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omments2.xml" ContentType="application/vnd.openxmlformats-officedocument.spreadsheetml.comments+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showInkAnnotation="0" defaultThemeVersion="124226"/>
  <mc:AlternateContent xmlns:mc="http://schemas.openxmlformats.org/markup-compatibility/2006">
    <mc:Choice Requires="x15">
      <x15ac:absPath xmlns:x15ac="http://schemas.microsoft.com/office/spreadsheetml/2010/11/ac" url="https://wsponlinenam-my.sharepoint.com/personal/jay_aber_wsp_com/Documents/_Active Projects/Kansas Active Trans Plan/Economic Impact Analysis/Final Deliverables/FINAL FINAL/"/>
    </mc:Choice>
  </mc:AlternateContent>
  <xr:revisionPtr revIDLastSave="23" documentId="8_{4DC54E30-189B-4D81-8750-DB33E961FD50}" xr6:coauthVersionLast="47" xr6:coauthVersionMax="47" xr10:uidLastSave="{24127356-B869-4E6F-B43D-9A4904F35C98}"/>
  <bookViews>
    <workbookView xWindow="-120" yWindow="-120" windowWidth="29040" windowHeight="15840" tabRatio="674" xr2:uid="{2B9193E2-1E0C-4F08-A829-7808C33EC0A6}"/>
  </bookViews>
  <sheets>
    <sheet name="Intro" sheetId="100" r:id="rId1"/>
    <sheet name="How-To" sheetId="101" r:id="rId2"/>
    <sheet name="User Inputs" sheetId="57" r:id="rId3"/>
    <sheet name="Exec Summary" sheetId="34" r:id="rId4"/>
    <sheet name="BCA Summary" sheetId="33" r:id="rId5"/>
    <sheet name="EIA Summary" sheetId="97" r:id="rId6"/>
    <sheet name="Costs" sheetId="55" state="hidden" r:id="rId7"/>
    <sheet name="BCA Benefits" sheetId="1" state="hidden" r:id="rId8"/>
    <sheet name="EIA Benefits - CapEx" sheetId="86" state="hidden" r:id="rId9"/>
    <sheet name="EIA Benefits - Health" sheetId="87" state="hidden" r:id="rId10"/>
    <sheet name="EIA Benefits - Tourism" sheetId="91" state="hidden" r:id="rId11"/>
    <sheet name="EIA Benefits - Property" sheetId="89" state="hidden" r:id="rId12"/>
    <sheet name="EIA Benefits - Retail" sheetId="90" state="hidden" r:id="rId13"/>
    <sheet name="Stock Value" sheetId="23" state="hidden" r:id="rId14"/>
    <sheet name="Inflation" sheetId="72" state="hidden" r:id="rId15"/>
    <sheet name="Emission Inputs" sheetId="22" state="hidden" r:id="rId16"/>
    <sheet name="Proj Types" sheetId="83" r:id="rId17"/>
    <sheet name="Counties &amp; Property Values" sheetId="88" state="hidden" r:id="rId18"/>
    <sheet name="Crash Values" sheetId="94" state="hidden" r:id="rId19"/>
    <sheet name="Capital Costs" sheetId="98" r:id="rId20"/>
    <sheet name="Discount" sheetId="75" state="hidden" r:id="rId21"/>
    <sheet name="Demand Estimation" sheetId="68" state="hidden" r:id="rId22"/>
    <sheet name="Emissions Calc" sheetId="79" state="hidden" r:id="rId23"/>
    <sheet name="Safety Calc" sheetId="81" state="hidden" r:id="rId24"/>
    <sheet name="Resid Value Calc" sheetId="38" state="hidden" r:id="rId25"/>
  </sheets>
  <definedNames>
    <definedName name="_xlnm._FilterDatabase" localSheetId="13" hidden="1">'Stock Value'!$H$1:$H$90</definedName>
    <definedName name="_ftn1" localSheetId="0">Intro!#REF!</definedName>
    <definedName name="_ftn2" localSheetId="0">Intro!#REF!</definedName>
    <definedName name="_ftnref1" localSheetId="0">Intro!$D$30</definedName>
    <definedName name="_ftnref2" localSheetId="0">Intro!$D$32</definedName>
    <definedName name="_xlnm.Print_Area" localSheetId="3">'Exec Summary'!$A$1:$I$95</definedName>
    <definedName name="Project_Type" localSheetId="1">Proj_Types[Project Types]</definedName>
    <definedName name="Project_Type">Proj_Types[Project Types]</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2" i="57" l="1"/>
  <c r="I101" i="57"/>
  <c r="J112" i="57"/>
  <c r="J101" i="57"/>
  <c r="C13" i="34"/>
  <c r="C12" i="34"/>
  <c r="J44" i="57" l="1"/>
  <c r="J43" i="57"/>
  <c r="J125" i="57"/>
  <c r="J124" i="57"/>
  <c r="J81" i="57"/>
  <c r="J68" i="57"/>
  <c r="J67" i="57"/>
  <c r="J66" i="57"/>
  <c r="J65" i="57"/>
  <c r="J64" i="57"/>
  <c r="J62" i="57"/>
  <c r="J86" i="57"/>
  <c r="J85" i="57"/>
  <c r="J80" i="57"/>
  <c r="J105" i="57"/>
  <c r="J99" i="57"/>
  <c r="J98" i="57"/>
  <c r="J97" i="57"/>
  <c r="J96" i="57"/>
  <c r="J107" i="57"/>
  <c r="J110" i="57"/>
  <c r="J109" i="57"/>
  <c r="J108" i="57"/>
  <c r="J120" i="57"/>
  <c r="J121" i="57"/>
  <c r="G99" i="68"/>
  <c r="F99" i="68"/>
  <c r="E99" i="68"/>
  <c r="G8" i="87"/>
  <c r="F8" i="87"/>
  <c r="E8" i="87"/>
  <c r="J94" i="57"/>
  <c r="C10" i="34"/>
  <c r="H14" i="68"/>
  <c r="G19" i="68"/>
  <c r="F19" i="68"/>
  <c r="E19" i="68"/>
  <c r="C11" i="34"/>
  <c r="H99" i="68"/>
  <c r="H19" i="68"/>
  <c r="H8" i="87"/>
  <c r="H118" i="68"/>
  <c r="H69" i="68"/>
  <c r="D55" i="57" l="1"/>
  <c r="D39" i="57"/>
  <c r="C9" i="34"/>
  <c r="C7" i="34"/>
  <c r="BA47" i="55" l="1"/>
  <c r="BB47" i="55"/>
  <c r="BC47" i="55"/>
  <c r="BD47" i="55"/>
  <c r="BE47" i="55"/>
  <c r="BF47" i="55"/>
  <c r="BG47" i="55"/>
  <c r="BH47" i="55"/>
  <c r="BI47" i="55"/>
  <c r="BJ47" i="55"/>
  <c r="BK47" i="55"/>
  <c r="BL47" i="55"/>
  <c r="BM47" i="55"/>
  <c r="BN47" i="55"/>
  <c r="BO47" i="55"/>
  <c r="BP47" i="55"/>
  <c r="BQ47" i="55"/>
  <c r="BR47" i="55"/>
  <c r="BS47" i="55"/>
  <c r="BT47" i="55"/>
  <c r="BU47" i="55"/>
  <c r="BV47" i="55"/>
  <c r="BW47" i="55"/>
  <c r="BX47" i="55"/>
  <c r="BY47" i="55"/>
  <c r="BZ47" i="55"/>
  <c r="CA47" i="55"/>
  <c r="CB47" i="55"/>
  <c r="CC47" i="55"/>
  <c r="CD47" i="55"/>
  <c r="CE47" i="55"/>
  <c r="CF47" i="55"/>
  <c r="CG47" i="55"/>
  <c r="CH47" i="55"/>
  <c r="CI47" i="55"/>
  <c r="CJ47" i="55"/>
  <c r="CK47" i="55"/>
  <c r="CL47" i="55"/>
  <c r="CM47" i="55"/>
  <c r="CN47" i="55"/>
  <c r="CO47" i="55"/>
  <c r="CP47" i="55"/>
  <c r="CQ47" i="55"/>
  <c r="CR47" i="55"/>
  <c r="CS47" i="55"/>
  <c r="CT47" i="55"/>
  <c r="CU47" i="55"/>
  <c r="CV47" i="55"/>
  <c r="CW47" i="55"/>
  <c r="CX47" i="55"/>
  <c r="CY47" i="55"/>
  <c r="CZ47" i="55"/>
  <c r="DA47" i="55"/>
  <c r="DB47" i="55"/>
  <c r="DC47" i="55"/>
  <c r="DD47" i="55"/>
  <c r="DE47" i="55"/>
  <c r="DF47" i="55"/>
  <c r="DG47" i="55"/>
  <c r="DH47" i="55"/>
  <c r="DI47" i="55"/>
  <c r="DJ47" i="55"/>
  <c r="DK47" i="55"/>
  <c r="DL47" i="55"/>
  <c r="DM47" i="55"/>
  <c r="DN47" i="55"/>
  <c r="DO47" i="55"/>
  <c r="DP47" i="55"/>
  <c r="DQ47" i="55"/>
  <c r="DR47" i="55"/>
  <c r="DS47" i="55"/>
  <c r="DT47" i="55"/>
  <c r="DU47" i="55"/>
  <c r="DV47" i="55"/>
  <c r="DW47" i="55"/>
  <c r="DX47" i="55"/>
  <c r="DY47" i="55"/>
  <c r="DZ47" i="55"/>
  <c r="EA47" i="55"/>
  <c r="EB47" i="55"/>
  <c r="EC47" i="55"/>
  <c r="ED47" i="55"/>
  <c r="EE47" i="55"/>
  <c r="EF47" i="55"/>
  <c r="EG47" i="55"/>
  <c r="EH47" i="55"/>
  <c r="EI47" i="55"/>
  <c r="EJ47" i="55"/>
  <c r="EK47" i="55"/>
  <c r="EL47" i="55"/>
  <c r="EM47" i="55"/>
  <c r="EN47" i="55"/>
  <c r="EO47" i="55"/>
  <c r="EP47" i="55"/>
  <c r="EQ47" i="55"/>
  <c r="ER47" i="55"/>
  <c r="ES47" i="55"/>
  <c r="ET47" i="55"/>
  <c r="EU47" i="55"/>
  <c r="EV47" i="55"/>
  <c r="EW47" i="55"/>
  <c r="EX47" i="55"/>
  <c r="EY47" i="55"/>
  <c r="EZ47" i="55"/>
  <c r="FA47" i="55"/>
  <c r="FB47" i="55"/>
  <c r="FC47" i="55"/>
  <c r="FD47" i="55"/>
  <c r="FE47" i="55"/>
  <c r="FF47" i="55"/>
  <c r="FG47" i="55"/>
  <c r="FH47" i="55"/>
  <c r="FI47" i="55"/>
  <c r="FJ47" i="55"/>
  <c r="FK47" i="55"/>
  <c r="FL47" i="55"/>
  <c r="FM47" i="55"/>
  <c r="FN47" i="55"/>
  <c r="FO47" i="55"/>
  <c r="FP47" i="55"/>
  <c r="FQ47" i="55"/>
  <c r="FR47" i="55"/>
  <c r="FS47" i="55"/>
  <c r="FT47" i="55"/>
  <c r="FU47" i="55"/>
  <c r="FV47" i="55"/>
  <c r="FW47" i="55"/>
  <c r="FX47" i="55"/>
  <c r="FY47" i="55"/>
  <c r="FZ47" i="55"/>
  <c r="GA47" i="55"/>
  <c r="GB47" i="55"/>
  <c r="GC47" i="55"/>
  <c r="GD47" i="55"/>
  <c r="GE47" i="55"/>
  <c r="GF47" i="55"/>
  <c r="GG47" i="55"/>
  <c r="GH47" i="55"/>
  <c r="GI47" i="55"/>
  <c r="GJ47" i="55"/>
  <c r="GK47" i="55"/>
  <c r="GL47" i="55"/>
  <c r="GM47" i="55"/>
  <c r="GN47" i="55"/>
  <c r="GO47" i="55"/>
  <c r="GP47" i="55"/>
  <c r="GQ47" i="55"/>
  <c r="GR47" i="55"/>
  <c r="GS47" i="55"/>
  <c r="GT47" i="55"/>
  <c r="GU47" i="55"/>
  <c r="GV47" i="55"/>
  <c r="GW47" i="55"/>
  <c r="GX47" i="55"/>
  <c r="GY47" i="55"/>
  <c r="GZ47" i="55"/>
  <c r="HA47" i="55"/>
  <c r="HB47" i="55"/>
  <c r="HC47" i="55"/>
  <c r="HD47" i="55"/>
  <c r="HE47" i="55"/>
  <c r="HF47" i="55"/>
  <c r="HG47" i="55"/>
  <c r="HH47" i="55"/>
  <c r="HI47" i="55"/>
  <c r="HJ47" i="55"/>
  <c r="HK47" i="55"/>
  <c r="HL47" i="55"/>
  <c r="HM47" i="55"/>
  <c r="HN47" i="55"/>
  <c r="HO47" i="55"/>
  <c r="HP47" i="55"/>
  <c r="HQ47" i="55"/>
  <c r="HR47" i="55"/>
  <c r="HS47" i="55"/>
  <c r="HT47" i="55"/>
  <c r="HU47" i="55"/>
  <c r="HV47" i="55"/>
  <c r="HW47" i="55"/>
  <c r="HX47" i="55"/>
  <c r="HY47" i="55"/>
  <c r="HZ47" i="55"/>
  <c r="IA47" i="55"/>
  <c r="IB47" i="55"/>
  <c r="IC47" i="55"/>
  <c r="ID47" i="55"/>
  <c r="IE47" i="55"/>
  <c r="IF47" i="55"/>
  <c r="IG47" i="55"/>
  <c r="IH47" i="55"/>
  <c r="II47" i="55"/>
  <c r="IJ47" i="55"/>
  <c r="IK47" i="55"/>
  <c r="IL47" i="55"/>
  <c r="IM47" i="55"/>
  <c r="IN47" i="55"/>
  <c r="IO47" i="55"/>
  <c r="IP47" i="55"/>
  <c r="IQ47" i="55"/>
  <c r="IR47" i="55"/>
  <c r="IS47" i="55"/>
  <c r="IT47" i="55"/>
  <c r="IU47" i="55"/>
  <c r="IV47" i="55"/>
  <c r="IW47" i="55"/>
  <c r="IX47" i="55"/>
  <c r="IY47" i="55"/>
  <c r="IZ47" i="55"/>
  <c r="JA47" i="55"/>
  <c r="JB47" i="55"/>
  <c r="JC47" i="55"/>
  <c r="JD47" i="55"/>
  <c r="JE47" i="55"/>
  <c r="JF47" i="55"/>
  <c r="JG47" i="55"/>
  <c r="JH47" i="55"/>
  <c r="JI47" i="55"/>
  <c r="JJ47" i="55"/>
  <c r="JK47" i="55"/>
  <c r="JL47" i="55"/>
  <c r="JM47" i="55"/>
  <c r="JN47" i="55"/>
  <c r="JO47" i="55"/>
  <c r="JP47" i="55"/>
  <c r="JQ47" i="55"/>
  <c r="JR47" i="55"/>
  <c r="JS47" i="55"/>
  <c r="JT47" i="55"/>
  <c r="JU47" i="55"/>
  <c r="JV47" i="55"/>
  <c r="JW47" i="55"/>
  <c r="JX47" i="55"/>
  <c r="JY47" i="55"/>
  <c r="JZ47" i="55"/>
  <c r="KA47" i="55"/>
  <c r="KB47" i="55"/>
  <c r="KC47" i="55"/>
  <c r="KD47" i="55"/>
  <c r="KE47" i="55"/>
  <c r="KF47" i="55"/>
  <c r="KG47" i="55"/>
  <c r="KH47" i="55"/>
  <c r="KI47" i="55"/>
  <c r="KJ47" i="55"/>
  <c r="KK47" i="55"/>
  <c r="KL47" i="55"/>
  <c r="KM47" i="55"/>
  <c r="KN47" i="55"/>
  <c r="KO47" i="55"/>
  <c r="KP47" i="55"/>
  <c r="KQ47" i="55"/>
  <c r="KR47" i="55"/>
  <c r="KS47" i="55"/>
  <c r="KT47" i="55"/>
  <c r="KU47" i="55"/>
  <c r="KV47" i="55"/>
  <c r="KW47" i="55"/>
  <c r="KX47" i="55"/>
  <c r="KY47" i="55"/>
  <c r="KZ47" i="55"/>
  <c r="LA47" i="55"/>
  <c r="LB47" i="55"/>
  <c r="LC47" i="55"/>
  <c r="LD47" i="55"/>
  <c r="LE47" i="55"/>
  <c r="LF47" i="55"/>
  <c r="LG47" i="55"/>
  <c r="LH47" i="55"/>
  <c r="LI47" i="55"/>
  <c r="LJ47" i="55"/>
  <c r="LK47" i="55"/>
  <c r="LL47" i="55"/>
  <c r="LM47" i="55"/>
  <c r="LN47" i="55"/>
  <c r="LO47" i="55"/>
  <c r="LP47" i="55"/>
  <c r="LQ47" i="55"/>
  <c r="LR47" i="55"/>
  <c r="LS47" i="55"/>
  <c r="LT47" i="55"/>
  <c r="LU47" i="55"/>
  <c r="LV47" i="55"/>
  <c r="LW47" i="55"/>
  <c r="LX47" i="55"/>
  <c r="LY47" i="55"/>
  <c r="LZ47" i="55"/>
  <c r="MA47" i="55"/>
  <c r="MB47" i="55"/>
  <c r="MC47" i="55"/>
  <c r="MD47" i="55"/>
  <c r="ME47" i="55"/>
  <c r="MF47" i="55"/>
  <c r="MG47" i="55"/>
  <c r="MH47" i="55"/>
  <c r="MI47" i="55"/>
  <c r="MJ47" i="55"/>
  <c r="MK47" i="55"/>
  <c r="ML47" i="55"/>
  <c r="MM47" i="55"/>
  <c r="MN47" i="55"/>
  <c r="MO47" i="55"/>
  <c r="MP47" i="55"/>
  <c r="MQ47" i="55"/>
  <c r="MR47" i="55"/>
  <c r="MS47" i="55"/>
  <c r="MT47" i="55"/>
  <c r="MU47" i="55"/>
  <c r="MV47" i="55"/>
  <c r="MW47" i="55"/>
  <c r="MX47" i="55"/>
  <c r="MY47" i="55"/>
  <c r="MZ47" i="55"/>
  <c r="NA47" i="55"/>
  <c r="NB47" i="55"/>
  <c r="NC47" i="55"/>
  <c r="ND47" i="55"/>
  <c r="NE47" i="55"/>
  <c r="NF47" i="55"/>
  <c r="NG47" i="55"/>
  <c r="NH47" i="55"/>
  <c r="NI47" i="55"/>
  <c r="NJ47" i="55"/>
  <c r="NK47" i="55"/>
  <c r="NL47" i="55"/>
  <c r="NM47" i="55"/>
  <c r="NN47" i="55"/>
  <c r="NO47" i="55"/>
  <c r="NP47" i="55"/>
  <c r="NQ47" i="55"/>
  <c r="NR47" i="55"/>
  <c r="NS47" i="55"/>
  <c r="NT47" i="55"/>
  <c r="NU47" i="55"/>
  <c r="NV47" i="55"/>
  <c r="NW47" i="55"/>
  <c r="NX47" i="55"/>
  <c r="NY47" i="55"/>
  <c r="NZ47" i="55"/>
  <c r="OA47" i="55"/>
  <c r="OB47" i="55"/>
  <c r="OC47" i="55"/>
  <c r="OD47" i="55"/>
  <c r="OE47" i="55"/>
  <c r="OF47" i="55"/>
  <c r="OG47" i="55"/>
  <c r="OH47" i="55"/>
  <c r="OI47" i="55"/>
  <c r="OJ47" i="55"/>
  <c r="OK47" i="55"/>
  <c r="OL47" i="55"/>
  <c r="OM47" i="55"/>
  <c r="ON47" i="55"/>
  <c r="OO47" i="55"/>
  <c r="OP47" i="55"/>
  <c r="OQ47" i="55"/>
  <c r="OR47" i="55"/>
  <c r="OS47" i="55"/>
  <c r="OT47" i="55"/>
  <c r="OU47" i="55"/>
  <c r="OV47" i="55"/>
  <c r="OW47" i="55"/>
  <c r="OX47" i="55"/>
  <c r="OY47" i="55"/>
  <c r="OZ47" i="55"/>
  <c r="PA47" i="55"/>
  <c r="PB47" i="55"/>
  <c r="PC47" i="55"/>
  <c r="PD47" i="55"/>
  <c r="PE47" i="55"/>
  <c r="PF47" i="55"/>
  <c r="PG47" i="55"/>
  <c r="PH47" i="55"/>
  <c r="PI47" i="55"/>
  <c r="PJ47" i="55"/>
  <c r="PK47" i="55"/>
  <c r="PL47" i="55"/>
  <c r="PM47" i="55"/>
  <c r="PN47" i="55"/>
  <c r="PO47" i="55"/>
  <c r="PP47" i="55"/>
  <c r="PQ47" i="55"/>
  <c r="PR47" i="55"/>
  <c r="PS47" i="55"/>
  <c r="PT47" i="55"/>
  <c r="PU47" i="55"/>
  <c r="PV47" i="55"/>
  <c r="PW47" i="55"/>
  <c r="PX47" i="55"/>
  <c r="PY47" i="55"/>
  <c r="PZ47" i="55"/>
  <c r="QA47" i="55"/>
  <c r="QB47" i="55"/>
  <c r="QC47" i="55"/>
  <c r="QD47" i="55"/>
  <c r="QE47" i="55"/>
  <c r="QF47" i="55"/>
  <c r="QG47" i="55"/>
  <c r="QH47" i="55"/>
  <c r="QI47" i="55"/>
  <c r="QJ47" i="55"/>
  <c r="QK47" i="55"/>
  <c r="QL47" i="55"/>
  <c r="QM47" i="55"/>
  <c r="QN47" i="55"/>
  <c r="QO47" i="55"/>
  <c r="QP47" i="55"/>
  <c r="QQ47" i="55"/>
  <c r="QR47" i="55"/>
  <c r="QS47" i="55"/>
  <c r="QT47" i="55"/>
  <c r="QU47" i="55"/>
  <c r="QV47" i="55"/>
  <c r="QW47" i="55"/>
  <c r="QX47" i="55"/>
  <c r="QY47" i="55"/>
  <c r="QZ47" i="55"/>
  <c r="RA47" i="55"/>
  <c r="RB47" i="55"/>
  <c r="RC47" i="55"/>
  <c r="RD47" i="55"/>
  <c r="RE47" i="55"/>
  <c r="RF47" i="55"/>
  <c r="RG47" i="55"/>
  <c r="RH47" i="55"/>
  <c r="RI47" i="55"/>
  <c r="RJ47" i="55"/>
  <c r="RK47" i="55"/>
  <c r="RL47" i="55"/>
  <c r="RM47" i="55"/>
  <c r="RN47" i="55"/>
  <c r="RO47" i="55"/>
  <c r="RP47" i="55"/>
  <c r="RQ47" i="55"/>
  <c r="RR47" i="55"/>
  <c r="RS47" i="55"/>
  <c r="RT47" i="55"/>
  <c r="RU47" i="55"/>
  <c r="RV47" i="55"/>
  <c r="RW47" i="55"/>
  <c r="RX47" i="55"/>
  <c r="RY47" i="55"/>
  <c r="RZ47" i="55"/>
  <c r="SA47" i="55"/>
  <c r="SB47" i="55"/>
  <c r="SC47" i="55"/>
  <c r="SD47" i="55"/>
  <c r="SE47" i="55"/>
  <c r="SF47" i="55"/>
  <c r="SG47" i="55"/>
  <c r="SH47" i="55"/>
  <c r="SI47" i="55"/>
  <c r="SJ47" i="55"/>
  <c r="SK47" i="55"/>
  <c r="SL47" i="55"/>
  <c r="SM47" i="55"/>
  <c r="SN47" i="55"/>
  <c r="SO47" i="55"/>
  <c r="SP47" i="55"/>
  <c r="SQ47" i="55"/>
  <c r="SR47" i="55"/>
  <c r="SS47" i="55"/>
  <c r="ST47" i="55"/>
  <c r="SU47" i="55"/>
  <c r="SV47" i="55"/>
  <c r="SW47" i="55"/>
  <c r="SX47" i="55"/>
  <c r="SY47" i="55"/>
  <c r="SZ47" i="55"/>
  <c r="TA47" i="55"/>
  <c r="TB47" i="55"/>
  <c r="TC47" i="55"/>
  <c r="TD47" i="55"/>
  <c r="TE47" i="55"/>
  <c r="TF47" i="55"/>
  <c r="TG47" i="55"/>
  <c r="TH47" i="55"/>
  <c r="TI47" i="55"/>
  <c r="TJ47" i="55"/>
  <c r="TK47" i="55"/>
  <c r="TL47" i="55"/>
  <c r="TM47" i="55"/>
  <c r="TN47" i="55"/>
  <c r="TO47" i="55"/>
  <c r="TP47" i="55"/>
  <c r="TQ47" i="55"/>
  <c r="TR47" i="55"/>
  <c r="TS47" i="55"/>
  <c r="TT47" i="55"/>
  <c r="TU47" i="55"/>
  <c r="TV47" i="55"/>
  <c r="TW47" i="55"/>
  <c r="TX47" i="55"/>
  <c r="TY47" i="55"/>
  <c r="TZ47" i="55"/>
  <c r="UA47" i="55"/>
  <c r="UB47" i="55"/>
  <c r="UC47" i="55"/>
  <c r="UD47" i="55"/>
  <c r="UE47" i="55"/>
  <c r="UF47" i="55"/>
  <c r="UG47" i="55"/>
  <c r="UH47" i="55"/>
  <c r="UI47" i="55"/>
  <c r="UJ47" i="55"/>
  <c r="UK47" i="55"/>
  <c r="UL47" i="55"/>
  <c r="UM47" i="55"/>
  <c r="UN47" i="55"/>
  <c r="UO47" i="55"/>
  <c r="UP47" i="55"/>
  <c r="UQ47" i="55"/>
  <c r="UR47" i="55"/>
  <c r="US47" i="55"/>
  <c r="UT47" i="55"/>
  <c r="UU47" i="55"/>
  <c r="UV47" i="55"/>
  <c r="UW47" i="55"/>
  <c r="UX47" i="55"/>
  <c r="UY47" i="55"/>
  <c r="UZ47" i="55"/>
  <c r="VA47" i="55"/>
  <c r="VB47" i="55"/>
  <c r="VC47" i="55"/>
  <c r="VD47" i="55"/>
  <c r="VE47" i="55"/>
  <c r="VF47" i="55"/>
  <c r="VG47" i="55"/>
  <c r="VH47" i="55"/>
  <c r="VI47" i="55"/>
  <c r="VJ47" i="55"/>
  <c r="VK47" i="55"/>
  <c r="VL47" i="55"/>
  <c r="VM47" i="55"/>
  <c r="VN47" i="55"/>
  <c r="VO47" i="55"/>
  <c r="VP47" i="55"/>
  <c r="VQ47" i="55"/>
  <c r="VR47" i="55"/>
  <c r="VS47" i="55"/>
  <c r="VT47" i="55"/>
  <c r="VU47" i="55"/>
  <c r="VV47" i="55"/>
  <c r="VW47" i="55"/>
  <c r="VX47" i="55"/>
  <c r="VY47" i="55"/>
  <c r="VZ47" i="55"/>
  <c r="WA47" i="55"/>
  <c r="WB47" i="55"/>
  <c r="WC47" i="55"/>
  <c r="WD47" i="55"/>
  <c r="WE47" i="55"/>
  <c r="WF47" i="55"/>
  <c r="WG47" i="55"/>
  <c r="WH47" i="55"/>
  <c r="WI47" i="55"/>
  <c r="WJ47" i="55"/>
  <c r="WK47" i="55"/>
  <c r="WL47" i="55"/>
  <c r="WM47" i="55"/>
  <c r="WN47" i="55"/>
  <c r="WO47" i="55"/>
  <c r="WP47" i="55"/>
  <c r="WQ47" i="55"/>
  <c r="WR47" i="55"/>
  <c r="WS47" i="55"/>
  <c r="WT47" i="55"/>
  <c r="WU47" i="55"/>
  <c r="WV47" i="55"/>
  <c r="WW47" i="55"/>
  <c r="WX47" i="55"/>
  <c r="WY47" i="55"/>
  <c r="WZ47" i="55"/>
  <c r="XA47" i="55"/>
  <c r="XB47" i="55"/>
  <c r="XC47" i="55"/>
  <c r="XD47" i="55"/>
  <c r="XE47" i="55"/>
  <c r="XF47" i="55"/>
  <c r="XG47" i="55"/>
  <c r="XH47" i="55"/>
  <c r="XI47" i="55"/>
  <c r="XJ47" i="55"/>
  <c r="XK47" i="55"/>
  <c r="XL47" i="55"/>
  <c r="XM47" i="55"/>
  <c r="XN47" i="55"/>
  <c r="XO47" i="55"/>
  <c r="XP47" i="55"/>
  <c r="XQ47" i="55"/>
  <c r="XR47" i="55"/>
  <c r="XS47" i="55"/>
  <c r="XT47" i="55"/>
  <c r="XU47" i="55"/>
  <c r="XV47" i="55"/>
  <c r="XW47" i="55"/>
  <c r="XX47" i="55"/>
  <c r="XY47" i="55"/>
  <c r="XZ47" i="55"/>
  <c r="YA47" i="55"/>
  <c r="YB47" i="55"/>
  <c r="YC47" i="55"/>
  <c r="YD47" i="55"/>
  <c r="YE47" i="55"/>
  <c r="YF47" i="55"/>
  <c r="YG47" i="55"/>
  <c r="YH47" i="55"/>
  <c r="YI47" i="55"/>
  <c r="YJ47" i="55"/>
  <c r="YK47" i="55"/>
  <c r="YL47" i="55"/>
  <c r="YM47" i="55"/>
  <c r="YN47" i="55"/>
  <c r="YO47" i="55"/>
  <c r="YP47" i="55"/>
  <c r="YQ47" i="55"/>
  <c r="YR47" i="55"/>
  <c r="YS47" i="55"/>
  <c r="YT47" i="55"/>
  <c r="YU47" i="55"/>
  <c r="YV47" i="55"/>
  <c r="YW47" i="55"/>
  <c r="YX47" i="55"/>
  <c r="YY47" i="55"/>
  <c r="YZ47" i="55"/>
  <c r="ZA47" i="55"/>
  <c r="ZB47" i="55"/>
  <c r="ZC47" i="55"/>
  <c r="ZD47" i="55"/>
  <c r="ZE47" i="55"/>
  <c r="ZF47" i="55"/>
  <c r="ZG47" i="55"/>
  <c r="ZH47" i="55"/>
  <c r="ZI47" i="55"/>
  <c r="ZJ47" i="55"/>
  <c r="ZK47" i="55"/>
  <c r="ZL47" i="55"/>
  <c r="ZM47" i="55"/>
  <c r="ZN47" i="55"/>
  <c r="ZO47" i="55"/>
  <c r="ZP47" i="55"/>
  <c r="ZQ47" i="55"/>
  <c r="ZR47" i="55"/>
  <c r="ZS47" i="55"/>
  <c r="ZT47" i="55"/>
  <c r="ZU47" i="55"/>
  <c r="ZV47" i="55"/>
  <c r="ZW47" i="55"/>
  <c r="ZX47" i="55"/>
  <c r="ZY47" i="55"/>
  <c r="ZZ47" i="55"/>
  <c r="AAA47" i="55"/>
  <c r="AAB47" i="55"/>
  <c r="AAC47" i="55"/>
  <c r="AAD47" i="55"/>
  <c r="AAE47" i="55"/>
  <c r="AAF47" i="55"/>
  <c r="AAG47" i="55"/>
  <c r="AAH47" i="55"/>
  <c r="AAI47" i="55"/>
  <c r="AAJ47" i="55"/>
  <c r="AAK47" i="55"/>
  <c r="AAL47" i="55"/>
  <c r="AAM47" i="55"/>
  <c r="AAN47" i="55"/>
  <c r="AAO47" i="55"/>
  <c r="AAP47" i="55"/>
  <c r="AAQ47" i="55"/>
  <c r="AAR47" i="55"/>
  <c r="AAS47" i="55"/>
  <c r="AAT47" i="55"/>
  <c r="AAU47" i="55"/>
  <c r="AAV47" i="55"/>
  <c r="AAW47" i="55"/>
  <c r="AAX47" i="55"/>
  <c r="AAY47" i="55"/>
  <c r="AAZ47" i="55"/>
  <c r="ABA47" i="55"/>
  <c r="ABB47" i="55"/>
  <c r="ABC47" i="55"/>
  <c r="ABD47" i="55"/>
  <c r="ABE47" i="55"/>
  <c r="ABF47" i="55"/>
  <c r="ABG47" i="55"/>
  <c r="ABH47" i="55"/>
  <c r="ABI47" i="55"/>
  <c r="ABJ47" i="55"/>
  <c r="ABK47" i="55"/>
  <c r="ABL47" i="55"/>
  <c r="ABM47" i="55"/>
  <c r="ABN47" i="55"/>
  <c r="ABO47" i="55"/>
  <c r="ABP47" i="55"/>
  <c r="ABQ47" i="55"/>
  <c r="ABR47" i="55"/>
  <c r="ABS47" i="55"/>
  <c r="ABT47" i="55"/>
  <c r="ABU47" i="55"/>
  <c r="ABV47" i="55"/>
  <c r="ABW47" i="55"/>
  <c r="ABX47" i="55"/>
  <c r="ABY47" i="55"/>
  <c r="ABZ47" i="55"/>
  <c r="ACA47" i="55"/>
  <c r="ACB47" i="55"/>
  <c r="ACC47" i="55"/>
  <c r="ACD47" i="55"/>
  <c r="ACE47" i="55"/>
  <c r="ACF47" i="55"/>
  <c r="ACG47" i="55"/>
  <c r="ACH47" i="55"/>
  <c r="ACI47" i="55"/>
  <c r="ACJ47" i="55"/>
  <c r="ACK47" i="55"/>
  <c r="ACL47" i="55"/>
  <c r="ACM47" i="55"/>
  <c r="ACN47" i="55"/>
  <c r="ACO47" i="55"/>
  <c r="ACP47" i="55"/>
  <c r="ACQ47" i="55"/>
  <c r="ACR47" i="55"/>
  <c r="ACS47" i="55"/>
  <c r="ACT47" i="55"/>
  <c r="ACU47" i="55"/>
  <c r="ACV47" i="55"/>
  <c r="ACW47" i="55"/>
  <c r="ACX47" i="55"/>
  <c r="ACY47" i="55"/>
  <c r="ACZ47" i="55"/>
  <c r="ADA47" i="55"/>
  <c r="ADB47" i="55"/>
  <c r="ADC47" i="55"/>
  <c r="ADD47" i="55"/>
  <c r="ADE47" i="55"/>
  <c r="ADF47" i="55"/>
  <c r="ADG47" i="55"/>
  <c r="ADH47" i="55"/>
  <c r="ADI47" i="55"/>
  <c r="ADJ47" i="55"/>
  <c r="ADK47" i="55"/>
  <c r="ADL47" i="55"/>
  <c r="ADM47" i="55"/>
  <c r="ADN47" i="55"/>
  <c r="ADO47" i="55"/>
  <c r="ADP47" i="55"/>
  <c r="ADQ47" i="55"/>
  <c r="ADR47" i="55"/>
  <c r="ADS47" i="55"/>
  <c r="ADT47" i="55"/>
  <c r="ADU47" i="55"/>
  <c r="ADV47" i="55"/>
  <c r="ADW47" i="55"/>
  <c r="ADX47" i="55"/>
  <c r="ADY47" i="55"/>
  <c r="ADZ47" i="55"/>
  <c r="AEA47" i="55"/>
  <c r="AEB47" i="55"/>
  <c r="AEC47" i="55"/>
  <c r="AED47" i="55"/>
  <c r="AEE47" i="55"/>
  <c r="AEF47" i="55"/>
  <c r="AEG47" i="55"/>
  <c r="AEH47" i="55"/>
  <c r="AEI47" i="55"/>
  <c r="AEJ47" i="55"/>
  <c r="AEK47" i="55"/>
  <c r="AEL47" i="55"/>
  <c r="AEM47" i="55"/>
  <c r="AEN47" i="55"/>
  <c r="AEO47" i="55"/>
  <c r="AEP47" i="55"/>
  <c r="AEQ47" i="55"/>
  <c r="AER47" i="55"/>
  <c r="AES47" i="55"/>
  <c r="AET47" i="55"/>
  <c r="AEU47" i="55"/>
  <c r="AEV47" i="55"/>
  <c r="AEW47" i="55"/>
  <c r="AEX47" i="55"/>
  <c r="AEY47" i="55"/>
  <c r="AEZ47" i="55"/>
  <c r="AFA47" i="55"/>
  <c r="AFB47" i="55"/>
  <c r="AFC47" i="55"/>
  <c r="AFD47" i="55"/>
  <c r="AFE47" i="55"/>
  <c r="AFF47" i="55"/>
  <c r="AFG47" i="55"/>
  <c r="AFH47" i="55"/>
  <c r="AFI47" i="55"/>
  <c r="AFJ47" i="55"/>
  <c r="AFK47" i="55"/>
  <c r="AFL47" i="55"/>
  <c r="AFM47" i="55"/>
  <c r="AFN47" i="55"/>
  <c r="AFO47" i="55"/>
  <c r="AFP47" i="55"/>
  <c r="AFQ47" i="55"/>
  <c r="AFR47" i="55"/>
  <c r="AFS47" i="55"/>
  <c r="AFT47" i="55"/>
  <c r="AFU47" i="55"/>
  <c r="AFV47" i="55"/>
  <c r="AFW47" i="55"/>
  <c r="AFX47" i="55"/>
  <c r="AFY47" i="55"/>
  <c r="AFZ47" i="55"/>
  <c r="AGA47" i="55"/>
  <c r="AGB47" i="55"/>
  <c r="AGC47" i="55"/>
  <c r="AGD47" i="55"/>
  <c r="AGE47" i="55"/>
  <c r="AGF47" i="55"/>
  <c r="AGG47" i="55"/>
  <c r="AGH47" i="55"/>
  <c r="AGI47" i="55"/>
  <c r="AGJ47" i="55"/>
  <c r="AGK47" i="55"/>
  <c r="AGL47" i="55"/>
  <c r="AGM47" i="55"/>
  <c r="AGN47" i="55"/>
  <c r="AGO47" i="55"/>
  <c r="AGP47" i="55"/>
  <c r="AGQ47" i="55"/>
  <c r="AGR47" i="55"/>
  <c r="AGS47" i="55"/>
  <c r="AGT47" i="55"/>
  <c r="AGU47" i="55"/>
  <c r="AGV47" i="55"/>
  <c r="AGW47" i="55"/>
  <c r="AGX47" i="55"/>
  <c r="AGY47" i="55"/>
  <c r="AGZ47" i="55"/>
  <c r="AHA47" i="55"/>
  <c r="AHB47" i="55"/>
  <c r="AHC47" i="55"/>
  <c r="AHD47" i="55"/>
  <c r="AHE47" i="55"/>
  <c r="AHF47" i="55"/>
  <c r="AHG47" i="55"/>
  <c r="AHH47" i="55"/>
  <c r="AHI47" i="55"/>
  <c r="AHJ47" i="55"/>
  <c r="AHK47" i="55"/>
  <c r="AHL47" i="55"/>
  <c r="AHM47" i="55"/>
  <c r="AHN47" i="55"/>
  <c r="AHO47" i="55"/>
  <c r="AHP47" i="55"/>
  <c r="AHQ47" i="55"/>
  <c r="AHR47" i="55"/>
  <c r="AHS47" i="55"/>
  <c r="AHT47" i="55"/>
  <c r="AHU47" i="55"/>
  <c r="AHV47" i="55"/>
  <c r="AHW47" i="55"/>
  <c r="AHX47" i="55"/>
  <c r="AHY47" i="55"/>
  <c r="AHZ47" i="55"/>
  <c r="AIA47" i="55"/>
  <c r="AIB47" i="55"/>
  <c r="AIC47" i="55"/>
  <c r="AID47" i="55"/>
  <c r="AIE47" i="55"/>
  <c r="AIF47" i="55"/>
  <c r="AIG47" i="55"/>
  <c r="AIH47" i="55"/>
  <c r="AII47" i="55"/>
  <c r="AIJ47" i="55"/>
  <c r="AIK47" i="55"/>
  <c r="AIL47" i="55"/>
  <c r="AIM47" i="55"/>
  <c r="AIN47" i="55"/>
  <c r="AIO47" i="55"/>
  <c r="AIP47" i="55"/>
  <c r="AIQ47" i="55"/>
  <c r="AIR47" i="55"/>
  <c r="AIS47" i="55"/>
  <c r="AIT47" i="55"/>
  <c r="AIU47" i="55"/>
  <c r="AIV47" i="55"/>
  <c r="AIW47" i="55"/>
  <c r="AIX47" i="55"/>
  <c r="AIY47" i="55"/>
  <c r="AIZ47" i="55"/>
  <c r="AJA47" i="55"/>
  <c r="AJB47" i="55"/>
  <c r="AJC47" i="55"/>
  <c r="AJD47" i="55"/>
  <c r="AJE47" i="55"/>
  <c r="AJF47" i="55"/>
  <c r="AJG47" i="55"/>
  <c r="AJH47" i="55"/>
  <c r="AJI47" i="55"/>
  <c r="AJJ47" i="55"/>
  <c r="AJK47" i="55"/>
  <c r="AJL47" i="55"/>
  <c r="AJM47" i="55"/>
  <c r="AJN47" i="55"/>
  <c r="AJO47" i="55"/>
  <c r="AJP47" i="55"/>
  <c r="AJQ47" i="55"/>
  <c r="AJR47" i="55"/>
  <c r="AJS47" i="55"/>
  <c r="AJT47" i="55"/>
  <c r="AJU47" i="55"/>
  <c r="AJV47" i="55"/>
  <c r="AJW47" i="55"/>
  <c r="AJX47" i="55"/>
  <c r="AJY47" i="55"/>
  <c r="AJZ47" i="55"/>
  <c r="AKA47" i="55"/>
  <c r="AKB47" i="55"/>
  <c r="AKC47" i="55"/>
  <c r="AKD47" i="55"/>
  <c r="AKE47" i="55"/>
  <c r="AKF47" i="55"/>
  <c r="AKG47" i="55"/>
  <c r="AKH47" i="55"/>
  <c r="AKI47" i="55"/>
  <c r="AKJ47" i="55"/>
  <c r="AKK47" i="55"/>
  <c r="AKL47" i="55"/>
  <c r="AKM47" i="55"/>
  <c r="AKN47" i="55"/>
  <c r="AKO47" i="55"/>
  <c r="AKP47" i="55"/>
  <c r="AKQ47" i="55"/>
  <c r="AKR47" i="55"/>
  <c r="AKS47" i="55"/>
  <c r="AKT47" i="55"/>
  <c r="AKU47" i="55"/>
  <c r="AKV47" i="55"/>
  <c r="AKW47" i="55"/>
  <c r="AKX47" i="55"/>
  <c r="AKY47" i="55"/>
  <c r="AKZ47" i="55"/>
  <c r="ALA47" i="55"/>
  <c r="ALB47" i="55"/>
  <c r="ALC47" i="55"/>
  <c r="ALD47" i="55"/>
  <c r="ALE47" i="55"/>
  <c r="ALF47" i="55"/>
  <c r="ALG47" i="55"/>
  <c r="ALH47" i="55"/>
  <c r="ALI47" i="55"/>
  <c r="ALJ47" i="55"/>
  <c r="ALK47" i="55"/>
  <c r="ALL47" i="55"/>
  <c r="ALM47" i="55"/>
  <c r="ALN47" i="55"/>
  <c r="ALO47" i="55"/>
  <c r="ALP47" i="55"/>
  <c r="ALQ47" i="55"/>
  <c r="ALR47" i="55"/>
  <c r="ALS47" i="55"/>
  <c r="ALT47" i="55"/>
  <c r="ALU47" i="55"/>
  <c r="ALV47" i="55"/>
  <c r="ALW47" i="55"/>
  <c r="ALX47" i="55"/>
  <c r="ALY47" i="55"/>
  <c r="ALZ47" i="55"/>
  <c r="AMA47" i="55"/>
  <c r="AMB47" i="55"/>
  <c r="AMC47" i="55"/>
  <c r="AMD47" i="55"/>
  <c r="AME47" i="55"/>
  <c r="AMF47" i="55"/>
  <c r="AMG47" i="55"/>
  <c r="AMH47" i="55"/>
  <c r="AMI47" i="55"/>
  <c r="AMJ47" i="55"/>
  <c r="AMK47" i="55"/>
  <c r="AML47" i="55"/>
  <c r="AMM47" i="55"/>
  <c r="AMN47" i="55"/>
  <c r="AMO47" i="55"/>
  <c r="AMP47" i="55"/>
  <c r="AMQ47" i="55"/>
  <c r="AMR47" i="55"/>
  <c r="AMS47" i="55"/>
  <c r="AMT47" i="55"/>
  <c r="AMU47" i="55"/>
  <c r="AMV47" i="55"/>
  <c r="AMW47" i="55"/>
  <c r="AMX47" i="55"/>
  <c r="AMY47" i="55"/>
  <c r="AMZ47" i="55"/>
  <c r="ANA47" i="55"/>
  <c r="ANB47" i="55"/>
  <c r="ANC47" i="55"/>
  <c r="AND47" i="55"/>
  <c r="ANE47" i="55"/>
  <c r="ANF47" i="55"/>
  <c r="ANG47" i="55"/>
  <c r="ANH47" i="55"/>
  <c r="ANI47" i="55"/>
  <c r="ANJ47" i="55"/>
  <c r="ANK47" i="55"/>
  <c r="ANL47" i="55"/>
  <c r="ANM47" i="55"/>
  <c r="ANN47" i="55"/>
  <c r="ANO47" i="55"/>
  <c r="ANP47" i="55"/>
  <c r="ANQ47" i="55"/>
  <c r="ANR47" i="55"/>
  <c r="ANS47" i="55"/>
  <c r="ANT47" i="55"/>
  <c r="ANU47" i="55"/>
  <c r="ANV47" i="55"/>
  <c r="ANW47" i="55"/>
  <c r="ANX47" i="55"/>
  <c r="ANY47" i="55"/>
  <c r="ANZ47" i="55"/>
  <c r="AOA47" i="55"/>
  <c r="AOB47" i="55"/>
  <c r="AOC47" i="55"/>
  <c r="AOD47" i="55"/>
  <c r="AOE47" i="55"/>
  <c r="AOF47" i="55"/>
  <c r="AOG47" i="55"/>
  <c r="AOH47" i="55"/>
  <c r="AOI47" i="55"/>
  <c r="AOJ47" i="55"/>
  <c r="AOK47" i="55"/>
  <c r="AOL47" i="55"/>
  <c r="AOM47" i="55"/>
  <c r="AON47" i="55"/>
  <c r="AOO47" i="55"/>
  <c r="AOP47" i="55"/>
  <c r="AOQ47" i="55"/>
  <c r="AOR47" i="55"/>
  <c r="AOS47" i="55"/>
  <c r="AOT47" i="55"/>
  <c r="AOU47" i="55"/>
  <c r="AOV47" i="55"/>
  <c r="AOW47" i="55"/>
  <c r="AOX47" i="55"/>
  <c r="AOY47" i="55"/>
  <c r="AOZ47" i="55"/>
  <c r="APA47" i="55"/>
  <c r="APB47" i="55"/>
  <c r="APC47" i="55"/>
  <c r="APD47" i="55"/>
  <c r="APE47" i="55"/>
  <c r="APF47" i="55"/>
  <c r="APG47" i="55"/>
  <c r="APH47" i="55"/>
  <c r="API47" i="55"/>
  <c r="APJ47" i="55"/>
  <c r="APK47" i="55"/>
  <c r="APL47" i="55"/>
  <c r="APM47" i="55"/>
  <c r="APN47" i="55"/>
  <c r="APO47" i="55"/>
  <c r="APP47" i="55"/>
  <c r="APQ47" i="55"/>
  <c r="APR47" i="55"/>
  <c r="APS47" i="55"/>
  <c r="APT47" i="55"/>
  <c r="APU47" i="55"/>
  <c r="APV47" i="55"/>
  <c r="APW47" i="55"/>
  <c r="APX47" i="55"/>
  <c r="APY47" i="55"/>
  <c r="APZ47" i="55"/>
  <c r="AQA47" i="55"/>
  <c r="AQB47" i="55"/>
  <c r="AQC47" i="55"/>
  <c r="AQD47" i="55"/>
  <c r="AQE47" i="55"/>
  <c r="AQF47" i="55"/>
  <c r="AQG47" i="55"/>
  <c r="AQH47" i="55"/>
  <c r="AQI47" i="55"/>
  <c r="AQJ47" i="55"/>
  <c r="AQK47" i="55"/>
  <c r="AQL47" i="55"/>
  <c r="AQM47" i="55"/>
  <c r="AQN47" i="55"/>
  <c r="AQO47" i="55"/>
  <c r="AQP47" i="55"/>
  <c r="AQQ47" i="55"/>
  <c r="AQR47" i="55"/>
  <c r="AQS47" i="55"/>
  <c r="AQT47" i="55"/>
  <c r="AQU47" i="55"/>
  <c r="AQV47" i="55"/>
  <c r="AQW47" i="55"/>
  <c r="AQX47" i="55"/>
  <c r="AQY47" i="55"/>
  <c r="AQZ47" i="55"/>
  <c r="ARA47" i="55"/>
  <c r="ARB47" i="55"/>
  <c r="ARC47" i="55"/>
  <c r="ARD47" i="55"/>
  <c r="ARE47" i="55"/>
  <c r="ARF47" i="55"/>
  <c r="ARG47" i="55"/>
  <c r="ARH47" i="55"/>
  <c r="ARI47" i="55"/>
  <c r="ARJ47" i="55"/>
  <c r="ARK47" i="55"/>
  <c r="ARL47" i="55"/>
  <c r="ARM47" i="55"/>
  <c r="ARN47" i="55"/>
  <c r="ARO47" i="55"/>
  <c r="ARP47" i="55"/>
  <c r="ARQ47" i="55"/>
  <c r="ARR47" i="55"/>
  <c r="ARS47" i="55"/>
  <c r="ART47" i="55"/>
  <c r="ARU47" i="55"/>
  <c r="ARV47" i="55"/>
  <c r="ARW47" i="55"/>
  <c r="ARX47" i="55"/>
  <c r="ARY47" i="55"/>
  <c r="ARZ47" i="55"/>
  <c r="ASA47" i="55"/>
  <c r="ASB47" i="55"/>
  <c r="ASC47" i="55"/>
  <c r="ASD47" i="55"/>
  <c r="ASE47" i="55"/>
  <c r="ASF47" i="55"/>
  <c r="ASG47" i="55"/>
  <c r="ASH47" i="55"/>
  <c r="ASI47" i="55"/>
  <c r="ASJ47" i="55"/>
  <c r="ASK47" i="55"/>
  <c r="ASL47" i="55"/>
  <c r="ASM47" i="55"/>
  <c r="ASN47" i="55"/>
  <c r="ASO47" i="55"/>
  <c r="ASP47" i="55"/>
  <c r="ASQ47" i="55"/>
  <c r="ASR47" i="55"/>
  <c r="ASS47" i="55"/>
  <c r="AST47" i="55"/>
  <c r="ASU47" i="55"/>
  <c r="ASV47" i="55"/>
  <c r="ASW47" i="55"/>
  <c r="ASX47" i="55"/>
  <c r="ASY47" i="55"/>
  <c r="ASZ47" i="55"/>
  <c r="ATA47" i="55"/>
  <c r="ATB47" i="55"/>
  <c r="ATC47" i="55"/>
  <c r="ATD47" i="55"/>
  <c r="ATE47" i="55"/>
  <c r="ATF47" i="55"/>
  <c r="ATG47" i="55"/>
  <c r="ATH47" i="55"/>
  <c r="ATI47" i="55"/>
  <c r="ATJ47" i="55"/>
  <c r="ATK47" i="55"/>
  <c r="ATL47" i="55"/>
  <c r="ATM47" i="55"/>
  <c r="ATN47" i="55"/>
  <c r="ATO47" i="55"/>
  <c r="ATP47" i="55"/>
  <c r="ATQ47" i="55"/>
  <c r="ATR47" i="55"/>
  <c r="ATS47" i="55"/>
  <c r="ATT47" i="55"/>
  <c r="ATU47" i="55"/>
  <c r="ATV47" i="55"/>
  <c r="ATW47" i="55"/>
  <c r="ATX47" i="55"/>
  <c r="ATY47" i="55"/>
  <c r="ATZ47" i="55"/>
  <c r="AUA47" i="55"/>
  <c r="AUB47" i="55"/>
  <c r="AUC47" i="55"/>
  <c r="AUD47" i="55"/>
  <c r="AUE47" i="55"/>
  <c r="AUF47" i="55"/>
  <c r="AUG47" i="55"/>
  <c r="AUH47" i="55"/>
  <c r="AUI47" i="55"/>
  <c r="AUJ47" i="55"/>
  <c r="AUK47" i="55"/>
  <c r="AUL47" i="55"/>
  <c r="AUM47" i="55"/>
  <c r="AUN47" i="55"/>
  <c r="AUO47" i="55"/>
  <c r="AUP47" i="55"/>
  <c r="AUQ47" i="55"/>
  <c r="AUR47" i="55"/>
  <c r="AUS47" i="55"/>
  <c r="AUT47" i="55"/>
  <c r="AUU47" i="55"/>
  <c r="AUV47" i="55"/>
  <c r="AUW47" i="55"/>
  <c r="AUX47" i="55"/>
  <c r="AUY47" i="55"/>
  <c r="AUZ47" i="55"/>
  <c r="AVA47" i="55"/>
  <c r="AVB47" i="55"/>
  <c r="AVC47" i="55"/>
  <c r="AVD47" i="55"/>
  <c r="AVE47" i="55"/>
  <c r="AVF47" i="55"/>
  <c r="AVG47" i="55"/>
  <c r="AVH47" i="55"/>
  <c r="AVI47" i="55"/>
  <c r="AVJ47" i="55"/>
  <c r="AVK47" i="55"/>
  <c r="AVL47" i="55"/>
  <c r="AVM47" i="55"/>
  <c r="AVN47" i="55"/>
  <c r="AVO47" i="55"/>
  <c r="AVP47" i="55"/>
  <c r="AVQ47" i="55"/>
  <c r="AVR47" i="55"/>
  <c r="AVS47" i="55"/>
  <c r="AVT47" i="55"/>
  <c r="AVU47" i="55"/>
  <c r="AVV47" i="55"/>
  <c r="AVW47" i="55"/>
  <c r="AVX47" i="55"/>
  <c r="AVY47" i="55"/>
  <c r="AVZ47" i="55"/>
  <c r="AWA47" i="55"/>
  <c r="AWB47" i="55"/>
  <c r="AWC47" i="55"/>
  <c r="AWD47" i="55"/>
  <c r="AWE47" i="55"/>
  <c r="AWF47" i="55"/>
  <c r="AWG47" i="55"/>
  <c r="AWH47" i="55"/>
  <c r="AWI47" i="55"/>
  <c r="AWJ47" i="55"/>
  <c r="AWK47" i="55"/>
  <c r="AWL47" i="55"/>
  <c r="AWM47" i="55"/>
  <c r="AWN47" i="55"/>
  <c r="AWO47" i="55"/>
  <c r="AWP47" i="55"/>
  <c r="AWQ47" i="55"/>
  <c r="AWR47" i="55"/>
  <c r="AWS47" i="55"/>
  <c r="AWT47" i="55"/>
  <c r="AWU47" i="55"/>
  <c r="AWV47" i="55"/>
  <c r="AWW47" i="55"/>
  <c r="AWX47" i="55"/>
  <c r="AWY47" i="55"/>
  <c r="AWZ47" i="55"/>
  <c r="AXA47" i="55"/>
  <c r="AXB47" i="55"/>
  <c r="AXC47" i="55"/>
  <c r="AXD47" i="55"/>
  <c r="AXE47" i="55"/>
  <c r="AXF47" i="55"/>
  <c r="AXG47" i="55"/>
  <c r="AXH47" i="55"/>
  <c r="AXI47" i="55"/>
  <c r="AXJ47" i="55"/>
  <c r="AXK47" i="55"/>
  <c r="AXL47" i="55"/>
  <c r="AXM47" i="55"/>
  <c r="AXN47" i="55"/>
  <c r="AXO47" i="55"/>
  <c r="AXP47" i="55"/>
  <c r="AXQ47" i="55"/>
  <c r="AXR47" i="55"/>
  <c r="AXS47" i="55"/>
  <c r="AXT47" i="55"/>
  <c r="AXU47" i="55"/>
  <c r="AXV47" i="55"/>
  <c r="AXW47" i="55"/>
  <c r="AXX47" i="55"/>
  <c r="AXY47" i="55"/>
  <c r="AXZ47" i="55"/>
  <c r="AYA47" i="55"/>
  <c r="AYB47" i="55"/>
  <c r="AYC47" i="55"/>
  <c r="AYD47" i="55"/>
  <c r="AYE47" i="55"/>
  <c r="AYF47" i="55"/>
  <c r="AYG47" i="55"/>
  <c r="AYH47" i="55"/>
  <c r="AYI47" i="55"/>
  <c r="AYJ47" i="55"/>
  <c r="AYK47" i="55"/>
  <c r="AYL47" i="55"/>
  <c r="AYM47" i="55"/>
  <c r="AYN47" i="55"/>
  <c r="AYO47" i="55"/>
  <c r="AYP47" i="55"/>
  <c r="AYQ47" i="55"/>
  <c r="AYR47" i="55"/>
  <c r="AYS47" i="55"/>
  <c r="AYT47" i="55"/>
  <c r="AYU47" i="55"/>
  <c r="AYV47" i="55"/>
  <c r="AYW47" i="55"/>
  <c r="AYX47" i="55"/>
  <c r="AYY47" i="55"/>
  <c r="AYZ47" i="55"/>
  <c r="AZA47" i="55"/>
  <c r="AZB47" i="55"/>
  <c r="AZC47" i="55"/>
  <c r="AZD47" i="55"/>
  <c r="AZE47" i="55"/>
  <c r="AZF47" i="55"/>
  <c r="AZG47" i="55"/>
  <c r="AZH47" i="55"/>
  <c r="AZI47" i="55"/>
  <c r="AZJ47" i="55"/>
  <c r="AZK47" i="55"/>
  <c r="AZL47" i="55"/>
  <c r="AZM47" i="55"/>
  <c r="AZN47" i="55"/>
  <c r="AZO47" i="55"/>
  <c r="AZP47" i="55"/>
  <c r="AZQ47" i="55"/>
  <c r="AZR47" i="55"/>
  <c r="AZS47" i="55"/>
  <c r="AZT47" i="55"/>
  <c r="AZU47" i="55"/>
  <c r="AZV47" i="55"/>
  <c r="AZW47" i="55"/>
  <c r="AZX47" i="55"/>
  <c r="AZY47" i="55"/>
  <c r="AZZ47" i="55"/>
  <c r="BAA47" i="55"/>
  <c r="BAB47" i="55"/>
  <c r="BAC47" i="55"/>
  <c r="BAD47" i="55"/>
  <c r="BAE47" i="55"/>
  <c r="BAF47" i="55"/>
  <c r="BAG47" i="55"/>
  <c r="BAH47" i="55"/>
  <c r="BAI47" i="55"/>
  <c r="BAJ47" i="55"/>
  <c r="BAK47" i="55"/>
  <c r="BAL47" i="55"/>
  <c r="BAM47" i="55"/>
  <c r="BAN47" i="55"/>
  <c r="BAO47" i="55"/>
  <c r="BAP47" i="55"/>
  <c r="BAQ47" i="55"/>
  <c r="BAR47" i="55"/>
  <c r="BAS47" i="55"/>
  <c r="BAT47" i="55"/>
  <c r="BAU47" i="55"/>
  <c r="BAV47" i="55"/>
  <c r="BAW47" i="55"/>
  <c r="BAX47" i="55"/>
  <c r="BAY47" i="55"/>
  <c r="BAZ47" i="55"/>
  <c r="BBA47" i="55"/>
  <c r="BBB47" i="55"/>
  <c r="BBC47" i="55"/>
  <c r="BBD47" i="55"/>
  <c r="BBE47" i="55"/>
  <c r="BBF47" i="55"/>
  <c r="BBG47" i="55"/>
  <c r="BBH47" i="55"/>
  <c r="BBI47" i="55"/>
  <c r="BBJ47" i="55"/>
  <c r="BBK47" i="55"/>
  <c r="BBL47" i="55"/>
  <c r="BBM47" i="55"/>
  <c r="BBN47" i="55"/>
  <c r="BBO47" i="55"/>
  <c r="BBP47" i="55"/>
  <c r="BBQ47" i="55"/>
  <c r="BBR47" i="55"/>
  <c r="BBS47" i="55"/>
  <c r="BBT47" i="55"/>
  <c r="BBU47" i="55"/>
  <c r="BBV47" i="55"/>
  <c r="BBW47" i="55"/>
  <c r="BBX47" i="55"/>
  <c r="BBY47" i="55"/>
  <c r="BBZ47" i="55"/>
  <c r="BCA47" i="55"/>
  <c r="BCB47" i="55"/>
  <c r="BCC47" i="55"/>
  <c r="BCD47" i="55"/>
  <c r="BCE47" i="55"/>
  <c r="BCF47" i="55"/>
  <c r="BCG47" i="55"/>
  <c r="BCH47" i="55"/>
  <c r="BCI47" i="55"/>
  <c r="BCJ47" i="55"/>
  <c r="BCK47" i="55"/>
  <c r="BCL47" i="55"/>
  <c r="BCM47" i="55"/>
  <c r="BCN47" i="55"/>
  <c r="BCO47" i="55"/>
  <c r="BCP47" i="55"/>
  <c r="BCQ47" i="55"/>
  <c r="BCR47" i="55"/>
  <c r="BCS47" i="55"/>
  <c r="BCT47" i="55"/>
  <c r="BCU47" i="55"/>
  <c r="BCV47" i="55"/>
  <c r="BCW47" i="55"/>
  <c r="BCX47" i="55"/>
  <c r="BCY47" i="55"/>
  <c r="BCZ47" i="55"/>
  <c r="BDA47" i="55"/>
  <c r="BDB47" i="55"/>
  <c r="BDC47" i="55"/>
  <c r="BDD47" i="55"/>
  <c r="BDE47" i="55"/>
  <c r="BDF47" i="55"/>
  <c r="BDG47" i="55"/>
  <c r="BDH47" i="55"/>
  <c r="BDI47" i="55"/>
  <c r="BDJ47" i="55"/>
  <c r="BDK47" i="55"/>
  <c r="BDL47" i="55"/>
  <c r="BDM47" i="55"/>
  <c r="BDN47" i="55"/>
  <c r="BDO47" i="55"/>
  <c r="BDP47" i="55"/>
  <c r="BDQ47" i="55"/>
  <c r="BDR47" i="55"/>
  <c r="BDS47" i="55"/>
  <c r="BDT47" i="55"/>
  <c r="BDU47" i="55"/>
  <c r="BDV47" i="55"/>
  <c r="BDW47" i="55"/>
  <c r="BDX47" i="55"/>
  <c r="BDY47" i="55"/>
  <c r="BDZ47" i="55"/>
  <c r="BEA47" i="55"/>
  <c r="BEB47" i="55"/>
  <c r="BEC47" i="55"/>
  <c r="BED47" i="55"/>
  <c r="BEE47" i="55"/>
  <c r="BEF47" i="55"/>
  <c r="BEG47" i="55"/>
  <c r="BEH47" i="55"/>
  <c r="BEI47" i="55"/>
  <c r="BEJ47" i="55"/>
  <c r="BEK47" i="55"/>
  <c r="BEL47" i="55"/>
  <c r="BEM47" i="55"/>
  <c r="BEN47" i="55"/>
  <c r="BEO47" i="55"/>
  <c r="BEP47" i="55"/>
  <c r="BEQ47" i="55"/>
  <c r="BER47" i="55"/>
  <c r="BES47" i="55"/>
  <c r="BET47" i="55"/>
  <c r="BEU47" i="55"/>
  <c r="BEV47" i="55"/>
  <c r="BEW47" i="55"/>
  <c r="BEX47" i="55"/>
  <c r="BEY47" i="55"/>
  <c r="BEZ47" i="55"/>
  <c r="BFA47" i="55"/>
  <c r="BFB47" i="55"/>
  <c r="BFC47" i="55"/>
  <c r="BFD47" i="55"/>
  <c r="BFE47" i="55"/>
  <c r="BFF47" i="55"/>
  <c r="BFG47" i="55"/>
  <c r="BFH47" i="55"/>
  <c r="BFI47" i="55"/>
  <c r="BFJ47" i="55"/>
  <c r="BFK47" i="55"/>
  <c r="BFL47" i="55"/>
  <c r="BFM47" i="55"/>
  <c r="BFN47" i="55"/>
  <c r="BFO47" i="55"/>
  <c r="BFP47" i="55"/>
  <c r="BFQ47" i="55"/>
  <c r="BFR47" i="55"/>
  <c r="BFS47" i="55"/>
  <c r="BFT47" i="55"/>
  <c r="BFU47" i="55"/>
  <c r="BFV47" i="55"/>
  <c r="BFW47" i="55"/>
  <c r="BFX47" i="55"/>
  <c r="BFY47" i="55"/>
  <c r="BFZ47" i="55"/>
  <c r="BGA47" i="55"/>
  <c r="BGB47" i="55"/>
  <c r="BGC47" i="55"/>
  <c r="BGD47" i="55"/>
  <c r="BGE47" i="55"/>
  <c r="BGF47" i="55"/>
  <c r="BGG47" i="55"/>
  <c r="BGH47" i="55"/>
  <c r="BGI47" i="55"/>
  <c r="BGJ47" i="55"/>
  <c r="BGK47" i="55"/>
  <c r="BGL47" i="55"/>
  <c r="BGM47" i="55"/>
  <c r="BGN47" i="55"/>
  <c r="BGO47" i="55"/>
  <c r="BGP47" i="55"/>
  <c r="BGQ47" i="55"/>
  <c r="BGR47" i="55"/>
  <c r="BGS47" i="55"/>
  <c r="BGT47" i="55"/>
  <c r="BGU47" i="55"/>
  <c r="BGV47" i="55"/>
  <c r="BGW47" i="55"/>
  <c r="BGX47" i="55"/>
  <c r="BGY47" i="55"/>
  <c r="BGZ47" i="55"/>
  <c r="BHA47" i="55"/>
  <c r="BHB47" i="55"/>
  <c r="BHC47" i="55"/>
  <c r="BHD47" i="55"/>
  <c r="BHE47" i="55"/>
  <c r="BHF47" i="55"/>
  <c r="BHG47" i="55"/>
  <c r="BHH47" i="55"/>
  <c r="BHI47" i="55"/>
  <c r="BHJ47" i="55"/>
  <c r="BHK47" i="55"/>
  <c r="BHL47" i="55"/>
  <c r="BHM47" i="55"/>
  <c r="BHN47" i="55"/>
  <c r="BHO47" i="55"/>
  <c r="BHP47" i="55"/>
  <c r="BHQ47" i="55"/>
  <c r="BHR47" i="55"/>
  <c r="BHS47" i="55"/>
  <c r="BHT47" i="55"/>
  <c r="BHU47" i="55"/>
  <c r="BHV47" i="55"/>
  <c r="BHW47" i="55"/>
  <c r="BHX47" i="55"/>
  <c r="BHY47" i="55"/>
  <c r="BHZ47" i="55"/>
  <c r="BIA47" i="55"/>
  <c r="BIB47" i="55"/>
  <c r="BIC47" i="55"/>
  <c r="BID47" i="55"/>
  <c r="BIE47" i="55"/>
  <c r="BIF47" i="55"/>
  <c r="BIG47" i="55"/>
  <c r="BIH47" i="55"/>
  <c r="BII47" i="55"/>
  <c r="BIJ47" i="55"/>
  <c r="BIK47" i="55"/>
  <c r="BIL47" i="55"/>
  <c r="BIM47" i="55"/>
  <c r="BIN47" i="55"/>
  <c r="BIO47" i="55"/>
  <c r="BIP47" i="55"/>
  <c r="BIQ47" i="55"/>
  <c r="BIR47" i="55"/>
  <c r="BIS47" i="55"/>
  <c r="BIT47" i="55"/>
  <c r="BIU47" i="55"/>
  <c r="BIV47" i="55"/>
  <c r="BIW47" i="55"/>
  <c r="BIX47" i="55"/>
  <c r="BIY47" i="55"/>
  <c r="BIZ47" i="55"/>
  <c r="BJA47" i="55"/>
  <c r="BJB47" i="55"/>
  <c r="BJC47" i="55"/>
  <c r="BJD47" i="55"/>
  <c r="BJE47" i="55"/>
  <c r="BJF47" i="55"/>
  <c r="BJG47" i="55"/>
  <c r="BJH47" i="55"/>
  <c r="BJI47" i="55"/>
  <c r="BJJ47" i="55"/>
  <c r="BJK47" i="55"/>
  <c r="BJL47" i="55"/>
  <c r="BJM47" i="55"/>
  <c r="BJN47" i="55"/>
  <c r="BJO47" i="55"/>
  <c r="BJP47" i="55"/>
  <c r="BJQ47" i="55"/>
  <c r="BJR47" i="55"/>
  <c r="BJS47" i="55"/>
  <c r="BJT47" i="55"/>
  <c r="BJU47" i="55"/>
  <c r="BJV47" i="55"/>
  <c r="BJW47" i="55"/>
  <c r="BJX47" i="55"/>
  <c r="BJY47" i="55"/>
  <c r="BJZ47" i="55"/>
  <c r="BKA47" i="55"/>
  <c r="BKB47" i="55"/>
  <c r="BKC47" i="55"/>
  <c r="BKD47" i="55"/>
  <c r="BKE47" i="55"/>
  <c r="BKF47" i="55"/>
  <c r="BKG47" i="55"/>
  <c r="BKH47" i="55"/>
  <c r="BKI47" i="55"/>
  <c r="BKJ47" i="55"/>
  <c r="BKK47" i="55"/>
  <c r="BKL47" i="55"/>
  <c r="BKM47" i="55"/>
  <c r="BKN47" i="55"/>
  <c r="BKO47" i="55"/>
  <c r="BKP47" i="55"/>
  <c r="BKQ47" i="55"/>
  <c r="BKR47" i="55"/>
  <c r="BKS47" i="55"/>
  <c r="BKT47" i="55"/>
  <c r="BKU47" i="55"/>
  <c r="BKV47" i="55"/>
  <c r="BKW47" i="55"/>
  <c r="BKX47" i="55"/>
  <c r="BKY47" i="55"/>
  <c r="BKZ47" i="55"/>
  <c r="BLA47" i="55"/>
  <c r="BLB47" i="55"/>
  <c r="BLC47" i="55"/>
  <c r="BLD47" i="55"/>
  <c r="BLE47" i="55"/>
  <c r="BLF47" i="55"/>
  <c r="BLG47" i="55"/>
  <c r="BLH47" i="55"/>
  <c r="BLI47" i="55"/>
  <c r="BLJ47" i="55"/>
  <c r="BLK47" i="55"/>
  <c r="BLL47" i="55"/>
  <c r="BLM47" i="55"/>
  <c r="BLN47" i="55"/>
  <c r="BLO47" i="55"/>
  <c r="BLP47" i="55"/>
  <c r="BLQ47" i="55"/>
  <c r="BLR47" i="55"/>
  <c r="BLS47" i="55"/>
  <c r="BLT47" i="55"/>
  <c r="BLU47" i="55"/>
  <c r="BLV47" i="55"/>
  <c r="BLW47" i="55"/>
  <c r="BLX47" i="55"/>
  <c r="BLY47" i="55"/>
  <c r="BLZ47" i="55"/>
  <c r="BMA47" i="55"/>
  <c r="BMB47" i="55"/>
  <c r="BMC47" i="55"/>
  <c r="BMD47" i="55"/>
  <c r="BME47" i="55"/>
  <c r="BMF47" i="55"/>
  <c r="BMG47" i="55"/>
  <c r="BMH47" i="55"/>
  <c r="BMI47" i="55"/>
  <c r="BMJ47" i="55"/>
  <c r="BMK47" i="55"/>
  <c r="BML47" i="55"/>
  <c r="BMM47" i="55"/>
  <c r="BMN47" i="55"/>
  <c r="BMO47" i="55"/>
  <c r="BMP47" i="55"/>
  <c r="BMQ47" i="55"/>
  <c r="BMR47" i="55"/>
  <c r="BMS47" i="55"/>
  <c r="BMT47" i="55"/>
  <c r="BMU47" i="55"/>
  <c r="BMV47" i="55"/>
  <c r="BMW47" i="55"/>
  <c r="BMX47" i="55"/>
  <c r="BMY47" i="55"/>
  <c r="BMZ47" i="55"/>
  <c r="BNA47" i="55"/>
  <c r="BNB47" i="55"/>
  <c r="BNC47" i="55"/>
  <c r="BND47" i="55"/>
  <c r="BNE47" i="55"/>
  <c r="BNF47" i="55"/>
  <c r="BNG47" i="55"/>
  <c r="BNH47" i="55"/>
  <c r="BNI47" i="55"/>
  <c r="BNJ47" i="55"/>
  <c r="BNK47" i="55"/>
  <c r="BNL47" i="55"/>
  <c r="BNM47" i="55"/>
  <c r="BNN47" i="55"/>
  <c r="BNO47" i="55"/>
  <c r="BNP47" i="55"/>
  <c r="BNQ47" i="55"/>
  <c r="BNR47" i="55"/>
  <c r="BNS47" i="55"/>
  <c r="BNT47" i="55"/>
  <c r="BNU47" i="55"/>
  <c r="BNV47" i="55"/>
  <c r="BNW47" i="55"/>
  <c r="BNX47" i="55"/>
  <c r="BNY47" i="55"/>
  <c r="BNZ47" i="55"/>
  <c r="BOA47" i="55"/>
  <c r="BOB47" i="55"/>
  <c r="BOC47" i="55"/>
  <c r="BOD47" i="55"/>
  <c r="BOE47" i="55"/>
  <c r="BOF47" i="55"/>
  <c r="BOG47" i="55"/>
  <c r="BOH47" i="55"/>
  <c r="BOI47" i="55"/>
  <c r="BOJ47" i="55"/>
  <c r="BOK47" i="55"/>
  <c r="BOL47" i="55"/>
  <c r="BOM47" i="55"/>
  <c r="BON47" i="55"/>
  <c r="BOO47" i="55"/>
  <c r="BOP47" i="55"/>
  <c r="BOQ47" i="55"/>
  <c r="BOR47" i="55"/>
  <c r="BOS47" i="55"/>
  <c r="BOT47" i="55"/>
  <c r="BOU47" i="55"/>
  <c r="BOV47" i="55"/>
  <c r="BOW47" i="55"/>
  <c r="BOX47" i="55"/>
  <c r="BOY47" i="55"/>
  <c r="BOZ47" i="55"/>
  <c r="BPA47" i="55"/>
  <c r="BPB47" i="55"/>
  <c r="BPC47" i="55"/>
  <c r="BPD47" i="55"/>
  <c r="BPE47" i="55"/>
  <c r="BPF47" i="55"/>
  <c r="BPG47" i="55"/>
  <c r="BPH47" i="55"/>
  <c r="BPI47" i="55"/>
  <c r="BPJ47" i="55"/>
  <c r="BPK47" i="55"/>
  <c r="BPL47" i="55"/>
  <c r="BPM47" i="55"/>
  <c r="BPN47" i="55"/>
  <c r="BPO47" i="55"/>
  <c r="BPP47" i="55"/>
  <c r="BPQ47" i="55"/>
  <c r="BPR47" i="55"/>
  <c r="BPS47" i="55"/>
  <c r="BPT47" i="55"/>
  <c r="BPU47" i="55"/>
  <c r="BPV47" i="55"/>
  <c r="BPW47" i="55"/>
  <c r="BPX47" i="55"/>
  <c r="BPY47" i="55"/>
  <c r="BPZ47" i="55"/>
  <c r="BQA47" i="55"/>
  <c r="BQB47" i="55"/>
  <c r="BQC47" i="55"/>
  <c r="BQD47" i="55"/>
  <c r="BQE47" i="55"/>
  <c r="BQF47" i="55"/>
  <c r="BQG47" i="55"/>
  <c r="BQH47" i="55"/>
  <c r="BQI47" i="55"/>
  <c r="BQJ47" i="55"/>
  <c r="BQK47" i="55"/>
  <c r="BQL47" i="55"/>
  <c r="BQM47" i="55"/>
  <c r="BQN47" i="55"/>
  <c r="BQO47" i="55"/>
  <c r="BQP47" i="55"/>
  <c r="BQQ47" i="55"/>
  <c r="BQR47" i="55"/>
  <c r="BQS47" i="55"/>
  <c r="BQT47" i="55"/>
  <c r="BQU47" i="55"/>
  <c r="BQV47" i="55"/>
  <c r="BQW47" i="55"/>
  <c r="BQX47" i="55"/>
  <c r="BQY47" i="55"/>
  <c r="BQZ47" i="55"/>
  <c r="BRA47" i="55"/>
  <c r="BRB47" i="55"/>
  <c r="BRC47" i="55"/>
  <c r="BRD47" i="55"/>
  <c r="BRE47" i="55"/>
  <c r="BRF47" i="55"/>
  <c r="BRG47" i="55"/>
  <c r="BRH47" i="55"/>
  <c r="BRI47" i="55"/>
  <c r="BRJ47" i="55"/>
  <c r="BRK47" i="55"/>
  <c r="BRL47" i="55"/>
  <c r="BRM47" i="55"/>
  <c r="BRN47" i="55"/>
  <c r="BRO47" i="55"/>
  <c r="BRP47" i="55"/>
  <c r="BRQ47" i="55"/>
  <c r="BRR47" i="55"/>
  <c r="BRS47" i="55"/>
  <c r="BRT47" i="55"/>
  <c r="BRU47" i="55"/>
  <c r="BRV47" i="55"/>
  <c r="BRW47" i="55"/>
  <c r="BRX47" i="55"/>
  <c r="BRY47" i="55"/>
  <c r="BRZ47" i="55"/>
  <c r="BSA47" i="55"/>
  <c r="BSB47" i="55"/>
  <c r="BSC47" i="55"/>
  <c r="BSD47" i="55"/>
  <c r="BSE47" i="55"/>
  <c r="BSF47" i="55"/>
  <c r="BSG47" i="55"/>
  <c r="BSH47" i="55"/>
  <c r="BSI47" i="55"/>
  <c r="BSJ47" i="55"/>
  <c r="BSK47" i="55"/>
  <c r="BSL47" i="55"/>
  <c r="BSM47" i="55"/>
  <c r="BSN47" i="55"/>
  <c r="BSO47" i="55"/>
  <c r="BSP47" i="55"/>
  <c r="BSQ47" i="55"/>
  <c r="BSR47" i="55"/>
  <c r="BSS47" i="55"/>
  <c r="BST47" i="55"/>
  <c r="BSU47" i="55"/>
  <c r="BSV47" i="55"/>
  <c r="BSW47" i="55"/>
  <c r="BSX47" i="55"/>
  <c r="BSY47" i="55"/>
  <c r="BSZ47" i="55"/>
  <c r="BTA47" i="55"/>
  <c r="BTB47" i="55"/>
  <c r="BTC47" i="55"/>
  <c r="BTD47" i="55"/>
  <c r="BTE47" i="55"/>
  <c r="BTF47" i="55"/>
  <c r="BTG47" i="55"/>
  <c r="BTH47" i="55"/>
  <c r="BTI47" i="55"/>
  <c r="BTJ47" i="55"/>
  <c r="BTK47" i="55"/>
  <c r="BTL47" i="55"/>
  <c r="BTM47" i="55"/>
  <c r="BTN47" i="55"/>
  <c r="BTO47" i="55"/>
  <c r="BTP47" i="55"/>
  <c r="BTQ47" i="55"/>
  <c r="BTR47" i="55"/>
  <c r="BTS47" i="55"/>
  <c r="BTT47" i="55"/>
  <c r="BTU47" i="55"/>
  <c r="BTV47" i="55"/>
  <c r="BTW47" i="55"/>
  <c r="BTX47" i="55"/>
  <c r="BTY47" i="55"/>
  <c r="BTZ47" i="55"/>
  <c r="BUA47" i="55"/>
  <c r="BUB47" i="55"/>
  <c r="BUC47" i="55"/>
  <c r="BUD47" i="55"/>
  <c r="BUE47" i="55"/>
  <c r="BUF47" i="55"/>
  <c r="BUG47" i="55"/>
  <c r="BUH47" i="55"/>
  <c r="BUI47" i="55"/>
  <c r="BUJ47" i="55"/>
  <c r="BUK47" i="55"/>
  <c r="BUL47" i="55"/>
  <c r="BUM47" i="55"/>
  <c r="BUN47" i="55"/>
  <c r="BUO47" i="55"/>
  <c r="BUP47" i="55"/>
  <c r="BUQ47" i="55"/>
  <c r="BUR47" i="55"/>
  <c r="BUS47" i="55"/>
  <c r="BUT47" i="55"/>
  <c r="BUU47" i="55"/>
  <c r="BUV47" i="55"/>
  <c r="BUW47" i="55"/>
  <c r="BUX47" i="55"/>
  <c r="BUY47" i="55"/>
  <c r="BUZ47" i="55"/>
  <c r="BVA47" i="55"/>
  <c r="BVB47" i="55"/>
  <c r="BVC47" i="55"/>
  <c r="BVD47" i="55"/>
  <c r="BVE47" i="55"/>
  <c r="BVF47" i="55"/>
  <c r="BVG47" i="55"/>
  <c r="BVH47" i="55"/>
  <c r="BVI47" i="55"/>
  <c r="BVJ47" i="55"/>
  <c r="BVK47" i="55"/>
  <c r="BVL47" i="55"/>
  <c r="BVM47" i="55"/>
  <c r="BVN47" i="55"/>
  <c r="BVO47" i="55"/>
  <c r="BVP47" i="55"/>
  <c r="BVQ47" i="55"/>
  <c r="BVR47" i="55"/>
  <c r="BVS47" i="55"/>
  <c r="BVT47" i="55"/>
  <c r="BVU47" i="55"/>
  <c r="BVV47" i="55"/>
  <c r="BVW47" i="55"/>
  <c r="BVX47" i="55"/>
  <c r="BVY47" i="55"/>
  <c r="BVZ47" i="55"/>
  <c r="BWA47" i="55"/>
  <c r="BWB47" i="55"/>
  <c r="BWC47" i="55"/>
  <c r="BWD47" i="55"/>
  <c r="BWE47" i="55"/>
  <c r="BWF47" i="55"/>
  <c r="BWG47" i="55"/>
  <c r="BWH47" i="55"/>
  <c r="BWI47" i="55"/>
  <c r="BWJ47" i="55"/>
  <c r="BWK47" i="55"/>
  <c r="BWL47" i="55"/>
  <c r="BWM47" i="55"/>
  <c r="BWN47" i="55"/>
  <c r="BWO47" i="55"/>
  <c r="BWP47" i="55"/>
  <c r="BWQ47" i="55"/>
  <c r="BWR47" i="55"/>
  <c r="BWS47" i="55"/>
  <c r="BWT47" i="55"/>
  <c r="BWU47" i="55"/>
  <c r="BWV47" i="55"/>
  <c r="BWW47" i="55"/>
  <c r="BWX47" i="55"/>
  <c r="BWY47" i="55"/>
  <c r="BWZ47" i="55"/>
  <c r="BXA47" i="55"/>
  <c r="BXB47" i="55"/>
  <c r="BXC47" i="55"/>
  <c r="BXD47" i="55"/>
  <c r="BXE47" i="55"/>
  <c r="BXF47" i="55"/>
  <c r="BXG47" i="55"/>
  <c r="BXH47" i="55"/>
  <c r="BXI47" i="55"/>
  <c r="BXJ47" i="55"/>
  <c r="BXK47" i="55"/>
  <c r="BXL47" i="55"/>
  <c r="BXM47" i="55"/>
  <c r="BXN47" i="55"/>
  <c r="BXO47" i="55"/>
  <c r="BXP47" i="55"/>
  <c r="BXQ47" i="55"/>
  <c r="BXR47" i="55"/>
  <c r="BXS47" i="55"/>
  <c r="BXT47" i="55"/>
  <c r="BXU47" i="55"/>
  <c r="BXV47" i="55"/>
  <c r="BXW47" i="55"/>
  <c r="BXX47" i="55"/>
  <c r="BXY47" i="55"/>
  <c r="BXZ47" i="55"/>
  <c r="BYA47" i="55"/>
  <c r="BYB47" i="55"/>
  <c r="BYC47" i="55"/>
  <c r="BYD47" i="55"/>
  <c r="BYE47" i="55"/>
  <c r="BYF47" i="55"/>
  <c r="BYG47" i="55"/>
  <c r="BYH47" i="55"/>
  <c r="BYI47" i="55"/>
  <c r="BYJ47" i="55"/>
  <c r="BYK47" i="55"/>
  <c r="BYL47" i="55"/>
  <c r="BYM47" i="55"/>
  <c r="BYN47" i="55"/>
  <c r="BYO47" i="55"/>
  <c r="BYP47" i="55"/>
  <c r="BYQ47" i="55"/>
  <c r="BYR47" i="55"/>
  <c r="BYS47" i="55"/>
  <c r="BYT47" i="55"/>
  <c r="BYU47" i="55"/>
  <c r="BYV47" i="55"/>
  <c r="BYW47" i="55"/>
  <c r="BYX47" i="55"/>
  <c r="BYY47" i="55"/>
  <c r="BYZ47" i="55"/>
  <c r="BZA47" i="55"/>
  <c r="BZB47" i="55"/>
  <c r="BZC47" i="55"/>
  <c r="BZD47" i="55"/>
  <c r="BZE47" i="55"/>
  <c r="BZF47" i="55"/>
  <c r="BZG47" i="55"/>
  <c r="BZH47" i="55"/>
  <c r="BZI47" i="55"/>
  <c r="BZJ47" i="55"/>
  <c r="BZK47" i="55"/>
  <c r="BZL47" i="55"/>
  <c r="BZM47" i="55"/>
  <c r="BZN47" i="55"/>
  <c r="BZO47" i="55"/>
  <c r="BZP47" i="55"/>
  <c r="BZQ47" i="55"/>
  <c r="BZR47" i="55"/>
  <c r="BZS47" i="55"/>
  <c r="BZT47" i="55"/>
  <c r="BZU47" i="55"/>
  <c r="BZV47" i="55"/>
  <c r="BZW47" i="55"/>
  <c r="BZX47" i="55"/>
  <c r="BZY47" i="55"/>
  <c r="BZZ47" i="55"/>
  <c r="CAA47" i="55"/>
  <c r="CAB47" i="55"/>
  <c r="CAC47" i="55"/>
  <c r="CAD47" i="55"/>
  <c r="CAE47" i="55"/>
  <c r="CAF47" i="55"/>
  <c r="CAG47" i="55"/>
  <c r="CAH47" i="55"/>
  <c r="CAI47" i="55"/>
  <c r="CAJ47" i="55"/>
  <c r="CAK47" i="55"/>
  <c r="CAL47" i="55"/>
  <c r="CAM47" i="55"/>
  <c r="CAN47" i="55"/>
  <c r="CAO47" i="55"/>
  <c r="CAP47" i="55"/>
  <c r="CAQ47" i="55"/>
  <c r="CAR47" i="55"/>
  <c r="CAS47" i="55"/>
  <c r="CAT47" i="55"/>
  <c r="CAU47" i="55"/>
  <c r="CAV47" i="55"/>
  <c r="CAW47" i="55"/>
  <c r="CAX47" i="55"/>
  <c r="CAY47" i="55"/>
  <c r="CAZ47" i="55"/>
  <c r="CBA47" i="55"/>
  <c r="CBB47" i="55"/>
  <c r="CBC47" i="55"/>
  <c r="CBD47" i="55"/>
  <c r="CBE47" i="55"/>
  <c r="CBF47" i="55"/>
  <c r="CBG47" i="55"/>
  <c r="CBH47" i="55"/>
  <c r="CBI47" i="55"/>
  <c r="CBJ47" i="55"/>
  <c r="CBK47" i="55"/>
  <c r="CBL47" i="55"/>
  <c r="CBM47" i="55"/>
  <c r="CBN47" i="55"/>
  <c r="CBO47" i="55"/>
  <c r="CBP47" i="55"/>
  <c r="CBQ47" i="55"/>
  <c r="CBR47" i="55"/>
  <c r="CBS47" i="55"/>
  <c r="CBT47" i="55"/>
  <c r="CBU47" i="55"/>
  <c r="CBV47" i="55"/>
  <c r="CBW47" i="55"/>
  <c r="CBX47" i="55"/>
  <c r="CBY47" i="55"/>
  <c r="CBZ47" i="55"/>
  <c r="CCA47" i="55"/>
  <c r="CCB47" i="55"/>
  <c r="CCC47" i="55"/>
  <c r="CCD47" i="55"/>
  <c r="CCE47" i="55"/>
  <c r="CCF47" i="55"/>
  <c r="CCG47" i="55"/>
  <c r="CCH47" i="55"/>
  <c r="CCI47" i="55"/>
  <c r="CCJ47" i="55"/>
  <c r="CCK47" i="55"/>
  <c r="CCL47" i="55"/>
  <c r="CCM47" i="55"/>
  <c r="CCN47" i="55"/>
  <c r="CCO47" i="55"/>
  <c r="CCP47" i="55"/>
  <c r="CCQ47" i="55"/>
  <c r="CCR47" i="55"/>
  <c r="CCS47" i="55"/>
  <c r="CCT47" i="55"/>
  <c r="CCU47" i="55"/>
  <c r="CCV47" i="55"/>
  <c r="CCW47" i="55"/>
  <c r="CCX47" i="55"/>
  <c r="CCY47" i="55"/>
  <c r="CCZ47" i="55"/>
  <c r="CDA47" i="55"/>
  <c r="CDB47" i="55"/>
  <c r="CDC47" i="55"/>
  <c r="CDD47" i="55"/>
  <c r="CDE47" i="55"/>
  <c r="CDF47" i="55"/>
  <c r="CDG47" i="55"/>
  <c r="CDH47" i="55"/>
  <c r="CDI47" i="55"/>
  <c r="CDJ47" i="55"/>
  <c r="CDK47" i="55"/>
  <c r="CDL47" i="55"/>
  <c r="CDM47" i="55"/>
  <c r="CDN47" i="55"/>
  <c r="CDO47" i="55"/>
  <c r="CDP47" i="55"/>
  <c r="CDQ47" i="55"/>
  <c r="CDR47" i="55"/>
  <c r="CDS47" i="55"/>
  <c r="CDT47" i="55"/>
  <c r="CDU47" i="55"/>
  <c r="CDV47" i="55"/>
  <c r="CDW47" i="55"/>
  <c r="CDX47" i="55"/>
  <c r="CDY47" i="55"/>
  <c r="CDZ47" i="55"/>
  <c r="CEA47" i="55"/>
  <c r="CEB47" i="55"/>
  <c r="CEC47" i="55"/>
  <c r="CED47" i="55"/>
  <c r="CEE47" i="55"/>
  <c r="CEF47" i="55"/>
  <c r="CEG47" i="55"/>
  <c r="CEH47" i="55"/>
  <c r="CEI47" i="55"/>
  <c r="CEJ47" i="55"/>
  <c r="CEK47" i="55"/>
  <c r="CEL47" i="55"/>
  <c r="CEM47" i="55"/>
  <c r="CEN47" i="55"/>
  <c r="CEO47" i="55"/>
  <c r="CEP47" i="55"/>
  <c r="CEQ47" i="55"/>
  <c r="CER47" i="55"/>
  <c r="CES47" i="55"/>
  <c r="CET47" i="55"/>
  <c r="CEU47" i="55"/>
  <c r="CEV47" i="55"/>
  <c r="CEW47" i="55"/>
  <c r="CEX47" i="55"/>
  <c r="CEY47" i="55"/>
  <c r="CEZ47" i="55"/>
  <c r="CFA47" i="55"/>
  <c r="CFB47" i="55"/>
  <c r="CFC47" i="55"/>
  <c r="CFD47" i="55"/>
  <c r="CFE47" i="55"/>
  <c r="CFF47" i="55"/>
  <c r="CFG47" i="55"/>
  <c r="CFH47" i="55"/>
  <c r="CFI47" i="55"/>
  <c r="CFJ47" i="55"/>
  <c r="CFK47" i="55"/>
  <c r="CFL47" i="55"/>
  <c r="CFM47" i="55"/>
  <c r="CFN47" i="55"/>
  <c r="CFO47" i="55"/>
  <c r="CFP47" i="55"/>
  <c r="CFQ47" i="55"/>
  <c r="CFR47" i="55"/>
  <c r="CFS47" i="55"/>
  <c r="CFT47" i="55"/>
  <c r="CFU47" i="55"/>
  <c r="CFV47" i="55"/>
  <c r="CFW47" i="55"/>
  <c r="CFX47" i="55"/>
  <c r="CFY47" i="55"/>
  <c r="CFZ47" i="55"/>
  <c r="CGA47" i="55"/>
  <c r="CGB47" i="55"/>
  <c r="CGC47" i="55"/>
  <c r="CGD47" i="55"/>
  <c r="CGE47" i="55"/>
  <c r="CGF47" i="55"/>
  <c r="CGG47" i="55"/>
  <c r="CGH47" i="55"/>
  <c r="CGI47" i="55"/>
  <c r="CGJ47" i="55"/>
  <c r="CGK47" i="55"/>
  <c r="CGL47" i="55"/>
  <c r="CGM47" i="55"/>
  <c r="CGN47" i="55"/>
  <c r="CGO47" i="55"/>
  <c r="CGP47" i="55"/>
  <c r="CGQ47" i="55"/>
  <c r="CGR47" i="55"/>
  <c r="CGS47" i="55"/>
  <c r="CGT47" i="55"/>
  <c r="CGU47" i="55"/>
  <c r="CGV47" i="55"/>
  <c r="CGW47" i="55"/>
  <c r="CGX47" i="55"/>
  <c r="CGY47" i="55"/>
  <c r="CGZ47" i="55"/>
  <c r="CHA47" i="55"/>
  <c r="CHB47" i="55"/>
  <c r="CHC47" i="55"/>
  <c r="CHD47" i="55"/>
  <c r="CHE47" i="55"/>
  <c r="CHF47" i="55"/>
  <c r="CHG47" i="55"/>
  <c r="CHH47" i="55"/>
  <c r="CHI47" i="55"/>
  <c r="CHJ47" i="55"/>
  <c r="CHK47" i="55"/>
  <c r="CHL47" i="55"/>
  <c r="CHM47" i="55"/>
  <c r="CHN47" i="55"/>
  <c r="CHO47" i="55"/>
  <c r="CHP47" i="55"/>
  <c r="CHQ47" i="55"/>
  <c r="CHR47" i="55"/>
  <c r="CHS47" i="55"/>
  <c r="CHT47" i="55"/>
  <c r="CHU47" i="55"/>
  <c r="CHV47" i="55"/>
  <c r="CHW47" i="55"/>
  <c r="CHX47" i="55"/>
  <c r="CHY47" i="55"/>
  <c r="CHZ47" i="55"/>
  <c r="CIA47" i="55"/>
  <c r="CIB47" i="55"/>
  <c r="CIC47" i="55"/>
  <c r="CID47" i="55"/>
  <c r="CIE47" i="55"/>
  <c r="CIF47" i="55"/>
  <c r="CIG47" i="55"/>
  <c r="CIH47" i="55"/>
  <c r="CII47" i="55"/>
  <c r="CIJ47" i="55"/>
  <c r="CIK47" i="55"/>
  <c r="CIL47" i="55"/>
  <c r="CIM47" i="55"/>
  <c r="CIN47" i="55"/>
  <c r="CIO47" i="55"/>
  <c r="CIP47" i="55"/>
  <c r="CIQ47" i="55"/>
  <c r="CIR47" i="55"/>
  <c r="CIS47" i="55"/>
  <c r="CIT47" i="55"/>
  <c r="CIU47" i="55"/>
  <c r="CIV47" i="55"/>
  <c r="CIW47" i="55"/>
  <c r="CIX47" i="55"/>
  <c r="CIY47" i="55"/>
  <c r="CIZ47" i="55"/>
  <c r="CJA47" i="55"/>
  <c r="CJB47" i="55"/>
  <c r="CJC47" i="55"/>
  <c r="CJD47" i="55"/>
  <c r="CJE47" i="55"/>
  <c r="CJF47" i="55"/>
  <c r="CJG47" i="55"/>
  <c r="CJH47" i="55"/>
  <c r="CJI47" i="55"/>
  <c r="CJJ47" i="55"/>
  <c r="CJK47" i="55"/>
  <c r="CJL47" i="55"/>
  <c r="CJM47" i="55"/>
  <c r="CJN47" i="55"/>
  <c r="CJO47" i="55"/>
  <c r="CJP47" i="55"/>
  <c r="CJQ47" i="55"/>
  <c r="CJR47" i="55"/>
  <c r="CJS47" i="55"/>
  <c r="CJT47" i="55"/>
  <c r="CJU47" i="55"/>
  <c r="CJV47" i="55"/>
  <c r="CJW47" i="55"/>
  <c r="CJX47" i="55"/>
  <c r="CJY47" i="55"/>
  <c r="CJZ47" i="55"/>
  <c r="CKA47" i="55"/>
  <c r="CKB47" i="55"/>
  <c r="CKC47" i="55"/>
  <c r="CKD47" i="55"/>
  <c r="CKE47" i="55"/>
  <c r="CKF47" i="55"/>
  <c r="CKG47" i="55"/>
  <c r="CKH47" i="55"/>
  <c r="CKI47" i="55"/>
  <c r="CKJ47" i="55"/>
  <c r="CKK47" i="55"/>
  <c r="CKL47" i="55"/>
  <c r="CKM47" i="55"/>
  <c r="CKN47" i="55"/>
  <c r="CKO47" i="55"/>
  <c r="CKP47" i="55"/>
  <c r="CKQ47" i="55"/>
  <c r="CKR47" i="55"/>
  <c r="CKS47" i="55"/>
  <c r="CKT47" i="55"/>
  <c r="CKU47" i="55"/>
  <c r="CKV47" i="55"/>
  <c r="CKW47" i="55"/>
  <c r="CKX47" i="55"/>
  <c r="CKY47" i="55"/>
  <c r="CKZ47" i="55"/>
  <c r="CLA47" i="55"/>
  <c r="CLB47" i="55"/>
  <c r="CLC47" i="55"/>
  <c r="CLD47" i="55"/>
  <c r="CLE47" i="55"/>
  <c r="CLF47" i="55"/>
  <c r="CLG47" i="55"/>
  <c r="CLH47" i="55"/>
  <c r="CLI47" i="55"/>
  <c r="CLJ47" i="55"/>
  <c r="CLK47" i="55"/>
  <c r="CLL47" i="55"/>
  <c r="CLM47" i="55"/>
  <c r="CLN47" i="55"/>
  <c r="CLO47" i="55"/>
  <c r="CLP47" i="55"/>
  <c r="CLQ47" i="55"/>
  <c r="CLR47" i="55"/>
  <c r="CLS47" i="55"/>
  <c r="CLT47" i="55"/>
  <c r="CLU47" i="55"/>
  <c r="CLV47" i="55"/>
  <c r="CLW47" i="55"/>
  <c r="CLX47" i="55"/>
  <c r="CLY47" i="55"/>
  <c r="CLZ47" i="55"/>
  <c r="CMA47" i="55"/>
  <c r="CMB47" i="55"/>
  <c r="CMC47" i="55"/>
  <c r="CMD47" i="55"/>
  <c r="CME47" i="55"/>
  <c r="CMF47" i="55"/>
  <c r="CMG47" i="55"/>
  <c r="CMH47" i="55"/>
  <c r="CMI47" i="55"/>
  <c r="CMJ47" i="55"/>
  <c r="CMK47" i="55"/>
  <c r="CML47" i="55"/>
  <c r="CMM47" i="55"/>
  <c r="CMN47" i="55"/>
  <c r="CMO47" i="55"/>
  <c r="CMP47" i="55"/>
  <c r="CMQ47" i="55"/>
  <c r="CMR47" i="55"/>
  <c r="CMS47" i="55"/>
  <c r="CMT47" i="55"/>
  <c r="CMU47" i="55"/>
  <c r="CMV47" i="55"/>
  <c r="CMW47" i="55"/>
  <c r="CMX47" i="55"/>
  <c r="CMY47" i="55"/>
  <c r="CMZ47" i="55"/>
  <c r="CNA47" i="55"/>
  <c r="CNB47" i="55"/>
  <c r="CNC47" i="55"/>
  <c r="CND47" i="55"/>
  <c r="CNE47" i="55"/>
  <c r="CNF47" i="55"/>
  <c r="CNG47" i="55"/>
  <c r="CNH47" i="55"/>
  <c r="CNI47" i="55"/>
  <c r="CNJ47" i="55"/>
  <c r="CNK47" i="55"/>
  <c r="CNL47" i="55"/>
  <c r="CNM47" i="55"/>
  <c r="CNN47" i="55"/>
  <c r="CNO47" i="55"/>
  <c r="CNP47" i="55"/>
  <c r="CNQ47" i="55"/>
  <c r="CNR47" i="55"/>
  <c r="CNS47" i="55"/>
  <c r="CNT47" i="55"/>
  <c r="CNU47" i="55"/>
  <c r="CNV47" i="55"/>
  <c r="CNW47" i="55"/>
  <c r="CNX47" i="55"/>
  <c r="CNY47" i="55"/>
  <c r="CNZ47" i="55"/>
  <c r="COA47" i="55"/>
  <c r="COB47" i="55"/>
  <c r="COC47" i="55"/>
  <c r="COD47" i="55"/>
  <c r="COE47" i="55"/>
  <c r="COF47" i="55"/>
  <c r="COG47" i="55"/>
  <c r="COH47" i="55"/>
  <c r="COI47" i="55"/>
  <c r="COJ47" i="55"/>
  <c r="COK47" i="55"/>
  <c r="COL47" i="55"/>
  <c r="COM47" i="55"/>
  <c r="CON47" i="55"/>
  <c r="COO47" i="55"/>
  <c r="COP47" i="55"/>
  <c r="COQ47" i="55"/>
  <c r="COR47" i="55"/>
  <c r="COS47" i="55"/>
  <c r="COT47" i="55"/>
  <c r="COU47" i="55"/>
  <c r="COV47" i="55"/>
  <c r="COW47" i="55"/>
  <c r="COX47" i="55"/>
  <c r="COY47" i="55"/>
  <c r="COZ47" i="55"/>
  <c r="CPA47" i="55"/>
  <c r="CPB47" i="55"/>
  <c r="CPC47" i="55"/>
  <c r="CPD47" i="55"/>
  <c r="CPE47" i="55"/>
  <c r="CPF47" i="55"/>
  <c r="CPG47" i="55"/>
  <c r="CPH47" i="55"/>
  <c r="CPI47" i="55"/>
  <c r="CPJ47" i="55"/>
  <c r="CPK47" i="55"/>
  <c r="CPL47" i="55"/>
  <c r="CPM47" i="55"/>
  <c r="CPN47" i="55"/>
  <c r="CPO47" i="55"/>
  <c r="CPP47" i="55"/>
  <c r="CPQ47" i="55"/>
  <c r="CPR47" i="55"/>
  <c r="CPS47" i="55"/>
  <c r="CPT47" i="55"/>
  <c r="CPU47" i="55"/>
  <c r="CPV47" i="55"/>
  <c r="CPW47" i="55"/>
  <c r="CPX47" i="55"/>
  <c r="CPY47" i="55"/>
  <c r="CPZ47" i="55"/>
  <c r="CQA47" i="55"/>
  <c r="CQB47" i="55"/>
  <c r="CQC47" i="55"/>
  <c r="CQD47" i="55"/>
  <c r="CQE47" i="55"/>
  <c r="CQF47" i="55"/>
  <c r="CQG47" i="55"/>
  <c r="CQH47" i="55"/>
  <c r="CQI47" i="55"/>
  <c r="CQJ47" i="55"/>
  <c r="CQK47" i="55"/>
  <c r="CQL47" i="55"/>
  <c r="CQM47" i="55"/>
  <c r="CQN47" i="55"/>
  <c r="CQO47" i="55"/>
  <c r="CQP47" i="55"/>
  <c r="CQQ47" i="55"/>
  <c r="CQR47" i="55"/>
  <c r="CQS47" i="55"/>
  <c r="CQT47" i="55"/>
  <c r="CQU47" i="55"/>
  <c r="CQV47" i="55"/>
  <c r="CQW47" i="55"/>
  <c r="CQX47" i="55"/>
  <c r="CQY47" i="55"/>
  <c r="CQZ47" i="55"/>
  <c r="CRA47" i="55"/>
  <c r="CRB47" i="55"/>
  <c r="CRC47" i="55"/>
  <c r="CRD47" i="55"/>
  <c r="CRE47" i="55"/>
  <c r="CRF47" i="55"/>
  <c r="CRG47" i="55"/>
  <c r="CRH47" i="55"/>
  <c r="CRI47" i="55"/>
  <c r="CRJ47" i="55"/>
  <c r="CRK47" i="55"/>
  <c r="CRL47" i="55"/>
  <c r="CRM47" i="55"/>
  <c r="CRN47" i="55"/>
  <c r="CRO47" i="55"/>
  <c r="CRP47" i="55"/>
  <c r="CRQ47" i="55"/>
  <c r="CRR47" i="55"/>
  <c r="CRS47" i="55"/>
  <c r="CRT47" i="55"/>
  <c r="CRU47" i="55"/>
  <c r="CRV47" i="55"/>
  <c r="CRW47" i="55"/>
  <c r="CRX47" i="55"/>
  <c r="CRY47" i="55"/>
  <c r="CRZ47" i="55"/>
  <c r="CSA47" i="55"/>
  <c r="CSB47" i="55"/>
  <c r="CSC47" i="55"/>
  <c r="CSD47" i="55"/>
  <c r="CSE47" i="55"/>
  <c r="CSF47" i="55"/>
  <c r="CSG47" i="55"/>
  <c r="CSH47" i="55"/>
  <c r="CSI47" i="55"/>
  <c r="CSJ47" i="55"/>
  <c r="CSK47" i="55"/>
  <c r="CSL47" i="55"/>
  <c r="CSM47" i="55"/>
  <c r="CSN47" i="55"/>
  <c r="CSO47" i="55"/>
  <c r="CSP47" i="55"/>
  <c r="CSQ47" i="55"/>
  <c r="CSR47" i="55"/>
  <c r="CSS47" i="55"/>
  <c r="CST47" i="55"/>
  <c r="CSU47" i="55"/>
  <c r="CSV47" i="55"/>
  <c r="CSW47" i="55"/>
  <c r="CSX47" i="55"/>
  <c r="CSY47" i="55"/>
  <c r="CSZ47" i="55"/>
  <c r="CTA47" i="55"/>
  <c r="CTB47" i="55"/>
  <c r="CTC47" i="55"/>
  <c r="CTD47" i="55"/>
  <c r="CTE47" i="55"/>
  <c r="CTF47" i="55"/>
  <c r="CTG47" i="55"/>
  <c r="CTH47" i="55"/>
  <c r="CTI47" i="55"/>
  <c r="CTJ47" i="55"/>
  <c r="CTK47" i="55"/>
  <c r="CTL47" i="55"/>
  <c r="CTM47" i="55"/>
  <c r="CTN47" i="55"/>
  <c r="CTO47" i="55"/>
  <c r="CTP47" i="55"/>
  <c r="CTQ47" i="55"/>
  <c r="CTR47" i="55"/>
  <c r="CTS47" i="55"/>
  <c r="CTT47" i="55"/>
  <c r="CTU47" i="55"/>
  <c r="CTV47" i="55"/>
  <c r="CTW47" i="55"/>
  <c r="CTX47" i="55"/>
  <c r="CTY47" i="55"/>
  <c r="CTZ47" i="55"/>
  <c r="CUA47" i="55"/>
  <c r="CUB47" i="55"/>
  <c r="CUC47" i="55"/>
  <c r="CUD47" i="55"/>
  <c r="CUE47" i="55"/>
  <c r="CUF47" i="55"/>
  <c r="CUG47" i="55"/>
  <c r="CUH47" i="55"/>
  <c r="CUI47" i="55"/>
  <c r="CUJ47" i="55"/>
  <c r="CUK47" i="55"/>
  <c r="CUL47" i="55"/>
  <c r="CUM47" i="55"/>
  <c r="CUN47" i="55"/>
  <c r="CUO47" i="55"/>
  <c r="CUP47" i="55"/>
  <c r="CUQ47" i="55"/>
  <c r="CUR47" i="55"/>
  <c r="CUS47" i="55"/>
  <c r="CUT47" i="55"/>
  <c r="CUU47" i="55"/>
  <c r="CUV47" i="55"/>
  <c r="CUW47" i="55"/>
  <c r="CUX47" i="55"/>
  <c r="CUY47" i="55"/>
  <c r="CUZ47" i="55"/>
  <c r="CVA47" i="55"/>
  <c r="CVB47" i="55"/>
  <c r="CVC47" i="55"/>
  <c r="CVD47" i="55"/>
  <c r="CVE47" i="55"/>
  <c r="CVF47" i="55"/>
  <c r="CVG47" i="55"/>
  <c r="CVH47" i="55"/>
  <c r="CVI47" i="55"/>
  <c r="CVJ47" i="55"/>
  <c r="CVK47" i="55"/>
  <c r="CVL47" i="55"/>
  <c r="CVM47" i="55"/>
  <c r="CVN47" i="55"/>
  <c r="CVO47" i="55"/>
  <c r="CVP47" i="55"/>
  <c r="CVQ47" i="55"/>
  <c r="CVR47" i="55"/>
  <c r="CVS47" i="55"/>
  <c r="CVT47" i="55"/>
  <c r="CVU47" i="55"/>
  <c r="CVV47" i="55"/>
  <c r="CVW47" i="55"/>
  <c r="CVX47" i="55"/>
  <c r="CVY47" i="55"/>
  <c r="CVZ47" i="55"/>
  <c r="CWA47" i="55"/>
  <c r="CWB47" i="55"/>
  <c r="CWC47" i="55"/>
  <c r="CWD47" i="55"/>
  <c r="CWE47" i="55"/>
  <c r="CWF47" i="55"/>
  <c r="CWG47" i="55"/>
  <c r="CWH47" i="55"/>
  <c r="CWI47" i="55"/>
  <c r="CWJ47" i="55"/>
  <c r="CWK47" i="55"/>
  <c r="CWL47" i="55"/>
  <c r="CWM47" i="55"/>
  <c r="CWN47" i="55"/>
  <c r="CWO47" i="55"/>
  <c r="CWP47" i="55"/>
  <c r="CWQ47" i="55"/>
  <c r="CWR47" i="55"/>
  <c r="CWS47" i="55"/>
  <c r="CWT47" i="55"/>
  <c r="CWU47" i="55"/>
  <c r="CWV47" i="55"/>
  <c r="CWW47" i="55"/>
  <c r="CWX47" i="55"/>
  <c r="CWY47" i="55"/>
  <c r="CWZ47" i="55"/>
  <c r="CXA47" i="55"/>
  <c r="CXB47" i="55"/>
  <c r="CXC47" i="55"/>
  <c r="CXD47" i="55"/>
  <c r="CXE47" i="55"/>
  <c r="CXF47" i="55"/>
  <c r="CXG47" i="55"/>
  <c r="CXH47" i="55"/>
  <c r="CXI47" i="55"/>
  <c r="CXJ47" i="55"/>
  <c r="CXK47" i="55"/>
  <c r="CXL47" i="55"/>
  <c r="CXM47" i="55"/>
  <c r="CXN47" i="55"/>
  <c r="CXO47" i="55"/>
  <c r="CXP47" i="55"/>
  <c r="CXQ47" i="55"/>
  <c r="CXR47" i="55"/>
  <c r="CXS47" i="55"/>
  <c r="CXT47" i="55"/>
  <c r="CXU47" i="55"/>
  <c r="CXV47" i="55"/>
  <c r="CXW47" i="55"/>
  <c r="CXX47" i="55"/>
  <c r="CXY47" i="55"/>
  <c r="CXZ47" i="55"/>
  <c r="CYA47" i="55"/>
  <c r="CYB47" i="55"/>
  <c r="CYC47" i="55"/>
  <c r="CYD47" i="55"/>
  <c r="CYE47" i="55"/>
  <c r="CYF47" i="55"/>
  <c r="CYG47" i="55"/>
  <c r="CYH47" i="55"/>
  <c r="CYI47" i="55"/>
  <c r="CYJ47" i="55"/>
  <c r="CYK47" i="55"/>
  <c r="CYL47" i="55"/>
  <c r="CYM47" i="55"/>
  <c r="CYN47" i="55"/>
  <c r="CYO47" i="55"/>
  <c r="CYP47" i="55"/>
  <c r="CYQ47" i="55"/>
  <c r="CYR47" i="55"/>
  <c r="CYS47" i="55"/>
  <c r="CYT47" i="55"/>
  <c r="CYU47" i="55"/>
  <c r="CYV47" i="55"/>
  <c r="CYW47" i="55"/>
  <c r="CYX47" i="55"/>
  <c r="CYY47" i="55"/>
  <c r="CYZ47" i="55"/>
  <c r="CZA47" i="55"/>
  <c r="CZB47" i="55"/>
  <c r="CZC47" i="55"/>
  <c r="CZD47" i="55"/>
  <c r="CZE47" i="55"/>
  <c r="CZF47" i="55"/>
  <c r="CZG47" i="55"/>
  <c r="CZH47" i="55"/>
  <c r="CZI47" i="55"/>
  <c r="CZJ47" i="55"/>
  <c r="CZK47" i="55"/>
  <c r="CZL47" i="55"/>
  <c r="CZM47" i="55"/>
  <c r="CZN47" i="55"/>
  <c r="CZO47" i="55"/>
  <c r="CZP47" i="55"/>
  <c r="CZQ47" i="55"/>
  <c r="CZR47" i="55"/>
  <c r="CZS47" i="55"/>
  <c r="CZT47" i="55"/>
  <c r="CZU47" i="55"/>
  <c r="CZV47" i="55"/>
  <c r="CZW47" i="55"/>
  <c r="CZX47" i="55"/>
  <c r="CZY47" i="55"/>
  <c r="CZZ47" i="55"/>
  <c r="DAA47" i="55"/>
  <c r="DAB47" i="55"/>
  <c r="DAC47" i="55"/>
  <c r="DAD47" i="55"/>
  <c r="DAE47" i="55"/>
  <c r="DAF47" i="55"/>
  <c r="DAG47" i="55"/>
  <c r="DAH47" i="55"/>
  <c r="DAI47" i="55"/>
  <c r="DAJ47" i="55"/>
  <c r="DAK47" i="55"/>
  <c r="DAL47" i="55"/>
  <c r="DAM47" i="55"/>
  <c r="DAN47" i="55"/>
  <c r="DAO47" i="55"/>
  <c r="DAP47" i="55"/>
  <c r="DAQ47" i="55"/>
  <c r="DAR47" i="55"/>
  <c r="DAS47" i="55"/>
  <c r="DAT47" i="55"/>
  <c r="DAU47" i="55"/>
  <c r="DAV47" i="55"/>
  <c r="DAW47" i="55"/>
  <c r="DAX47" i="55"/>
  <c r="DAY47" i="55"/>
  <c r="DAZ47" i="55"/>
  <c r="DBA47" i="55"/>
  <c r="DBB47" i="55"/>
  <c r="DBC47" i="55"/>
  <c r="DBD47" i="55"/>
  <c r="DBE47" i="55"/>
  <c r="DBF47" i="55"/>
  <c r="DBG47" i="55"/>
  <c r="DBH47" i="55"/>
  <c r="DBI47" i="55"/>
  <c r="DBJ47" i="55"/>
  <c r="DBK47" i="55"/>
  <c r="DBL47" i="55"/>
  <c r="DBM47" i="55"/>
  <c r="DBN47" i="55"/>
  <c r="DBO47" i="55"/>
  <c r="DBP47" i="55"/>
  <c r="DBQ47" i="55"/>
  <c r="DBR47" i="55"/>
  <c r="DBS47" i="55"/>
  <c r="DBT47" i="55"/>
  <c r="DBU47" i="55"/>
  <c r="DBV47" i="55"/>
  <c r="DBW47" i="55"/>
  <c r="DBX47" i="55"/>
  <c r="DBY47" i="55"/>
  <c r="DBZ47" i="55"/>
  <c r="DCA47" i="55"/>
  <c r="DCB47" i="55"/>
  <c r="DCC47" i="55"/>
  <c r="DCD47" i="55"/>
  <c r="DCE47" i="55"/>
  <c r="DCF47" i="55"/>
  <c r="DCG47" i="55"/>
  <c r="DCH47" i="55"/>
  <c r="DCI47" i="55"/>
  <c r="DCJ47" i="55"/>
  <c r="DCK47" i="55"/>
  <c r="DCL47" i="55"/>
  <c r="DCM47" i="55"/>
  <c r="DCN47" i="55"/>
  <c r="DCO47" i="55"/>
  <c r="DCP47" i="55"/>
  <c r="DCQ47" i="55"/>
  <c r="DCR47" i="55"/>
  <c r="DCS47" i="55"/>
  <c r="DCT47" i="55"/>
  <c r="DCU47" i="55"/>
  <c r="DCV47" i="55"/>
  <c r="DCW47" i="55"/>
  <c r="DCX47" i="55"/>
  <c r="DCY47" i="55"/>
  <c r="DCZ47" i="55"/>
  <c r="DDA47" i="55"/>
  <c r="DDB47" i="55"/>
  <c r="DDC47" i="55"/>
  <c r="DDD47" i="55"/>
  <c r="DDE47" i="55"/>
  <c r="DDF47" i="55"/>
  <c r="DDG47" i="55"/>
  <c r="DDH47" i="55"/>
  <c r="DDI47" i="55"/>
  <c r="DDJ47" i="55"/>
  <c r="DDK47" i="55"/>
  <c r="DDL47" i="55"/>
  <c r="DDM47" i="55"/>
  <c r="DDN47" i="55"/>
  <c r="DDO47" i="55"/>
  <c r="DDP47" i="55"/>
  <c r="DDQ47" i="55"/>
  <c r="DDR47" i="55"/>
  <c r="DDS47" i="55"/>
  <c r="DDT47" i="55"/>
  <c r="DDU47" i="55"/>
  <c r="DDV47" i="55"/>
  <c r="DDW47" i="55"/>
  <c r="DDX47" i="55"/>
  <c r="DDY47" i="55"/>
  <c r="DDZ47" i="55"/>
  <c r="DEA47" i="55"/>
  <c r="DEB47" i="55"/>
  <c r="DEC47" i="55"/>
  <c r="DED47" i="55"/>
  <c r="DEE47" i="55"/>
  <c r="DEF47" i="55"/>
  <c r="DEG47" i="55"/>
  <c r="DEH47" i="55"/>
  <c r="DEI47" i="55"/>
  <c r="DEJ47" i="55"/>
  <c r="DEK47" i="55"/>
  <c r="DEL47" i="55"/>
  <c r="DEM47" i="55"/>
  <c r="DEN47" i="55"/>
  <c r="DEO47" i="55"/>
  <c r="DEP47" i="55"/>
  <c r="DEQ47" i="55"/>
  <c r="DER47" i="55"/>
  <c r="DES47" i="55"/>
  <c r="DET47" i="55"/>
  <c r="DEU47" i="55"/>
  <c r="DEV47" i="55"/>
  <c r="DEW47" i="55"/>
  <c r="DEX47" i="55"/>
  <c r="DEY47" i="55"/>
  <c r="DEZ47" i="55"/>
  <c r="DFA47" i="55"/>
  <c r="DFB47" i="55"/>
  <c r="DFC47" i="55"/>
  <c r="DFD47" i="55"/>
  <c r="DFE47" i="55"/>
  <c r="DFF47" i="55"/>
  <c r="DFG47" i="55"/>
  <c r="DFH47" i="55"/>
  <c r="DFI47" i="55"/>
  <c r="DFJ47" i="55"/>
  <c r="DFK47" i="55"/>
  <c r="DFL47" i="55"/>
  <c r="DFM47" i="55"/>
  <c r="DFN47" i="55"/>
  <c r="DFO47" i="55"/>
  <c r="DFP47" i="55"/>
  <c r="DFQ47" i="55"/>
  <c r="DFR47" i="55"/>
  <c r="DFS47" i="55"/>
  <c r="DFT47" i="55"/>
  <c r="DFU47" i="55"/>
  <c r="DFV47" i="55"/>
  <c r="DFW47" i="55"/>
  <c r="DFX47" i="55"/>
  <c r="DFY47" i="55"/>
  <c r="DFZ47" i="55"/>
  <c r="DGA47" i="55"/>
  <c r="DGB47" i="55"/>
  <c r="DGC47" i="55"/>
  <c r="DGD47" i="55"/>
  <c r="DGE47" i="55"/>
  <c r="DGF47" i="55"/>
  <c r="DGG47" i="55"/>
  <c r="DGH47" i="55"/>
  <c r="DGI47" i="55"/>
  <c r="DGJ47" i="55"/>
  <c r="DGK47" i="55"/>
  <c r="DGL47" i="55"/>
  <c r="DGM47" i="55"/>
  <c r="DGN47" i="55"/>
  <c r="DGO47" i="55"/>
  <c r="DGP47" i="55"/>
  <c r="DGQ47" i="55"/>
  <c r="DGR47" i="55"/>
  <c r="DGS47" i="55"/>
  <c r="DGT47" i="55"/>
  <c r="DGU47" i="55"/>
  <c r="DGV47" i="55"/>
  <c r="DGW47" i="55"/>
  <c r="DGX47" i="55"/>
  <c r="DGY47" i="55"/>
  <c r="DGZ47" i="55"/>
  <c r="DHA47" i="55"/>
  <c r="DHB47" i="55"/>
  <c r="DHC47" i="55"/>
  <c r="DHD47" i="55"/>
  <c r="DHE47" i="55"/>
  <c r="DHF47" i="55"/>
  <c r="DHG47" i="55"/>
  <c r="DHH47" i="55"/>
  <c r="DHI47" i="55"/>
  <c r="DHJ47" i="55"/>
  <c r="DHK47" i="55"/>
  <c r="DHL47" i="55"/>
  <c r="DHM47" i="55"/>
  <c r="DHN47" i="55"/>
  <c r="DHO47" i="55"/>
  <c r="DHP47" i="55"/>
  <c r="DHQ47" i="55"/>
  <c r="DHR47" i="55"/>
  <c r="DHS47" i="55"/>
  <c r="DHT47" i="55"/>
  <c r="DHU47" i="55"/>
  <c r="DHV47" i="55"/>
  <c r="DHW47" i="55"/>
  <c r="DHX47" i="55"/>
  <c r="DHY47" i="55"/>
  <c r="DHZ47" i="55"/>
  <c r="DIA47" i="55"/>
  <c r="DIB47" i="55"/>
  <c r="DIC47" i="55"/>
  <c r="DID47" i="55"/>
  <c r="DIE47" i="55"/>
  <c r="DIF47" i="55"/>
  <c r="DIG47" i="55"/>
  <c r="DIH47" i="55"/>
  <c r="DII47" i="55"/>
  <c r="DIJ47" i="55"/>
  <c r="DIK47" i="55"/>
  <c r="DIL47" i="55"/>
  <c r="DIM47" i="55"/>
  <c r="DIN47" i="55"/>
  <c r="DIO47" i="55"/>
  <c r="DIP47" i="55"/>
  <c r="DIQ47" i="55"/>
  <c r="DIR47" i="55"/>
  <c r="DIS47" i="55"/>
  <c r="DIT47" i="55"/>
  <c r="DIU47" i="55"/>
  <c r="DIV47" i="55"/>
  <c r="DIW47" i="55"/>
  <c r="DIX47" i="55"/>
  <c r="DIY47" i="55"/>
  <c r="DIZ47" i="55"/>
  <c r="DJA47" i="55"/>
  <c r="DJB47" i="55"/>
  <c r="DJC47" i="55"/>
  <c r="DJD47" i="55"/>
  <c r="DJE47" i="55"/>
  <c r="DJF47" i="55"/>
  <c r="DJG47" i="55"/>
  <c r="DJH47" i="55"/>
  <c r="DJI47" i="55"/>
  <c r="DJJ47" i="55"/>
  <c r="DJK47" i="55"/>
  <c r="DJL47" i="55"/>
  <c r="DJM47" i="55"/>
  <c r="DJN47" i="55"/>
  <c r="DJO47" i="55"/>
  <c r="DJP47" i="55"/>
  <c r="DJQ47" i="55"/>
  <c r="DJR47" i="55"/>
  <c r="DJS47" i="55"/>
  <c r="DJT47" i="55"/>
  <c r="DJU47" i="55"/>
  <c r="DJV47" i="55"/>
  <c r="DJW47" i="55"/>
  <c r="DJX47" i="55"/>
  <c r="DJY47" i="55"/>
  <c r="DJZ47" i="55"/>
  <c r="DKA47" i="55"/>
  <c r="DKB47" i="55"/>
  <c r="DKC47" i="55"/>
  <c r="DKD47" i="55"/>
  <c r="DKE47" i="55"/>
  <c r="DKF47" i="55"/>
  <c r="DKG47" i="55"/>
  <c r="DKH47" i="55"/>
  <c r="DKI47" i="55"/>
  <c r="DKJ47" i="55"/>
  <c r="DKK47" i="55"/>
  <c r="DKL47" i="55"/>
  <c r="DKM47" i="55"/>
  <c r="DKN47" i="55"/>
  <c r="DKO47" i="55"/>
  <c r="DKP47" i="55"/>
  <c r="DKQ47" i="55"/>
  <c r="DKR47" i="55"/>
  <c r="DKS47" i="55"/>
  <c r="DKT47" i="55"/>
  <c r="DKU47" i="55"/>
  <c r="DKV47" i="55"/>
  <c r="DKW47" i="55"/>
  <c r="DKX47" i="55"/>
  <c r="DKY47" i="55"/>
  <c r="DKZ47" i="55"/>
  <c r="DLA47" i="55"/>
  <c r="DLB47" i="55"/>
  <c r="DLC47" i="55"/>
  <c r="DLD47" i="55"/>
  <c r="DLE47" i="55"/>
  <c r="DLF47" i="55"/>
  <c r="DLG47" i="55"/>
  <c r="DLH47" i="55"/>
  <c r="DLI47" i="55"/>
  <c r="DLJ47" i="55"/>
  <c r="DLK47" i="55"/>
  <c r="DLL47" i="55"/>
  <c r="DLM47" i="55"/>
  <c r="DLN47" i="55"/>
  <c r="DLO47" i="55"/>
  <c r="DLP47" i="55"/>
  <c r="DLQ47" i="55"/>
  <c r="DLR47" i="55"/>
  <c r="DLS47" i="55"/>
  <c r="DLT47" i="55"/>
  <c r="DLU47" i="55"/>
  <c r="DLV47" i="55"/>
  <c r="DLW47" i="55"/>
  <c r="DLX47" i="55"/>
  <c r="DLY47" i="55"/>
  <c r="DLZ47" i="55"/>
  <c r="DMA47" i="55"/>
  <c r="DMB47" i="55"/>
  <c r="DMC47" i="55"/>
  <c r="DMD47" i="55"/>
  <c r="DME47" i="55"/>
  <c r="DMF47" i="55"/>
  <c r="DMG47" i="55"/>
  <c r="DMH47" i="55"/>
  <c r="DMI47" i="55"/>
  <c r="DMJ47" i="55"/>
  <c r="DMK47" i="55"/>
  <c r="DML47" i="55"/>
  <c r="DMM47" i="55"/>
  <c r="DMN47" i="55"/>
  <c r="DMO47" i="55"/>
  <c r="DMP47" i="55"/>
  <c r="DMQ47" i="55"/>
  <c r="DMR47" i="55"/>
  <c r="DMS47" i="55"/>
  <c r="DMT47" i="55"/>
  <c r="DMU47" i="55"/>
  <c r="DMV47" i="55"/>
  <c r="DMW47" i="55"/>
  <c r="DMX47" i="55"/>
  <c r="DMY47" i="55"/>
  <c r="DMZ47" i="55"/>
  <c r="DNA47" i="55"/>
  <c r="DNB47" i="55"/>
  <c r="DNC47" i="55"/>
  <c r="DND47" i="55"/>
  <c r="DNE47" i="55"/>
  <c r="DNF47" i="55"/>
  <c r="DNG47" i="55"/>
  <c r="DNH47" i="55"/>
  <c r="DNI47" i="55"/>
  <c r="DNJ47" i="55"/>
  <c r="DNK47" i="55"/>
  <c r="DNL47" i="55"/>
  <c r="DNM47" i="55"/>
  <c r="DNN47" i="55"/>
  <c r="DNO47" i="55"/>
  <c r="DNP47" i="55"/>
  <c r="DNQ47" i="55"/>
  <c r="DNR47" i="55"/>
  <c r="DNS47" i="55"/>
  <c r="DNT47" i="55"/>
  <c r="DNU47" i="55"/>
  <c r="DNV47" i="55"/>
  <c r="DNW47" i="55"/>
  <c r="DNX47" i="55"/>
  <c r="DNY47" i="55"/>
  <c r="DNZ47" i="55"/>
  <c r="DOA47" i="55"/>
  <c r="DOB47" i="55"/>
  <c r="DOC47" i="55"/>
  <c r="DOD47" i="55"/>
  <c r="DOE47" i="55"/>
  <c r="DOF47" i="55"/>
  <c r="DOG47" i="55"/>
  <c r="DOH47" i="55"/>
  <c r="DOI47" i="55"/>
  <c r="DOJ47" i="55"/>
  <c r="DOK47" i="55"/>
  <c r="DOL47" i="55"/>
  <c r="DOM47" i="55"/>
  <c r="DON47" i="55"/>
  <c r="DOO47" i="55"/>
  <c r="DOP47" i="55"/>
  <c r="DOQ47" i="55"/>
  <c r="DOR47" i="55"/>
  <c r="DOS47" i="55"/>
  <c r="DOT47" i="55"/>
  <c r="DOU47" i="55"/>
  <c r="DOV47" i="55"/>
  <c r="DOW47" i="55"/>
  <c r="DOX47" i="55"/>
  <c r="DOY47" i="55"/>
  <c r="DOZ47" i="55"/>
  <c r="DPA47" i="55"/>
  <c r="DPB47" i="55"/>
  <c r="DPC47" i="55"/>
  <c r="DPD47" i="55"/>
  <c r="DPE47" i="55"/>
  <c r="DPF47" i="55"/>
  <c r="DPG47" i="55"/>
  <c r="DPH47" i="55"/>
  <c r="DPI47" i="55"/>
  <c r="DPJ47" i="55"/>
  <c r="DPK47" i="55"/>
  <c r="DPL47" i="55"/>
  <c r="DPM47" i="55"/>
  <c r="DPN47" i="55"/>
  <c r="DPO47" i="55"/>
  <c r="DPP47" i="55"/>
  <c r="DPQ47" i="55"/>
  <c r="DPR47" i="55"/>
  <c r="DPS47" i="55"/>
  <c r="DPT47" i="55"/>
  <c r="DPU47" i="55"/>
  <c r="DPV47" i="55"/>
  <c r="DPW47" i="55"/>
  <c r="DPX47" i="55"/>
  <c r="DPY47" i="55"/>
  <c r="DPZ47" i="55"/>
  <c r="DQA47" i="55"/>
  <c r="DQB47" i="55"/>
  <c r="DQC47" i="55"/>
  <c r="DQD47" i="55"/>
  <c r="DQE47" i="55"/>
  <c r="DQF47" i="55"/>
  <c r="DQG47" i="55"/>
  <c r="DQH47" i="55"/>
  <c r="DQI47" i="55"/>
  <c r="DQJ47" i="55"/>
  <c r="DQK47" i="55"/>
  <c r="DQL47" i="55"/>
  <c r="DQM47" i="55"/>
  <c r="DQN47" i="55"/>
  <c r="DQO47" i="55"/>
  <c r="DQP47" i="55"/>
  <c r="DQQ47" i="55"/>
  <c r="DQR47" i="55"/>
  <c r="DQS47" i="55"/>
  <c r="DQT47" i="55"/>
  <c r="DQU47" i="55"/>
  <c r="DQV47" i="55"/>
  <c r="DQW47" i="55"/>
  <c r="DQX47" i="55"/>
  <c r="DQY47" i="55"/>
  <c r="DQZ47" i="55"/>
  <c r="DRA47" i="55"/>
  <c r="DRB47" i="55"/>
  <c r="DRC47" i="55"/>
  <c r="DRD47" i="55"/>
  <c r="DRE47" i="55"/>
  <c r="DRF47" i="55"/>
  <c r="DRG47" i="55"/>
  <c r="DRH47" i="55"/>
  <c r="DRI47" i="55"/>
  <c r="DRJ47" i="55"/>
  <c r="DRK47" i="55"/>
  <c r="DRL47" i="55"/>
  <c r="DRM47" i="55"/>
  <c r="DRN47" i="55"/>
  <c r="DRO47" i="55"/>
  <c r="DRP47" i="55"/>
  <c r="DRQ47" i="55"/>
  <c r="DRR47" i="55"/>
  <c r="DRS47" i="55"/>
  <c r="DRT47" i="55"/>
  <c r="DRU47" i="55"/>
  <c r="DRV47" i="55"/>
  <c r="DRW47" i="55"/>
  <c r="DRX47" i="55"/>
  <c r="DRY47" i="55"/>
  <c r="DRZ47" i="55"/>
  <c r="DSA47" i="55"/>
  <c r="DSB47" i="55"/>
  <c r="DSC47" i="55"/>
  <c r="DSD47" i="55"/>
  <c r="DSE47" i="55"/>
  <c r="DSF47" i="55"/>
  <c r="DSG47" i="55"/>
  <c r="DSH47" i="55"/>
  <c r="DSI47" i="55"/>
  <c r="DSJ47" i="55"/>
  <c r="DSK47" i="55"/>
  <c r="DSL47" i="55"/>
  <c r="DSM47" i="55"/>
  <c r="DSN47" i="55"/>
  <c r="DSO47" i="55"/>
  <c r="DSP47" i="55"/>
  <c r="DSQ47" i="55"/>
  <c r="DSR47" i="55"/>
  <c r="DSS47" i="55"/>
  <c r="DST47" i="55"/>
  <c r="DSU47" i="55"/>
  <c r="DSV47" i="55"/>
  <c r="DSW47" i="55"/>
  <c r="DSX47" i="55"/>
  <c r="DSY47" i="55"/>
  <c r="DSZ47" i="55"/>
  <c r="DTA47" i="55"/>
  <c r="DTB47" i="55"/>
  <c r="DTC47" i="55"/>
  <c r="DTD47" i="55"/>
  <c r="DTE47" i="55"/>
  <c r="DTF47" i="55"/>
  <c r="DTG47" i="55"/>
  <c r="DTH47" i="55"/>
  <c r="DTI47" i="55"/>
  <c r="DTJ47" i="55"/>
  <c r="DTK47" i="55"/>
  <c r="DTL47" i="55"/>
  <c r="DTM47" i="55"/>
  <c r="DTN47" i="55"/>
  <c r="DTO47" i="55"/>
  <c r="DTP47" i="55"/>
  <c r="DTQ47" i="55"/>
  <c r="DTR47" i="55"/>
  <c r="DTS47" i="55"/>
  <c r="DTT47" i="55"/>
  <c r="DTU47" i="55"/>
  <c r="DTV47" i="55"/>
  <c r="DTW47" i="55"/>
  <c r="DTX47" i="55"/>
  <c r="DTY47" i="55"/>
  <c r="DTZ47" i="55"/>
  <c r="DUA47" i="55"/>
  <c r="DUB47" i="55"/>
  <c r="DUC47" i="55"/>
  <c r="DUD47" i="55"/>
  <c r="DUE47" i="55"/>
  <c r="DUF47" i="55"/>
  <c r="DUG47" i="55"/>
  <c r="DUH47" i="55"/>
  <c r="DUI47" i="55"/>
  <c r="DUJ47" i="55"/>
  <c r="DUK47" i="55"/>
  <c r="DUL47" i="55"/>
  <c r="DUM47" i="55"/>
  <c r="DUN47" i="55"/>
  <c r="DUO47" i="55"/>
  <c r="DUP47" i="55"/>
  <c r="DUQ47" i="55"/>
  <c r="DUR47" i="55"/>
  <c r="DUS47" i="55"/>
  <c r="DUT47" i="55"/>
  <c r="DUU47" i="55"/>
  <c r="DUV47" i="55"/>
  <c r="DUW47" i="55"/>
  <c r="DUX47" i="55"/>
  <c r="DUY47" i="55"/>
  <c r="DUZ47" i="55"/>
  <c r="DVA47" i="55"/>
  <c r="DVB47" i="55"/>
  <c r="DVC47" i="55"/>
  <c r="DVD47" i="55"/>
  <c r="DVE47" i="55"/>
  <c r="DVF47" i="55"/>
  <c r="DVG47" i="55"/>
  <c r="DVH47" i="55"/>
  <c r="DVI47" i="55"/>
  <c r="DVJ47" i="55"/>
  <c r="DVK47" i="55"/>
  <c r="DVL47" i="55"/>
  <c r="DVM47" i="55"/>
  <c r="DVN47" i="55"/>
  <c r="DVO47" i="55"/>
  <c r="DVP47" i="55"/>
  <c r="DVQ47" i="55"/>
  <c r="DVR47" i="55"/>
  <c r="DVS47" i="55"/>
  <c r="DVT47" i="55"/>
  <c r="DVU47" i="55"/>
  <c r="DVV47" i="55"/>
  <c r="DVW47" i="55"/>
  <c r="DVX47" i="55"/>
  <c r="DVY47" i="55"/>
  <c r="DVZ47" i="55"/>
  <c r="DWA47" i="55"/>
  <c r="DWB47" i="55"/>
  <c r="DWC47" i="55"/>
  <c r="DWD47" i="55"/>
  <c r="DWE47" i="55"/>
  <c r="DWF47" i="55"/>
  <c r="DWG47" i="55"/>
  <c r="DWH47" i="55"/>
  <c r="DWI47" i="55"/>
  <c r="DWJ47" i="55"/>
  <c r="DWK47" i="55"/>
  <c r="DWL47" i="55"/>
  <c r="DWM47" i="55"/>
  <c r="DWN47" i="55"/>
  <c r="DWO47" i="55"/>
  <c r="DWP47" i="55"/>
  <c r="DWQ47" i="55"/>
  <c r="DWR47" i="55"/>
  <c r="DWS47" i="55"/>
  <c r="DWT47" i="55"/>
  <c r="DWU47" i="55"/>
  <c r="DWV47" i="55"/>
  <c r="DWW47" i="55"/>
  <c r="DWX47" i="55"/>
  <c r="DWY47" i="55"/>
  <c r="DWZ47" i="55"/>
  <c r="DXA47" i="55"/>
  <c r="DXB47" i="55"/>
  <c r="DXC47" i="55"/>
  <c r="DXD47" i="55"/>
  <c r="DXE47" i="55"/>
  <c r="DXF47" i="55"/>
  <c r="DXG47" i="55"/>
  <c r="DXH47" i="55"/>
  <c r="DXI47" i="55"/>
  <c r="DXJ47" i="55"/>
  <c r="DXK47" i="55"/>
  <c r="DXL47" i="55"/>
  <c r="DXM47" i="55"/>
  <c r="DXN47" i="55"/>
  <c r="DXO47" i="55"/>
  <c r="DXP47" i="55"/>
  <c r="DXQ47" i="55"/>
  <c r="DXR47" i="55"/>
  <c r="DXS47" i="55"/>
  <c r="DXT47" i="55"/>
  <c r="DXU47" i="55"/>
  <c r="DXV47" i="55"/>
  <c r="DXW47" i="55"/>
  <c r="DXX47" i="55"/>
  <c r="DXY47" i="55"/>
  <c r="DXZ47" i="55"/>
  <c r="DYA47" i="55"/>
  <c r="DYB47" i="55"/>
  <c r="DYC47" i="55"/>
  <c r="DYD47" i="55"/>
  <c r="DYE47" i="55"/>
  <c r="DYF47" i="55"/>
  <c r="DYG47" i="55"/>
  <c r="DYH47" i="55"/>
  <c r="DYI47" i="55"/>
  <c r="DYJ47" i="55"/>
  <c r="DYK47" i="55"/>
  <c r="DYL47" i="55"/>
  <c r="DYM47" i="55"/>
  <c r="DYN47" i="55"/>
  <c r="DYO47" i="55"/>
  <c r="DYP47" i="55"/>
  <c r="DYQ47" i="55"/>
  <c r="DYR47" i="55"/>
  <c r="DYS47" i="55"/>
  <c r="DYT47" i="55"/>
  <c r="DYU47" i="55"/>
  <c r="DYV47" i="55"/>
  <c r="DYW47" i="55"/>
  <c r="DYX47" i="55"/>
  <c r="DYY47" i="55"/>
  <c r="DYZ47" i="55"/>
  <c r="DZA47" i="55"/>
  <c r="DZB47" i="55"/>
  <c r="DZC47" i="55"/>
  <c r="DZD47" i="55"/>
  <c r="DZE47" i="55"/>
  <c r="DZF47" i="55"/>
  <c r="DZG47" i="55"/>
  <c r="DZH47" i="55"/>
  <c r="DZI47" i="55"/>
  <c r="DZJ47" i="55"/>
  <c r="DZK47" i="55"/>
  <c r="DZL47" i="55"/>
  <c r="DZM47" i="55"/>
  <c r="DZN47" i="55"/>
  <c r="DZO47" i="55"/>
  <c r="DZP47" i="55"/>
  <c r="DZQ47" i="55"/>
  <c r="DZR47" i="55"/>
  <c r="DZS47" i="55"/>
  <c r="DZT47" i="55"/>
  <c r="DZU47" i="55"/>
  <c r="DZV47" i="55"/>
  <c r="DZW47" i="55"/>
  <c r="DZX47" i="55"/>
  <c r="DZY47" i="55"/>
  <c r="DZZ47" i="55"/>
  <c r="EAA47" i="55"/>
  <c r="EAB47" i="55"/>
  <c r="EAC47" i="55"/>
  <c r="EAD47" i="55"/>
  <c r="EAE47" i="55"/>
  <c r="EAF47" i="55"/>
  <c r="EAG47" i="55"/>
  <c r="EAH47" i="55"/>
  <c r="EAI47" i="55"/>
  <c r="EAJ47" i="55"/>
  <c r="EAK47" i="55"/>
  <c r="EAL47" i="55"/>
  <c r="EAM47" i="55"/>
  <c r="EAN47" i="55"/>
  <c r="EAO47" i="55"/>
  <c r="EAP47" i="55"/>
  <c r="EAQ47" i="55"/>
  <c r="EAR47" i="55"/>
  <c r="EAS47" i="55"/>
  <c r="EAT47" i="55"/>
  <c r="EAU47" i="55"/>
  <c r="EAV47" i="55"/>
  <c r="EAW47" i="55"/>
  <c r="EAX47" i="55"/>
  <c r="EAY47" i="55"/>
  <c r="EAZ47" i="55"/>
  <c r="EBA47" i="55"/>
  <c r="EBB47" i="55"/>
  <c r="EBC47" i="55"/>
  <c r="EBD47" i="55"/>
  <c r="EBE47" i="55"/>
  <c r="EBF47" i="55"/>
  <c r="EBG47" i="55"/>
  <c r="EBH47" i="55"/>
  <c r="EBI47" i="55"/>
  <c r="EBJ47" i="55"/>
  <c r="EBK47" i="55"/>
  <c r="EBL47" i="55"/>
  <c r="EBM47" i="55"/>
  <c r="EBN47" i="55"/>
  <c r="EBO47" i="55"/>
  <c r="EBP47" i="55"/>
  <c r="EBQ47" i="55"/>
  <c r="EBR47" i="55"/>
  <c r="EBS47" i="55"/>
  <c r="EBT47" i="55"/>
  <c r="EBU47" i="55"/>
  <c r="EBV47" i="55"/>
  <c r="EBW47" i="55"/>
  <c r="EBX47" i="55"/>
  <c r="EBY47" i="55"/>
  <c r="EBZ47" i="55"/>
  <c r="ECA47" i="55"/>
  <c r="ECB47" i="55"/>
  <c r="ECC47" i="55"/>
  <c r="ECD47" i="55"/>
  <c r="ECE47" i="55"/>
  <c r="ECF47" i="55"/>
  <c r="ECG47" i="55"/>
  <c r="ECH47" i="55"/>
  <c r="ECI47" i="55"/>
  <c r="ECJ47" i="55"/>
  <c r="ECK47" i="55"/>
  <c r="ECL47" i="55"/>
  <c r="ECM47" i="55"/>
  <c r="ECN47" i="55"/>
  <c r="ECO47" i="55"/>
  <c r="ECP47" i="55"/>
  <c r="ECQ47" i="55"/>
  <c r="ECR47" i="55"/>
  <c r="ECS47" i="55"/>
  <c r="ECT47" i="55"/>
  <c r="ECU47" i="55"/>
  <c r="ECV47" i="55"/>
  <c r="ECW47" i="55"/>
  <c r="ECX47" i="55"/>
  <c r="ECY47" i="55"/>
  <c r="ECZ47" i="55"/>
  <c r="EDA47" i="55"/>
  <c r="EDB47" i="55"/>
  <c r="EDC47" i="55"/>
  <c r="EDD47" i="55"/>
  <c r="EDE47" i="55"/>
  <c r="EDF47" i="55"/>
  <c r="EDG47" i="55"/>
  <c r="EDH47" i="55"/>
  <c r="EDI47" i="55"/>
  <c r="EDJ47" i="55"/>
  <c r="EDK47" i="55"/>
  <c r="EDL47" i="55"/>
  <c r="EDM47" i="55"/>
  <c r="EDN47" i="55"/>
  <c r="EDO47" i="55"/>
  <c r="EDP47" i="55"/>
  <c r="EDQ47" i="55"/>
  <c r="EDR47" i="55"/>
  <c r="EDS47" i="55"/>
  <c r="EDT47" i="55"/>
  <c r="EDU47" i="55"/>
  <c r="EDV47" i="55"/>
  <c r="EDW47" i="55"/>
  <c r="EDX47" i="55"/>
  <c r="EDY47" i="55"/>
  <c r="EDZ47" i="55"/>
  <c r="EEA47" i="55"/>
  <c r="EEB47" i="55"/>
  <c r="EEC47" i="55"/>
  <c r="EED47" i="55"/>
  <c r="EEE47" i="55"/>
  <c r="EEF47" i="55"/>
  <c r="EEG47" i="55"/>
  <c r="EEH47" i="55"/>
  <c r="EEI47" i="55"/>
  <c r="EEJ47" i="55"/>
  <c r="EEK47" i="55"/>
  <c r="EEL47" i="55"/>
  <c r="EEM47" i="55"/>
  <c r="EEN47" i="55"/>
  <c r="EEO47" i="55"/>
  <c r="EEP47" i="55"/>
  <c r="EEQ47" i="55"/>
  <c r="EER47" i="55"/>
  <c r="EES47" i="55"/>
  <c r="EET47" i="55"/>
  <c r="EEU47" i="55"/>
  <c r="EEV47" i="55"/>
  <c r="EEW47" i="55"/>
  <c r="EEX47" i="55"/>
  <c r="EEY47" i="55"/>
  <c r="EEZ47" i="55"/>
  <c r="EFA47" i="55"/>
  <c r="EFB47" i="55"/>
  <c r="EFC47" i="55"/>
  <c r="EFD47" i="55"/>
  <c r="EFE47" i="55"/>
  <c r="EFF47" i="55"/>
  <c r="EFG47" i="55"/>
  <c r="EFH47" i="55"/>
  <c r="EFI47" i="55"/>
  <c r="EFJ47" i="55"/>
  <c r="EFK47" i="55"/>
  <c r="EFL47" i="55"/>
  <c r="EFM47" i="55"/>
  <c r="EFN47" i="55"/>
  <c r="EFO47" i="55"/>
  <c r="EFP47" i="55"/>
  <c r="EFQ47" i="55"/>
  <c r="EFR47" i="55"/>
  <c r="EFS47" i="55"/>
  <c r="EFT47" i="55"/>
  <c r="EFU47" i="55"/>
  <c r="EFV47" i="55"/>
  <c r="EFW47" i="55"/>
  <c r="EFX47" i="55"/>
  <c r="EFY47" i="55"/>
  <c r="EFZ47" i="55"/>
  <c r="EGA47" i="55"/>
  <c r="EGB47" i="55"/>
  <c r="EGC47" i="55"/>
  <c r="EGD47" i="55"/>
  <c r="EGE47" i="55"/>
  <c r="EGF47" i="55"/>
  <c r="EGG47" i="55"/>
  <c r="EGH47" i="55"/>
  <c r="EGI47" i="55"/>
  <c r="EGJ47" i="55"/>
  <c r="EGK47" i="55"/>
  <c r="EGL47" i="55"/>
  <c r="EGM47" i="55"/>
  <c r="EGN47" i="55"/>
  <c r="EGO47" i="55"/>
  <c r="EGP47" i="55"/>
  <c r="EGQ47" i="55"/>
  <c r="EGR47" i="55"/>
  <c r="EGS47" i="55"/>
  <c r="EGT47" i="55"/>
  <c r="EGU47" i="55"/>
  <c r="EGV47" i="55"/>
  <c r="EGW47" i="55"/>
  <c r="EGX47" i="55"/>
  <c r="EGY47" i="55"/>
  <c r="EGZ47" i="55"/>
  <c r="EHA47" i="55"/>
  <c r="EHB47" i="55"/>
  <c r="EHC47" i="55"/>
  <c r="EHD47" i="55"/>
  <c r="EHE47" i="55"/>
  <c r="EHF47" i="55"/>
  <c r="EHG47" i="55"/>
  <c r="EHH47" i="55"/>
  <c r="EHI47" i="55"/>
  <c r="EHJ47" i="55"/>
  <c r="EHK47" i="55"/>
  <c r="EHL47" i="55"/>
  <c r="EHM47" i="55"/>
  <c r="EHN47" i="55"/>
  <c r="EHO47" i="55"/>
  <c r="EHP47" i="55"/>
  <c r="EHQ47" i="55"/>
  <c r="EHR47" i="55"/>
  <c r="EHS47" i="55"/>
  <c r="EHT47" i="55"/>
  <c r="EHU47" i="55"/>
  <c r="EHV47" i="55"/>
  <c r="EHW47" i="55"/>
  <c r="EHX47" i="55"/>
  <c r="EHY47" i="55"/>
  <c r="EHZ47" i="55"/>
  <c r="EIA47" i="55"/>
  <c r="EIB47" i="55"/>
  <c r="EIC47" i="55"/>
  <c r="EID47" i="55"/>
  <c r="EIE47" i="55"/>
  <c r="EIF47" i="55"/>
  <c r="EIG47" i="55"/>
  <c r="EIH47" i="55"/>
  <c r="EII47" i="55"/>
  <c r="EIJ47" i="55"/>
  <c r="EIK47" i="55"/>
  <c r="EIL47" i="55"/>
  <c r="EIM47" i="55"/>
  <c r="EIN47" i="55"/>
  <c r="EIO47" i="55"/>
  <c r="EIP47" i="55"/>
  <c r="EIQ47" i="55"/>
  <c r="EIR47" i="55"/>
  <c r="EIS47" i="55"/>
  <c r="EIT47" i="55"/>
  <c r="EIU47" i="55"/>
  <c r="EIV47" i="55"/>
  <c r="EIW47" i="55"/>
  <c r="EIX47" i="55"/>
  <c r="EIY47" i="55"/>
  <c r="EIZ47" i="55"/>
  <c r="EJA47" i="55"/>
  <c r="EJB47" i="55"/>
  <c r="EJC47" i="55"/>
  <c r="EJD47" i="55"/>
  <c r="EJE47" i="55"/>
  <c r="EJF47" i="55"/>
  <c r="EJG47" i="55"/>
  <c r="EJH47" i="55"/>
  <c r="EJI47" i="55"/>
  <c r="EJJ47" i="55"/>
  <c r="EJK47" i="55"/>
  <c r="EJL47" i="55"/>
  <c r="EJM47" i="55"/>
  <c r="EJN47" i="55"/>
  <c r="EJO47" i="55"/>
  <c r="EJP47" i="55"/>
  <c r="EJQ47" i="55"/>
  <c r="EJR47" i="55"/>
  <c r="EJS47" i="55"/>
  <c r="EJT47" i="55"/>
  <c r="EJU47" i="55"/>
  <c r="EJV47" i="55"/>
  <c r="EJW47" i="55"/>
  <c r="EJX47" i="55"/>
  <c r="EJY47" i="55"/>
  <c r="EJZ47" i="55"/>
  <c r="EKA47" i="55"/>
  <c r="EKB47" i="55"/>
  <c r="EKC47" i="55"/>
  <c r="EKD47" i="55"/>
  <c r="EKE47" i="55"/>
  <c r="EKF47" i="55"/>
  <c r="EKG47" i="55"/>
  <c r="EKH47" i="55"/>
  <c r="EKI47" i="55"/>
  <c r="EKJ47" i="55"/>
  <c r="EKK47" i="55"/>
  <c r="EKL47" i="55"/>
  <c r="EKM47" i="55"/>
  <c r="EKN47" i="55"/>
  <c r="EKO47" i="55"/>
  <c r="EKP47" i="55"/>
  <c r="EKQ47" i="55"/>
  <c r="EKR47" i="55"/>
  <c r="EKS47" i="55"/>
  <c r="EKT47" i="55"/>
  <c r="EKU47" i="55"/>
  <c r="EKV47" i="55"/>
  <c r="EKW47" i="55"/>
  <c r="EKX47" i="55"/>
  <c r="EKY47" i="55"/>
  <c r="EKZ47" i="55"/>
  <c r="ELA47" i="55"/>
  <c r="ELB47" i="55"/>
  <c r="ELC47" i="55"/>
  <c r="ELD47" i="55"/>
  <c r="ELE47" i="55"/>
  <c r="ELF47" i="55"/>
  <c r="ELG47" i="55"/>
  <c r="ELH47" i="55"/>
  <c r="ELI47" i="55"/>
  <c r="ELJ47" i="55"/>
  <c r="ELK47" i="55"/>
  <c r="ELL47" i="55"/>
  <c r="ELM47" i="55"/>
  <c r="ELN47" i="55"/>
  <c r="ELO47" i="55"/>
  <c r="ELP47" i="55"/>
  <c r="ELQ47" i="55"/>
  <c r="ELR47" i="55"/>
  <c r="ELS47" i="55"/>
  <c r="ELT47" i="55"/>
  <c r="ELU47" i="55"/>
  <c r="ELV47" i="55"/>
  <c r="ELW47" i="55"/>
  <c r="ELX47" i="55"/>
  <c r="ELY47" i="55"/>
  <c r="ELZ47" i="55"/>
  <c r="EMA47" i="55"/>
  <c r="EMB47" i="55"/>
  <c r="EMC47" i="55"/>
  <c r="EMD47" i="55"/>
  <c r="EME47" i="55"/>
  <c r="EMF47" i="55"/>
  <c r="EMG47" i="55"/>
  <c r="EMH47" i="55"/>
  <c r="EMI47" i="55"/>
  <c r="EMJ47" i="55"/>
  <c r="EMK47" i="55"/>
  <c r="EML47" i="55"/>
  <c r="EMM47" i="55"/>
  <c r="EMN47" i="55"/>
  <c r="EMO47" i="55"/>
  <c r="EMP47" i="55"/>
  <c r="EMQ47" i="55"/>
  <c r="EMR47" i="55"/>
  <c r="EMS47" i="55"/>
  <c r="EMT47" i="55"/>
  <c r="EMU47" i="55"/>
  <c r="EMV47" i="55"/>
  <c r="EMW47" i="55"/>
  <c r="EMX47" i="55"/>
  <c r="EMY47" i="55"/>
  <c r="EMZ47" i="55"/>
  <c r="ENA47" i="55"/>
  <c r="ENB47" i="55"/>
  <c r="ENC47" i="55"/>
  <c r="END47" i="55"/>
  <c r="ENE47" i="55"/>
  <c r="ENF47" i="55"/>
  <c r="ENG47" i="55"/>
  <c r="ENH47" i="55"/>
  <c r="ENI47" i="55"/>
  <c r="ENJ47" i="55"/>
  <c r="ENK47" i="55"/>
  <c r="ENL47" i="55"/>
  <c r="ENM47" i="55"/>
  <c r="ENN47" i="55"/>
  <c r="ENO47" i="55"/>
  <c r="ENP47" i="55"/>
  <c r="ENQ47" i="55"/>
  <c r="ENR47" i="55"/>
  <c r="ENS47" i="55"/>
  <c r="ENT47" i="55"/>
  <c r="ENU47" i="55"/>
  <c r="ENV47" i="55"/>
  <c r="ENW47" i="55"/>
  <c r="ENX47" i="55"/>
  <c r="ENY47" i="55"/>
  <c r="ENZ47" i="55"/>
  <c r="EOA47" i="55"/>
  <c r="EOB47" i="55"/>
  <c r="EOC47" i="55"/>
  <c r="EOD47" i="55"/>
  <c r="EOE47" i="55"/>
  <c r="EOF47" i="55"/>
  <c r="EOG47" i="55"/>
  <c r="EOH47" i="55"/>
  <c r="EOI47" i="55"/>
  <c r="EOJ47" i="55"/>
  <c r="EOK47" i="55"/>
  <c r="EOL47" i="55"/>
  <c r="EOM47" i="55"/>
  <c r="EON47" i="55"/>
  <c r="EOO47" i="55"/>
  <c r="EOP47" i="55"/>
  <c r="EOQ47" i="55"/>
  <c r="EOR47" i="55"/>
  <c r="EOS47" i="55"/>
  <c r="EOT47" i="55"/>
  <c r="EOU47" i="55"/>
  <c r="EOV47" i="55"/>
  <c r="EOW47" i="55"/>
  <c r="EOX47" i="55"/>
  <c r="EOY47" i="55"/>
  <c r="EOZ47" i="55"/>
  <c r="EPA47" i="55"/>
  <c r="EPB47" i="55"/>
  <c r="EPC47" i="55"/>
  <c r="EPD47" i="55"/>
  <c r="EPE47" i="55"/>
  <c r="EPF47" i="55"/>
  <c r="EPG47" i="55"/>
  <c r="EPH47" i="55"/>
  <c r="EPI47" i="55"/>
  <c r="EPJ47" i="55"/>
  <c r="EPK47" i="55"/>
  <c r="EPL47" i="55"/>
  <c r="EPM47" i="55"/>
  <c r="EPN47" i="55"/>
  <c r="EPO47" i="55"/>
  <c r="EPP47" i="55"/>
  <c r="EPQ47" i="55"/>
  <c r="EPR47" i="55"/>
  <c r="EPS47" i="55"/>
  <c r="EPT47" i="55"/>
  <c r="EPU47" i="55"/>
  <c r="EPV47" i="55"/>
  <c r="EPW47" i="55"/>
  <c r="EPX47" i="55"/>
  <c r="EPY47" i="55"/>
  <c r="EPZ47" i="55"/>
  <c r="EQA47" i="55"/>
  <c r="EQB47" i="55"/>
  <c r="EQC47" i="55"/>
  <c r="EQD47" i="55"/>
  <c r="EQE47" i="55"/>
  <c r="EQF47" i="55"/>
  <c r="EQG47" i="55"/>
  <c r="EQH47" i="55"/>
  <c r="EQI47" i="55"/>
  <c r="EQJ47" i="55"/>
  <c r="EQK47" i="55"/>
  <c r="EQL47" i="55"/>
  <c r="EQM47" i="55"/>
  <c r="EQN47" i="55"/>
  <c r="EQO47" i="55"/>
  <c r="EQP47" i="55"/>
  <c r="EQQ47" i="55"/>
  <c r="EQR47" i="55"/>
  <c r="EQS47" i="55"/>
  <c r="EQT47" i="55"/>
  <c r="EQU47" i="55"/>
  <c r="EQV47" i="55"/>
  <c r="EQW47" i="55"/>
  <c r="EQX47" i="55"/>
  <c r="EQY47" i="55"/>
  <c r="EQZ47" i="55"/>
  <c r="ERA47" i="55"/>
  <c r="ERB47" i="55"/>
  <c r="ERC47" i="55"/>
  <c r="ERD47" i="55"/>
  <c r="ERE47" i="55"/>
  <c r="ERF47" i="55"/>
  <c r="ERG47" i="55"/>
  <c r="ERH47" i="55"/>
  <c r="ERI47" i="55"/>
  <c r="ERJ47" i="55"/>
  <c r="ERK47" i="55"/>
  <c r="ERL47" i="55"/>
  <c r="ERM47" i="55"/>
  <c r="ERN47" i="55"/>
  <c r="ERO47" i="55"/>
  <c r="ERP47" i="55"/>
  <c r="ERQ47" i="55"/>
  <c r="ERR47" i="55"/>
  <c r="ERS47" i="55"/>
  <c r="ERT47" i="55"/>
  <c r="ERU47" i="55"/>
  <c r="ERV47" i="55"/>
  <c r="ERW47" i="55"/>
  <c r="ERX47" i="55"/>
  <c r="ERY47" i="55"/>
  <c r="ERZ47" i="55"/>
  <c r="ESA47" i="55"/>
  <c r="ESB47" i="55"/>
  <c r="ESC47" i="55"/>
  <c r="ESD47" i="55"/>
  <c r="ESE47" i="55"/>
  <c r="ESF47" i="55"/>
  <c r="ESG47" i="55"/>
  <c r="ESH47" i="55"/>
  <c r="ESI47" i="55"/>
  <c r="ESJ47" i="55"/>
  <c r="ESK47" i="55"/>
  <c r="ESL47" i="55"/>
  <c r="ESM47" i="55"/>
  <c r="ESN47" i="55"/>
  <c r="ESO47" i="55"/>
  <c r="ESP47" i="55"/>
  <c r="ESQ47" i="55"/>
  <c r="ESR47" i="55"/>
  <c r="ESS47" i="55"/>
  <c r="EST47" i="55"/>
  <c r="ESU47" i="55"/>
  <c r="ESV47" i="55"/>
  <c r="ESW47" i="55"/>
  <c r="ESX47" i="55"/>
  <c r="ESY47" i="55"/>
  <c r="ESZ47" i="55"/>
  <c r="ETA47" i="55"/>
  <c r="ETB47" i="55"/>
  <c r="ETC47" i="55"/>
  <c r="ETD47" i="55"/>
  <c r="ETE47" i="55"/>
  <c r="ETF47" i="55"/>
  <c r="ETG47" i="55"/>
  <c r="ETH47" i="55"/>
  <c r="ETI47" i="55"/>
  <c r="ETJ47" i="55"/>
  <c r="ETK47" i="55"/>
  <c r="ETL47" i="55"/>
  <c r="ETM47" i="55"/>
  <c r="ETN47" i="55"/>
  <c r="ETO47" i="55"/>
  <c r="ETP47" i="55"/>
  <c r="ETQ47" i="55"/>
  <c r="ETR47" i="55"/>
  <c r="ETS47" i="55"/>
  <c r="ETT47" i="55"/>
  <c r="ETU47" i="55"/>
  <c r="ETV47" i="55"/>
  <c r="ETW47" i="55"/>
  <c r="ETX47" i="55"/>
  <c r="ETY47" i="55"/>
  <c r="ETZ47" i="55"/>
  <c r="EUA47" i="55"/>
  <c r="EUB47" i="55"/>
  <c r="EUC47" i="55"/>
  <c r="EUD47" i="55"/>
  <c r="EUE47" i="55"/>
  <c r="EUF47" i="55"/>
  <c r="EUG47" i="55"/>
  <c r="EUH47" i="55"/>
  <c r="EUI47" i="55"/>
  <c r="EUJ47" i="55"/>
  <c r="EUK47" i="55"/>
  <c r="EUL47" i="55"/>
  <c r="EUM47" i="55"/>
  <c r="EUN47" i="55"/>
  <c r="EUO47" i="55"/>
  <c r="EUP47" i="55"/>
  <c r="EUQ47" i="55"/>
  <c r="EUR47" i="55"/>
  <c r="EUS47" i="55"/>
  <c r="EUT47" i="55"/>
  <c r="EUU47" i="55"/>
  <c r="EUV47" i="55"/>
  <c r="EUW47" i="55"/>
  <c r="EUX47" i="55"/>
  <c r="EUY47" i="55"/>
  <c r="EUZ47" i="55"/>
  <c r="EVA47" i="55"/>
  <c r="EVB47" i="55"/>
  <c r="EVC47" i="55"/>
  <c r="EVD47" i="55"/>
  <c r="EVE47" i="55"/>
  <c r="EVF47" i="55"/>
  <c r="EVG47" i="55"/>
  <c r="EVH47" i="55"/>
  <c r="EVI47" i="55"/>
  <c r="EVJ47" i="55"/>
  <c r="EVK47" i="55"/>
  <c r="EVL47" i="55"/>
  <c r="EVM47" i="55"/>
  <c r="EVN47" i="55"/>
  <c r="EVO47" i="55"/>
  <c r="EVP47" i="55"/>
  <c r="EVQ47" i="55"/>
  <c r="EVR47" i="55"/>
  <c r="EVS47" i="55"/>
  <c r="EVT47" i="55"/>
  <c r="EVU47" i="55"/>
  <c r="EVV47" i="55"/>
  <c r="EVW47" i="55"/>
  <c r="EVX47" i="55"/>
  <c r="EVY47" i="55"/>
  <c r="EVZ47" i="55"/>
  <c r="EWA47" i="55"/>
  <c r="EWB47" i="55"/>
  <c r="EWC47" i="55"/>
  <c r="EWD47" i="55"/>
  <c r="EWE47" i="55"/>
  <c r="EWF47" i="55"/>
  <c r="EWG47" i="55"/>
  <c r="EWH47" i="55"/>
  <c r="EWI47" i="55"/>
  <c r="EWJ47" i="55"/>
  <c r="EWK47" i="55"/>
  <c r="EWL47" i="55"/>
  <c r="EWM47" i="55"/>
  <c r="EWN47" i="55"/>
  <c r="EWO47" i="55"/>
  <c r="EWP47" i="55"/>
  <c r="EWQ47" i="55"/>
  <c r="EWR47" i="55"/>
  <c r="EWS47" i="55"/>
  <c r="EWT47" i="55"/>
  <c r="EWU47" i="55"/>
  <c r="EWV47" i="55"/>
  <c r="EWW47" i="55"/>
  <c r="EWX47" i="55"/>
  <c r="EWY47" i="55"/>
  <c r="EWZ47" i="55"/>
  <c r="EXA47" i="55"/>
  <c r="EXB47" i="55"/>
  <c r="EXC47" i="55"/>
  <c r="EXD47" i="55"/>
  <c r="EXE47" i="55"/>
  <c r="EXF47" i="55"/>
  <c r="EXG47" i="55"/>
  <c r="EXH47" i="55"/>
  <c r="EXI47" i="55"/>
  <c r="EXJ47" i="55"/>
  <c r="EXK47" i="55"/>
  <c r="EXL47" i="55"/>
  <c r="EXM47" i="55"/>
  <c r="EXN47" i="55"/>
  <c r="EXO47" i="55"/>
  <c r="EXP47" i="55"/>
  <c r="EXQ47" i="55"/>
  <c r="EXR47" i="55"/>
  <c r="EXS47" i="55"/>
  <c r="EXT47" i="55"/>
  <c r="EXU47" i="55"/>
  <c r="EXV47" i="55"/>
  <c r="EXW47" i="55"/>
  <c r="EXX47" i="55"/>
  <c r="EXY47" i="55"/>
  <c r="EXZ47" i="55"/>
  <c r="EYA47" i="55"/>
  <c r="EYB47" i="55"/>
  <c r="EYC47" i="55"/>
  <c r="EYD47" i="55"/>
  <c r="EYE47" i="55"/>
  <c r="EYF47" i="55"/>
  <c r="EYG47" i="55"/>
  <c r="EYH47" i="55"/>
  <c r="EYI47" i="55"/>
  <c r="EYJ47" i="55"/>
  <c r="EYK47" i="55"/>
  <c r="EYL47" i="55"/>
  <c r="EYM47" i="55"/>
  <c r="EYN47" i="55"/>
  <c r="EYO47" i="55"/>
  <c r="EYP47" i="55"/>
  <c r="EYQ47" i="55"/>
  <c r="EYR47" i="55"/>
  <c r="EYS47" i="55"/>
  <c r="EYT47" i="55"/>
  <c r="EYU47" i="55"/>
  <c r="EYV47" i="55"/>
  <c r="EYW47" i="55"/>
  <c r="EYX47" i="55"/>
  <c r="EYY47" i="55"/>
  <c r="EYZ47" i="55"/>
  <c r="EZA47" i="55"/>
  <c r="EZB47" i="55"/>
  <c r="EZC47" i="55"/>
  <c r="EZD47" i="55"/>
  <c r="EZE47" i="55"/>
  <c r="EZF47" i="55"/>
  <c r="EZG47" i="55"/>
  <c r="EZH47" i="55"/>
  <c r="EZI47" i="55"/>
  <c r="EZJ47" i="55"/>
  <c r="EZK47" i="55"/>
  <c r="EZL47" i="55"/>
  <c r="EZM47" i="55"/>
  <c r="EZN47" i="55"/>
  <c r="EZO47" i="55"/>
  <c r="EZP47" i="55"/>
  <c r="EZQ47" i="55"/>
  <c r="EZR47" i="55"/>
  <c r="EZS47" i="55"/>
  <c r="EZT47" i="55"/>
  <c r="EZU47" i="55"/>
  <c r="EZV47" i="55"/>
  <c r="EZW47" i="55"/>
  <c r="EZX47" i="55"/>
  <c r="EZY47" i="55"/>
  <c r="EZZ47" i="55"/>
  <c r="FAA47" i="55"/>
  <c r="FAB47" i="55"/>
  <c r="FAC47" i="55"/>
  <c r="FAD47" i="55"/>
  <c r="FAE47" i="55"/>
  <c r="FAF47" i="55"/>
  <c r="FAG47" i="55"/>
  <c r="FAH47" i="55"/>
  <c r="FAI47" i="55"/>
  <c r="FAJ47" i="55"/>
  <c r="FAK47" i="55"/>
  <c r="FAL47" i="55"/>
  <c r="FAM47" i="55"/>
  <c r="FAN47" i="55"/>
  <c r="FAO47" i="55"/>
  <c r="FAP47" i="55"/>
  <c r="FAQ47" i="55"/>
  <c r="FAR47" i="55"/>
  <c r="FAS47" i="55"/>
  <c r="FAT47" i="55"/>
  <c r="FAU47" i="55"/>
  <c r="FAV47" i="55"/>
  <c r="FAW47" i="55"/>
  <c r="FAX47" i="55"/>
  <c r="FAY47" i="55"/>
  <c r="FAZ47" i="55"/>
  <c r="FBA47" i="55"/>
  <c r="FBB47" i="55"/>
  <c r="FBC47" i="55"/>
  <c r="FBD47" i="55"/>
  <c r="FBE47" i="55"/>
  <c r="FBF47" i="55"/>
  <c r="FBG47" i="55"/>
  <c r="FBH47" i="55"/>
  <c r="FBI47" i="55"/>
  <c r="FBJ47" i="55"/>
  <c r="FBK47" i="55"/>
  <c r="FBL47" i="55"/>
  <c r="FBM47" i="55"/>
  <c r="FBN47" i="55"/>
  <c r="FBO47" i="55"/>
  <c r="FBP47" i="55"/>
  <c r="FBQ47" i="55"/>
  <c r="FBR47" i="55"/>
  <c r="FBS47" i="55"/>
  <c r="FBT47" i="55"/>
  <c r="FBU47" i="55"/>
  <c r="FBV47" i="55"/>
  <c r="FBW47" i="55"/>
  <c r="FBX47" i="55"/>
  <c r="FBY47" i="55"/>
  <c r="FBZ47" i="55"/>
  <c r="FCA47" i="55"/>
  <c r="FCB47" i="55"/>
  <c r="FCC47" i="55"/>
  <c r="FCD47" i="55"/>
  <c r="FCE47" i="55"/>
  <c r="FCF47" i="55"/>
  <c r="FCG47" i="55"/>
  <c r="FCH47" i="55"/>
  <c r="FCI47" i="55"/>
  <c r="FCJ47" i="55"/>
  <c r="FCK47" i="55"/>
  <c r="FCL47" i="55"/>
  <c r="FCM47" i="55"/>
  <c r="FCN47" i="55"/>
  <c r="FCO47" i="55"/>
  <c r="FCP47" i="55"/>
  <c r="FCQ47" i="55"/>
  <c r="FCR47" i="55"/>
  <c r="FCS47" i="55"/>
  <c r="FCT47" i="55"/>
  <c r="FCU47" i="55"/>
  <c r="FCV47" i="55"/>
  <c r="FCW47" i="55"/>
  <c r="FCX47" i="55"/>
  <c r="FCY47" i="55"/>
  <c r="FCZ47" i="55"/>
  <c r="FDA47" i="55"/>
  <c r="FDB47" i="55"/>
  <c r="FDC47" i="55"/>
  <c r="FDD47" i="55"/>
  <c r="FDE47" i="55"/>
  <c r="FDF47" i="55"/>
  <c r="FDG47" i="55"/>
  <c r="FDH47" i="55"/>
  <c r="FDI47" i="55"/>
  <c r="FDJ47" i="55"/>
  <c r="FDK47" i="55"/>
  <c r="FDL47" i="55"/>
  <c r="FDM47" i="55"/>
  <c r="FDN47" i="55"/>
  <c r="FDO47" i="55"/>
  <c r="FDP47" i="55"/>
  <c r="FDQ47" i="55"/>
  <c r="FDR47" i="55"/>
  <c r="FDS47" i="55"/>
  <c r="FDT47" i="55"/>
  <c r="FDU47" i="55"/>
  <c r="FDV47" i="55"/>
  <c r="FDW47" i="55"/>
  <c r="FDX47" i="55"/>
  <c r="FDY47" i="55"/>
  <c r="FDZ47" i="55"/>
  <c r="FEA47" i="55"/>
  <c r="FEB47" i="55"/>
  <c r="FEC47" i="55"/>
  <c r="FED47" i="55"/>
  <c r="FEE47" i="55"/>
  <c r="FEF47" i="55"/>
  <c r="FEG47" i="55"/>
  <c r="FEH47" i="55"/>
  <c r="FEI47" i="55"/>
  <c r="FEJ47" i="55"/>
  <c r="FEK47" i="55"/>
  <c r="FEL47" i="55"/>
  <c r="FEM47" i="55"/>
  <c r="FEN47" i="55"/>
  <c r="FEO47" i="55"/>
  <c r="FEP47" i="55"/>
  <c r="FEQ47" i="55"/>
  <c r="FER47" i="55"/>
  <c r="FES47" i="55"/>
  <c r="FET47" i="55"/>
  <c r="FEU47" i="55"/>
  <c r="FEV47" i="55"/>
  <c r="FEW47" i="55"/>
  <c r="FEX47" i="55"/>
  <c r="FEY47" i="55"/>
  <c r="FEZ47" i="55"/>
  <c r="FFA47" i="55"/>
  <c r="FFB47" i="55"/>
  <c r="FFC47" i="55"/>
  <c r="FFD47" i="55"/>
  <c r="FFE47" i="55"/>
  <c r="FFF47" i="55"/>
  <c r="FFG47" i="55"/>
  <c r="FFH47" i="55"/>
  <c r="FFI47" i="55"/>
  <c r="FFJ47" i="55"/>
  <c r="FFK47" i="55"/>
  <c r="FFL47" i="55"/>
  <c r="FFM47" i="55"/>
  <c r="FFN47" i="55"/>
  <c r="FFO47" i="55"/>
  <c r="FFP47" i="55"/>
  <c r="FFQ47" i="55"/>
  <c r="FFR47" i="55"/>
  <c r="FFS47" i="55"/>
  <c r="FFT47" i="55"/>
  <c r="FFU47" i="55"/>
  <c r="FFV47" i="55"/>
  <c r="FFW47" i="55"/>
  <c r="FFX47" i="55"/>
  <c r="FFY47" i="55"/>
  <c r="FFZ47" i="55"/>
  <c r="FGA47" i="55"/>
  <c r="FGB47" i="55"/>
  <c r="FGC47" i="55"/>
  <c r="FGD47" i="55"/>
  <c r="FGE47" i="55"/>
  <c r="FGF47" i="55"/>
  <c r="FGG47" i="55"/>
  <c r="FGH47" i="55"/>
  <c r="FGI47" i="55"/>
  <c r="FGJ47" i="55"/>
  <c r="FGK47" i="55"/>
  <c r="FGL47" i="55"/>
  <c r="FGM47" i="55"/>
  <c r="FGN47" i="55"/>
  <c r="FGO47" i="55"/>
  <c r="FGP47" i="55"/>
  <c r="FGQ47" i="55"/>
  <c r="FGR47" i="55"/>
  <c r="FGS47" i="55"/>
  <c r="FGT47" i="55"/>
  <c r="FGU47" i="55"/>
  <c r="FGV47" i="55"/>
  <c r="FGW47" i="55"/>
  <c r="FGX47" i="55"/>
  <c r="FGY47" i="55"/>
  <c r="FGZ47" i="55"/>
  <c r="FHA47" i="55"/>
  <c r="FHB47" i="55"/>
  <c r="FHC47" i="55"/>
  <c r="FHD47" i="55"/>
  <c r="FHE47" i="55"/>
  <c r="FHF47" i="55"/>
  <c r="FHG47" i="55"/>
  <c r="FHH47" i="55"/>
  <c r="FHI47" i="55"/>
  <c r="FHJ47" i="55"/>
  <c r="FHK47" i="55"/>
  <c r="FHL47" i="55"/>
  <c r="FHM47" i="55"/>
  <c r="FHN47" i="55"/>
  <c r="FHO47" i="55"/>
  <c r="FHP47" i="55"/>
  <c r="FHQ47" i="55"/>
  <c r="FHR47" i="55"/>
  <c r="FHS47" i="55"/>
  <c r="FHT47" i="55"/>
  <c r="FHU47" i="55"/>
  <c r="FHV47" i="55"/>
  <c r="FHW47" i="55"/>
  <c r="FHX47" i="55"/>
  <c r="FHY47" i="55"/>
  <c r="FHZ47" i="55"/>
  <c r="FIA47" i="55"/>
  <c r="FIB47" i="55"/>
  <c r="FIC47" i="55"/>
  <c r="FID47" i="55"/>
  <c r="FIE47" i="55"/>
  <c r="FIF47" i="55"/>
  <c r="FIG47" i="55"/>
  <c r="FIH47" i="55"/>
  <c r="FII47" i="55"/>
  <c r="FIJ47" i="55"/>
  <c r="FIK47" i="55"/>
  <c r="FIL47" i="55"/>
  <c r="FIM47" i="55"/>
  <c r="FIN47" i="55"/>
  <c r="FIO47" i="55"/>
  <c r="FIP47" i="55"/>
  <c r="FIQ47" i="55"/>
  <c r="FIR47" i="55"/>
  <c r="FIS47" i="55"/>
  <c r="FIT47" i="55"/>
  <c r="FIU47" i="55"/>
  <c r="FIV47" i="55"/>
  <c r="FIW47" i="55"/>
  <c r="FIX47" i="55"/>
  <c r="FIY47" i="55"/>
  <c r="FIZ47" i="55"/>
  <c r="FJA47" i="55"/>
  <c r="FJB47" i="55"/>
  <c r="FJC47" i="55"/>
  <c r="FJD47" i="55"/>
  <c r="FJE47" i="55"/>
  <c r="FJF47" i="55"/>
  <c r="FJG47" i="55"/>
  <c r="FJH47" i="55"/>
  <c r="FJI47" i="55"/>
  <c r="FJJ47" i="55"/>
  <c r="FJK47" i="55"/>
  <c r="FJL47" i="55"/>
  <c r="FJM47" i="55"/>
  <c r="FJN47" i="55"/>
  <c r="FJO47" i="55"/>
  <c r="FJP47" i="55"/>
  <c r="FJQ47" i="55"/>
  <c r="FJR47" i="55"/>
  <c r="FJS47" i="55"/>
  <c r="FJT47" i="55"/>
  <c r="FJU47" i="55"/>
  <c r="FJV47" i="55"/>
  <c r="FJW47" i="55"/>
  <c r="FJX47" i="55"/>
  <c r="FJY47" i="55"/>
  <c r="FJZ47" i="55"/>
  <c r="FKA47" i="55"/>
  <c r="FKB47" i="55"/>
  <c r="FKC47" i="55"/>
  <c r="FKD47" i="55"/>
  <c r="FKE47" i="55"/>
  <c r="FKF47" i="55"/>
  <c r="FKG47" i="55"/>
  <c r="FKH47" i="55"/>
  <c r="FKI47" i="55"/>
  <c r="FKJ47" i="55"/>
  <c r="FKK47" i="55"/>
  <c r="FKL47" i="55"/>
  <c r="FKM47" i="55"/>
  <c r="FKN47" i="55"/>
  <c r="FKO47" i="55"/>
  <c r="FKP47" i="55"/>
  <c r="FKQ47" i="55"/>
  <c r="FKR47" i="55"/>
  <c r="FKS47" i="55"/>
  <c r="FKT47" i="55"/>
  <c r="FKU47" i="55"/>
  <c r="FKV47" i="55"/>
  <c r="FKW47" i="55"/>
  <c r="FKX47" i="55"/>
  <c r="FKY47" i="55"/>
  <c r="FKZ47" i="55"/>
  <c r="FLA47" i="55"/>
  <c r="FLB47" i="55"/>
  <c r="FLC47" i="55"/>
  <c r="FLD47" i="55"/>
  <c r="FLE47" i="55"/>
  <c r="FLF47" i="55"/>
  <c r="FLG47" i="55"/>
  <c r="FLH47" i="55"/>
  <c r="FLI47" i="55"/>
  <c r="FLJ47" i="55"/>
  <c r="FLK47" i="55"/>
  <c r="FLL47" i="55"/>
  <c r="FLM47" i="55"/>
  <c r="FLN47" i="55"/>
  <c r="FLO47" i="55"/>
  <c r="FLP47" i="55"/>
  <c r="FLQ47" i="55"/>
  <c r="FLR47" i="55"/>
  <c r="FLS47" i="55"/>
  <c r="FLT47" i="55"/>
  <c r="FLU47" i="55"/>
  <c r="FLV47" i="55"/>
  <c r="FLW47" i="55"/>
  <c r="FLX47" i="55"/>
  <c r="FLY47" i="55"/>
  <c r="FLZ47" i="55"/>
  <c r="FMA47" i="55"/>
  <c r="FMB47" i="55"/>
  <c r="FMC47" i="55"/>
  <c r="FMD47" i="55"/>
  <c r="FME47" i="55"/>
  <c r="FMF47" i="55"/>
  <c r="FMG47" i="55"/>
  <c r="FMH47" i="55"/>
  <c r="FMI47" i="55"/>
  <c r="FMJ47" i="55"/>
  <c r="FMK47" i="55"/>
  <c r="FML47" i="55"/>
  <c r="FMM47" i="55"/>
  <c r="FMN47" i="55"/>
  <c r="FMO47" i="55"/>
  <c r="FMP47" i="55"/>
  <c r="FMQ47" i="55"/>
  <c r="FMR47" i="55"/>
  <c r="FMS47" i="55"/>
  <c r="FMT47" i="55"/>
  <c r="FMU47" i="55"/>
  <c r="FMV47" i="55"/>
  <c r="FMW47" i="55"/>
  <c r="FMX47" i="55"/>
  <c r="FMY47" i="55"/>
  <c r="FMZ47" i="55"/>
  <c r="FNA47" i="55"/>
  <c r="FNB47" i="55"/>
  <c r="FNC47" i="55"/>
  <c r="FND47" i="55"/>
  <c r="FNE47" i="55"/>
  <c r="FNF47" i="55"/>
  <c r="FNG47" i="55"/>
  <c r="FNH47" i="55"/>
  <c r="FNI47" i="55"/>
  <c r="FNJ47" i="55"/>
  <c r="FNK47" i="55"/>
  <c r="FNL47" i="55"/>
  <c r="FNM47" i="55"/>
  <c r="FNN47" i="55"/>
  <c r="FNO47" i="55"/>
  <c r="FNP47" i="55"/>
  <c r="FNQ47" i="55"/>
  <c r="FNR47" i="55"/>
  <c r="FNS47" i="55"/>
  <c r="FNT47" i="55"/>
  <c r="FNU47" i="55"/>
  <c r="FNV47" i="55"/>
  <c r="FNW47" i="55"/>
  <c r="FNX47" i="55"/>
  <c r="FNY47" i="55"/>
  <c r="FNZ47" i="55"/>
  <c r="FOA47" i="55"/>
  <c r="FOB47" i="55"/>
  <c r="FOC47" i="55"/>
  <c r="FOD47" i="55"/>
  <c r="FOE47" i="55"/>
  <c r="FOF47" i="55"/>
  <c r="FOG47" i="55"/>
  <c r="FOH47" i="55"/>
  <c r="FOI47" i="55"/>
  <c r="FOJ47" i="55"/>
  <c r="FOK47" i="55"/>
  <c r="FOL47" i="55"/>
  <c r="FOM47" i="55"/>
  <c r="FON47" i="55"/>
  <c r="FOO47" i="55"/>
  <c r="FOP47" i="55"/>
  <c r="FOQ47" i="55"/>
  <c r="FOR47" i="55"/>
  <c r="FOS47" i="55"/>
  <c r="FOT47" i="55"/>
  <c r="FOU47" i="55"/>
  <c r="FOV47" i="55"/>
  <c r="FOW47" i="55"/>
  <c r="FOX47" i="55"/>
  <c r="FOY47" i="55"/>
  <c r="FOZ47" i="55"/>
  <c r="FPA47" i="55"/>
  <c r="FPB47" i="55"/>
  <c r="FPC47" i="55"/>
  <c r="FPD47" i="55"/>
  <c r="FPE47" i="55"/>
  <c r="FPF47" i="55"/>
  <c r="FPG47" i="55"/>
  <c r="FPH47" i="55"/>
  <c r="FPI47" i="55"/>
  <c r="FPJ47" i="55"/>
  <c r="FPK47" i="55"/>
  <c r="FPL47" i="55"/>
  <c r="FPM47" i="55"/>
  <c r="FPN47" i="55"/>
  <c r="FPO47" i="55"/>
  <c r="FPP47" i="55"/>
  <c r="FPQ47" i="55"/>
  <c r="FPR47" i="55"/>
  <c r="FPS47" i="55"/>
  <c r="FPT47" i="55"/>
  <c r="FPU47" i="55"/>
  <c r="FPV47" i="55"/>
  <c r="FPW47" i="55"/>
  <c r="FPX47" i="55"/>
  <c r="FPY47" i="55"/>
  <c r="FPZ47" i="55"/>
  <c r="FQA47" i="55"/>
  <c r="FQB47" i="55"/>
  <c r="FQC47" i="55"/>
  <c r="FQD47" i="55"/>
  <c r="FQE47" i="55"/>
  <c r="FQF47" i="55"/>
  <c r="FQG47" i="55"/>
  <c r="FQH47" i="55"/>
  <c r="FQI47" i="55"/>
  <c r="FQJ47" i="55"/>
  <c r="FQK47" i="55"/>
  <c r="FQL47" i="55"/>
  <c r="FQM47" i="55"/>
  <c r="FQN47" i="55"/>
  <c r="FQO47" i="55"/>
  <c r="FQP47" i="55"/>
  <c r="FQQ47" i="55"/>
  <c r="FQR47" i="55"/>
  <c r="FQS47" i="55"/>
  <c r="FQT47" i="55"/>
  <c r="FQU47" i="55"/>
  <c r="FQV47" i="55"/>
  <c r="FQW47" i="55"/>
  <c r="FQX47" i="55"/>
  <c r="FQY47" i="55"/>
  <c r="FQZ47" i="55"/>
  <c r="FRA47" i="55"/>
  <c r="FRB47" i="55"/>
  <c r="FRC47" i="55"/>
  <c r="FRD47" i="55"/>
  <c r="FRE47" i="55"/>
  <c r="FRF47" i="55"/>
  <c r="FRG47" i="55"/>
  <c r="FRH47" i="55"/>
  <c r="FRI47" i="55"/>
  <c r="FRJ47" i="55"/>
  <c r="FRK47" i="55"/>
  <c r="FRL47" i="55"/>
  <c r="FRM47" i="55"/>
  <c r="FRN47" i="55"/>
  <c r="FRO47" i="55"/>
  <c r="FRP47" i="55"/>
  <c r="FRQ47" i="55"/>
  <c r="FRR47" i="55"/>
  <c r="FRS47" i="55"/>
  <c r="FRT47" i="55"/>
  <c r="FRU47" i="55"/>
  <c r="FRV47" i="55"/>
  <c r="FRW47" i="55"/>
  <c r="FRX47" i="55"/>
  <c r="FRY47" i="55"/>
  <c r="FRZ47" i="55"/>
  <c r="FSA47" i="55"/>
  <c r="FSB47" i="55"/>
  <c r="FSC47" i="55"/>
  <c r="FSD47" i="55"/>
  <c r="FSE47" i="55"/>
  <c r="FSF47" i="55"/>
  <c r="FSG47" i="55"/>
  <c r="FSH47" i="55"/>
  <c r="FSI47" i="55"/>
  <c r="FSJ47" i="55"/>
  <c r="FSK47" i="55"/>
  <c r="FSL47" i="55"/>
  <c r="FSM47" i="55"/>
  <c r="FSN47" i="55"/>
  <c r="FSO47" i="55"/>
  <c r="FSP47" i="55"/>
  <c r="FSQ47" i="55"/>
  <c r="FSR47" i="55"/>
  <c r="FSS47" i="55"/>
  <c r="FST47" i="55"/>
  <c r="FSU47" i="55"/>
  <c r="FSV47" i="55"/>
  <c r="FSW47" i="55"/>
  <c r="FSX47" i="55"/>
  <c r="FSY47" i="55"/>
  <c r="FSZ47" i="55"/>
  <c r="FTA47" i="55"/>
  <c r="FTB47" i="55"/>
  <c r="FTC47" i="55"/>
  <c r="FTD47" i="55"/>
  <c r="FTE47" i="55"/>
  <c r="FTF47" i="55"/>
  <c r="FTG47" i="55"/>
  <c r="FTH47" i="55"/>
  <c r="FTI47" i="55"/>
  <c r="FTJ47" i="55"/>
  <c r="FTK47" i="55"/>
  <c r="FTL47" i="55"/>
  <c r="FTM47" i="55"/>
  <c r="FTN47" i="55"/>
  <c r="FTO47" i="55"/>
  <c r="FTP47" i="55"/>
  <c r="FTQ47" i="55"/>
  <c r="FTR47" i="55"/>
  <c r="FTS47" i="55"/>
  <c r="FTT47" i="55"/>
  <c r="FTU47" i="55"/>
  <c r="FTV47" i="55"/>
  <c r="FTW47" i="55"/>
  <c r="FTX47" i="55"/>
  <c r="FTY47" i="55"/>
  <c r="FTZ47" i="55"/>
  <c r="FUA47" i="55"/>
  <c r="FUB47" i="55"/>
  <c r="FUC47" i="55"/>
  <c r="FUD47" i="55"/>
  <c r="FUE47" i="55"/>
  <c r="FUF47" i="55"/>
  <c r="FUG47" i="55"/>
  <c r="FUH47" i="55"/>
  <c r="FUI47" i="55"/>
  <c r="FUJ47" i="55"/>
  <c r="FUK47" i="55"/>
  <c r="FUL47" i="55"/>
  <c r="FUM47" i="55"/>
  <c r="FUN47" i="55"/>
  <c r="FUO47" i="55"/>
  <c r="FUP47" i="55"/>
  <c r="FUQ47" i="55"/>
  <c r="FUR47" i="55"/>
  <c r="FUS47" i="55"/>
  <c r="FUT47" i="55"/>
  <c r="FUU47" i="55"/>
  <c r="FUV47" i="55"/>
  <c r="FUW47" i="55"/>
  <c r="FUX47" i="55"/>
  <c r="FUY47" i="55"/>
  <c r="FUZ47" i="55"/>
  <c r="FVA47" i="55"/>
  <c r="FVB47" i="55"/>
  <c r="FVC47" i="55"/>
  <c r="FVD47" i="55"/>
  <c r="FVE47" i="55"/>
  <c r="FVF47" i="55"/>
  <c r="FVG47" i="55"/>
  <c r="FVH47" i="55"/>
  <c r="FVI47" i="55"/>
  <c r="FVJ47" i="55"/>
  <c r="FVK47" i="55"/>
  <c r="FVL47" i="55"/>
  <c r="FVM47" i="55"/>
  <c r="FVN47" i="55"/>
  <c r="FVO47" i="55"/>
  <c r="FVP47" i="55"/>
  <c r="FVQ47" i="55"/>
  <c r="FVR47" i="55"/>
  <c r="FVS47" i="55"/>
  <c r="FVT47" i="55"/>
  <c r="FVU47" i="55"/>
  <c r="FVV47" i="55"/>
  <c r="FVW47" i="55"/>
  <c r="FVX47" i="55"/>
  <c r="FVY47" i="55"/>
  <c r="FVZ47" i="55"/>
  <c r="FWA47" i="55"/>
  <c r="FWB47" i="55"/>
  <c r="FWC47" i="55"/>
  <c r="FWD47" i="55"/>
  <c r="FWE47" i="55"/>
  <c r="FWF47" i="55"/>
  <c r="FWG47" i="55"/>
  <c r="FWH47" i="55"/>
  <c r="FWI47" i="55"/>
  <c r="FWJ47" i="55"/>
  <c r="FWK47" i="55"/>
  <c r="FWL47" i="55"/>
  <c r="FWM47" i="55"/>
  <c r="FWN47" i="55"/>
  <c r="FWO47" i="55"/>
  <c r="FWP47" i="55"/>
  <c r="FWQ47" i="55"/>
  <c r="FWR47" i="55"/>
  <c r="FWS47" i="55"/>
  <c r="FWT47" i="55"/>
  <c r="FWU47" i="55"/>
  <c r="FWV47" i="55"/>
  <c r="FWW47" i="55"/>
  <c r="FWX47" i="55"/>
  <c r="FWY47" i="55"/>
  <c r="FWZ47" i="55"/>
  <c r="FXA47" i="55"/>
  <c r="FXB47" i="55"/>
  <c r="FXC47" i="55"/>
  <c r="FXD47" i="55"/>
  <c r="FXE47" i="55"/>
  <c r="FXF47" i="55"/>
  <c r="FXG47" i="55"/>
  <c r="FXH47" i="55"/>
  <c r="FXI47" i="55"/>
  <c r="FXJ47" i="55"/>
  <c r="FXK47" i="55"/>
  <c r="FXL47" i="55"/>
  <c r="FXM47" i="55"/>
  <c r="FXN47" i="55"/>
  <c r="FXO47" i="55"/>
  <c r="FXP47" i="55"/>
  <c r="FXQ47" i="55"/>
  <c r="FXR47" i="55"/>
  <c r="FXS47" i="55"/>
  <c r="FXT47" i="55"/>
  <c r="FXU47" i="55"/>
  <c r="FXV47" i="55"/>
  <c r="FXW47" i="55"/>
  <c r="FXX47" i="55"/>
  <c r="FXY47" i="55"/>
  <c r="FXZ47" i="55"/>
  <c r="FYA47" i="55"/>
  <c r="FYB47" i="55"/>
  <c r="FYC47" i="55"/>
  <c r="FYD47" i="55"/>
  <c r="FYE47" i="55"/>
  <c r="FYF47" i="55"/>
  <c r="FYG47" i="55"/>
  <c r="FYH47" i="55"/>
  <c r="FYI47" i="55"/>
  <c r="FYJ47" i="55"/>
  <c r="FYK47" i="55"/>
  <c r="FYL47" i="55"/>
  <c r="FYM47" i="55"/>
  <c r="FYN47" i="55"/>
  <c r="FYO47" i="55"/>
  <c r="FYP47" i="55"/>
  <c r="FYQ47" i="55"/>
  <c r="FYR47" i="55"/>
  <c r="FYS47" i="55"/>
  <c r="FYT47" i="55"/>
  <c r="FYU47" i="55"/>
  <c r="FYV47" i="55"/>
  <c r="FYW47" i="55"/>
  <c r="FYX47" i="55"/>
  <c r="FYY47" i="55"/>
  <c r="FYZ47" i="55"/>
  <c r="FZA47" i="55"/>
  <c r="FZB47" i="55"/>
  <c r="FZC47" i="55"/>
  <c r="FZD47" i="55"/>
  <c r="FZE47" i="55"/>
  <c r="FZF47" i="55"/>
  <c r="FZG47" i="55"/>
  <c r="FZH47" i="55"/>
  <c r="FZI47" i="55"/>
  <c r="FZJ47" i="55"/>
  <c r="FZK47" i="55"/>
  <c r="FZL47" i="55"/>
  <c r="FZM47" i="55"/>
  <c r="FZN47" i="55"/>
  <c r="FZO47" i="55"/>
  <c r="FZP47" i="55"/>
  <c r="FZQ47" i="55"/>
  <c r="FZR47" i="55"/>
  <c r="FZS47" i="55"/>
  <c r="FZT47" i="55"/>
  <c r="FZU47" i="55"/>
  <c r="FZV47" i="55"/>
  <c r="FZW47" i="55"/>
  <c r="FZX47" i="55"/>
  <c r="FZY47" i="55"/>
  <c r="FZZ47" i="55"/>
  <c r="GAA47" i="55"/>
  <c r="GAB47" i="55"/>
  <c r="GAC47" i="55"/>
  <c r="GAD47" i="55"/>
  <c r="GAE47" i="55"/>
  <c r="GAF47" i="55"/>
  <c r="GAG47" i="55"/>
  <c r="GAH47" i="55"/>
  <c r="GAI47" i="55"/>
  <c r="GAJ47" i="55"/>
  <c r="GAK47" i="55"/>
  <c r="GAL47" i="55"/>
  <c r="GAM47" i="55"/>
  <c r="GAN47" i="55"/>
  <c r="GAO47" i="55"/>
  <c r="GAP47" i="55"/>
  <c r="GAQ47" i="55"/>
  <c r="GAR47" i="55"/>
  <c r="GAS47" i="55"/>
  <c r="GAT47" i="55"/>
  <c r="GAU47" i="55"/>
  <c r="GAV47" i="55"/>
  <c r="GAW47" i="55"/>
  <c r="GAX47" i="55"/>
  <c r="GAY47" i="55"/>
  <c r="GAZ47" i="55"/>
  <c r="GBA47" i="55"/>
  <c r="GBB47" i="55"/>
  <c r="GBC47" i="55"/>
  <c r="GBD47" i="55"/>
  <c r="GBE47" i="55"/>
  <c r="GBF47" i="55"/>
  <c r="GBG47" i="55"/>
  <c r="GBH47" i="55"/>
  <c r="GBI47" i="55"/>
  <c r="GBJ47" i="55"/>
  <c r="GBK47" i="55"/>
  <c r="GBL47" i="55"/>
  <c r="GBM47" i="55"/>
  <c r="GBN47" i="55"/>
  <c r="GBO47" i="55"/>
  <c r="GBP47" i="55"/>
  <c r="GBQ47" i="55"/>
  <c r="GBR47" i="55"/>
  <c r="GBS47" i="55"/>
  <c r="GBT47" i="55"/>
  <c r="GBU47" i="55"/>
  <c r="GBV47" i="55"/>
  <c r="GBW47" i="55"/>
  <c r="GBX47" i="55"/>
  <c r="GBY47" i="55"/>
  <c r="GBZ47" i="55"/>
  <c r="GCA47" i="55"/>
  <c r="GCB47" i="55"/>
  <c r="GCC47" i="55"/>
  <c r="GCD47" i="55"/>
  <c r="GCE47" i="55"/>
  <c r="GCF47" i="55"/>
  <c r="GCG47" i="55"/>
  <c r="GCH47" i="55"/>
  <c r="GCI47" i="55"/>
  <c r="GCJ47" i="55"/>
  <c r="GCK47" i="55"/>
  <c r="GCL47" i="55"/>
  <c r="GCM47" i="55"/>
  <c r="GCN47" i="55"/>
  <c r="GCO47" i="55"/>
  <c r="GCP47" i="55"/>
  <c r="GCQ47" i="55"/>
  <c r="GCR47" i="55"/>
  <c r="GCS47" i="55"/>
  <c r="GCT47" i="55"/>
  <c r="GCU47" i="55"/>
  <c r="GCV47" i="55"/>
  <c r="GCW47" i="55"/>
  <c r="GCX47" i="55"/>
  <c r="GCY47" i="55"/>
  <c r="GCZ47" i="55"/>
  <c r="GDA47" i="55"/>
  <c r="GDB47" i="55"/>
  <c r="GDC47" i="55"/>
  <c r="GDD47" i="55"/>
  <c r="GDE47" i="55"/>
  <c r="GDF47" i="55"/>
  <c r="GDG47" i="55"/>
  <c r="GDH47" i="55"/>
  <c r="GDI47" i="55"/>
  <c r="GDJ47" i="55"/>
  <c r="GDK47" i="55"/>
  <c r="GDL47" i="55"/>
  <c r="GDM47" i="55"/>
  <c r="GDN47" i="55"/>
  <c r="GDO47" i="55"/>
  <c r="GDP47" i="55"/>
  <c r="GDQ47" i="55"/>
  <c r="GDR47" i="55"/>
  <c r="GDS47" i="55"/>
  <c r="GDT47" i="55"/>
  <c r="GDU47" i="55"/>
  <c r="GDV47" i="55"/>
  <c r="GDW47" i="55"/>
  <c r="GDX47" i="55"/>
  <c r="GDY47" i="55"/>
  <c r="GDZ47" i="55"/>
  <c r="GEA47" i="55"/>
  <c r="GEB47" i="55"/>
  <c r="GEC47" i="55"/>
  <c r="GED47" i="55"/>
  <c r="GEE47" i="55"/>
  <c r="GEF47" i="55"/>
  <c r="GEG47" i="55"/>
  <c r="GEH47" i="55"/>
  <c r="GEI47" i="55"/>
  <c r="GEJ47" i="55"/>
  <c r="GEK47" i="55"/>
  <c r="GEL47" i="55"/>
  <c r="GEM47" i="55"/>
  <c r="GEN47" i="55"/>
  <c r="GEO47" i="55"/>
  <c r="GEP47" i="55"/>
  <c r="GEQ47" i="55"/>
  <c r="GER47" i="55"/>
  <c r="GES47" i="55"/>
  <c r="GET47" i="55"/>
  <c r="GEU47" i="55"/>
  <c r="GEV47" i="55"/>
  <c r="GEW47" i="55"/>
  <c r="GEX47" i="55"/>
  <c r="GEY47" i="55"/>
  <c r="GEZ47" i="55"/>
  <c r="GFA47" i="55"/>
  <c r="GFB47" i="55"/>
  <c r="GFC47" i="55"/>
  <c r="GFD47" i="55"/>
  <c r="GFE47" i="55"/>
  <c r="GFF47" i="55"/>
  <c r="GFG47" i="55"/>
  <c r="GFH47" i="55"/>
  <c r="GFI47" i="55"/>
  <c r="GFJ47" i="55"/>
  <c r="GFK47" i="55"/>
  <c r="GFL47" i="55"/>
  <c r="GFM47" i="55"/>
  <c r="GFN47" i="55"/>
  <c r="GFO47" i="55"/>
  <c r="GFP47" i="55"/>
  <c r="GFQ47" i="55"/>
  <c r="GFR47" i="55"/>
  <c r="GFS47" i="55"/>
  <c r="GFT47" i="55"/>
  <c r="GFU47" i="55"/>
  <c r="GFV47" i="55"/>
  <c r="GFW47" i="55"/>
  <c r="GFX47" i="55"/>
  <c r="GFY47" i="55"/>
  <c r="GFZ47" i="55"/>
  <c r="GGA47" i="55"/>
  <c r="GGB47" i="55"/>
  <c r="GGC47" i="55"/>
  <c r="GGD47" i="55"/>
  <c r="GGE47" i="55"/>
  <c r="GGF47" i="55"/>
  <c r="GGG47" i="55"/>
  <c r="GGH47" i="55"/>
  <c r="GGI47" i="55"/>
  <c r="GGJ47" i="55"/>
  <c r="GGK47" i="55"/>
  <c r="GGL47" i="55"/>
  <c r="GGM47" i="55"/>
  <c r="GGN47" i="55"/>
  <c r="GGO47" i="55"/>
  <c r="GGP47" i="55"/>
  <c r="GGQ47" i="55"/>
  <c r="GGR47" i="55"/>
  <c r="GGS47" i="55"/>
  <c r="GGT47" i="55"/>
  <c r="GGU47" i="55"/>
  <c r="GGV47" i="55"/>
  <c r="GGW47" i="55"/>
  <c r="GGX47" i="55"/>
  <c r="GGY47" i="55"/>
  <c r="GGZ47" i="55"/>
  <c r="GHA47" i="55"/>
  <c r="GHB47" i="55"/>
  <c r="GHC47" i="55"/>
  <c r="GHD47" i="55"/>
  <c r="GHE47" i="55"/>
  <c r="GHF47" i="55"/>
  <c r="GHG47" i="55"/>
  <c r="GHH47" i="55"/>
  <c r="GHI47" i="55"/>
  <c r="GHJ47" i="55"/>
  <c r="GHK47" i="55"/>
  <c r="GHL47" i="55"/>
  <c r="GHM47" i="55"/>
  <c r="GHN47" i="55"/>
  <c r="GHO47" i="55"/>
  <c r="GHP47" i="55"/>
  <c r="GHQ47" i="55"/>
  <c r="GHR47" i="55"/>
  <c r="GHS47" i="55"/>
  <c r="GHT47" i="55"/>
  <c r="GHU47" i="55"/>
  <c r="GHV47" i="55"/>
  <c r="GHW47" i="55"/>
  <c r="GHX47" i="55"/>
  <c r="GHY47" i="55"/>
  <c r="GHZ47" i="55"/>
  <c r="GIA47" i="55"/>
  <c r="GIB47" i="55"/>
  <c r="GIC47" i="55"/>
  <c r="GID47" i="55"/>
  <c r="GIE47" i="55"/>
  <c r="GIF47" i="55"/>
  <c r="GIG47" i="55"/>
  <c r="GIH47" i="55"/>
  <c r="GII47" i="55"/>
  <c r="GIJ47" i="55"/>
  <c r="GIK47" i="55"/>
  <c r="GIL47" i="55"/>
  <c r="GIM47" i="55"/>
  <c r="GIN47" i="55"/>
  <c r="GIO47" i="55"/>
  <c r="GIP47" i="55"/>
  <c r="GIQ47" i="55"/>
  <c r="GIR47" i="55"/>
  <c r="GIS47" i="55"/>
  <c r="GIT47" i="55"/>
  <c r="GIU47" i="55"/>
  <c r="GIV47" i="55"/>
  <c r="GIW47" i="55"/>
  <c r="GIX47" i="55"/>
  <c r="GIY47" i="55"/>
  <c r="GIZ47" i="55"/>
  <c r="GJA47" i="55"/>
  <c r="GJB47" i="55"/>
  <c r="GJC47" i="55"/>
  <c r="GJD47" i="55"/>
  <c r="GJE47" i="55"/>
  <c r="GJF47" i="55"/>
  <c r="GJG47" i="55"/>
  <c r="GJH47" i="55"/>
  <c r="GJI47" i="55"/>
  <c r="GJJ47" i="55"/>
  <c r="GJK47" i="55"/>
  <c r="GJL47" i="55"/>
  <c r="GJM47" i="55"/>
  <c r="GJN47" i="55"/>
  <c r="GJO47" i="55"/>
  <c r="GJP47" i="55"/>
  <c r="GJQ47" i="55"/>
  <c r="GJR47" i="55"/>
  <c r="GJS47" i="55"/>
  <c r="GJT47" i="55"/>
  <c r="GJU47" i="55"/>
  <c r="GJV47" i="55"/>
  <c r="GJW47" i="55"/>
  <c r="GJX47" i="55"/>
  <c r="GJY47" i="55"/>
  <c r="GJZ47" i="55"/>
  <c r="GKA47" i="55"/>
  <c r="GKB47" i="55"/>
  <c r="GKC47" i="55"/>
  <c r="GKD47" i="55"/>
  <c r="GKE47" i="55"/>
  <c r="GKF47" i="55"/>
  <c r="GKG47" i="55"/>
  <c r="GKH47" i="55"/>
  <c r="GKI47" i="55"/>
  <c r="GKJ47" i="55"/>
  <c r="GKK47" i="55"/>
  <c r="GKL47" i="55"/>
  <c r="GKM47" i="55"/>
  <c r="GKN47" i="55"/>
  <c r="GKO47" i="55"/>
  <c r="GKP47" i="55"/>
  <c r="GKQ47" i="55"/>
  <c r="GKR47" i="55"/>
  <c r="GKS47" i="55"/>
  <c r="GKT47" i="55"/>
  <c r="GKU47" i="55"/>
  <c r="GKV47" i="55"/>
  <c r="GKW47" i="55"/>
  <c r="GKX47" i="55"/>
  <c r="GKY47" i="55"/>
  <c r="GKZ47" i="55"/>
  <c r="GLA47" i="55"/>
  <c r="GLB47" i="55"/>
  <c r="GLC47" i="55"/>
  <c r="GLD47" i="55"/>
  <c r="GLE47" i="55"/>
  <c r="GLF47" i="55"/>
  <c r="GLG47" i="55"/>
  <c r="GLH47" i="55"/>
  <c r="GLI47" i="55"/>
  <c r="GLJ47" i="55"/>
  <c r="GLK47" i="55"/>
  <c r="GLL47" i="55"/>
  <c r="GLM47" i="55"/>
  <c r="GLN47" i="55"/>
  <c r="GLO47" i="55"/>
  <c r="GLP47" i="55"/>
  <c r="GLQ47" i="55"/>
  <c r="GLR47" i="55"/>
  <c r="GLS47" i="55"/>
  <c r="GLT47" i="55"/>
  <c r="GLU47" i="55"/>
  <c r="GLV47" i="55"/>
  <c r="GLW47" i="55"/>
  <c r="GLX47" i="55"/>
  <c r="GLY47" i="55"/>
  <c r="GLZ47" i="55"/>
  <c r="GMA47" i="55"/>
  <c r="GMB47" i="55"/>
  <c r="GMC47" i="55"/>
  <c r="GMD47" i="55"/>
  <c r="GME47" i="55"/>
  <c r="GMF47" i="55"/>
  <c r="GMG47" i="55"/>
  <c r="GMH47" i="55"/>
  <c r="GMI47" i="55"/>
  <c r="GMJ47" i="55"/>
  <c r="GMK47" i="55"/>
  <c r="GML47" i="55"/>
  <c r="GMM47" i="55"/>
  <c r="GMN47" i="55"/>
  <c r="GMO47" i="55"/>
  <c r="GMP47" i="55"/>
  <c r="GMQ47" i="55"/>
  <c r="GMR47" i="55"/>
  <c r="GMS47" i="55"/>
  <c r="GMT47" i="55"/>
  <c r="GMU47" i="55"/>
  <c r="GMV47" i="55"/>
  <c r="GMW47" i="55"/>
  <c r="GMX47" i="55"/>
  <c r="GMY47" i="55"/>
  <c r="GMZ47" i="55"/>
  <c r="GNA47" i="55"/>
  <c r="GNB47" i="55"/>
  <c r="GNC47" i="55"/>
  <c r="GND47" i="55"/>
  <c r="GNE47" i="55"/>
  <c r="GNF47" i="55"/>
  <c r="GNG47" i="55"/>
  <c r="GNH47" i="55"/>
  <c r="GNI47" i="55"/>
  <c r="GNJ47" i="55"/>
  <c r="GNK47" i="55"/>
  <c r="GNL47" i="55"/>
  <c r="GNM47" i="55"/>
  <c r="GNN47" i="55"/>
  <c r="GNO47" i="55"/>
  <c r="GNP47" i="55"/>
  <c r="GNQ47" i="55"/>
  <c r="GNR47" i="55"/>
  <c r="GNS47" i="55"/>
  <c r="GNT47" i="55"/>
  <c r="GNU47" i="55"/>
  <c r="GNV47" i="55"/>
  <c r="GNW47" i="55"/>
  <c r="GNX47" i="55"/>
  <c r="GNY47" i="55"/>
  <c r="GNZ47" i="55"/>
  <c r="GOA47" i="55"/>
  <c r="GOB47" i="55"/>
  <c r="GOC47" i="55"/>
  <c r="GOD47" i="55"/>
  <c r="GOE47" i="55"/>
  <c r="GOF47" i="55"/>
  <c r="GOG47" i="55"/>
  <c r="GOH47" i="55"/>
  <c r="GOI47" i="55"/>
  <c r="GOJ47" i="55"/>
  <c r="GOK47" i="55"/>
  <c r="GOL47" i="55"/>
  <c r="GOM47" i="55"/>
  <c r="GON47" i="55"/>
  <c r="GOO47" i="55"/>
  <c r="GOP47" i="55"/>
  <c r="GOQ47" i="55"/>
  <c r="GOR47" i="55"/>
  <c r="GOS47" i="55"/>
  <c r="GOT47" i="55"/>
  <c r="GOU47" i="55"/>
  <c r="GOV47" i="55"/>
  <c r="GOW47" i="55"/>
  <c r="GOX47" i="55"/>
  <c r="GOY47" i="55"/>
  <c r="GOZ47" i="55"/>
  <c r="GPA47" i="55"/>
  <c r="GPB47" i="55"/>
  <c r="GPC47" i="55"/>
  <c r="GPD47" i="55"/>
  <c r="GPE47" i="55"/>
  <c r="GPF47" i="55"/>
  <c r="GPG47" i="55"/>
  <c r="GPH47" i="55"/>
  <c r="GPI47" i="55"/>
  <c r="GPJ47" i="55"/>
  <c r="GPK47" i="55"/>
  <c r="GPL47" i="55"/>
  <c r="GPM47" i="55"/>
  <c r="GPN47" i="55"/>
  <c r="GPO47" i="55"/>
  <c r="GPP47" i="55"/>
  <c r="GPQ47" i="55"/>
  <c r="GPR47" i="55"/>
  <c r="GPS47" i="55"/>
  <c r="GPT47" i="55"/>
  <c r="GPU47" i="55"/>
  <c r="GPV47" i="55"/>
  <c r="GPW47" i="55"/>
  <c r="GPX47" i="55"/>
  <c r="GPY47" i="55"/>
  <c r="GPZ47" i="55"/>
  <c r="GQA47" i="55"/>
  <c r="GQB47" i="55"/>
  <c r="GQC47" i="55"/>
  <c r="GQD47" i="55"/>
  <c r="GQE47" i="55"/>
  <c r="GQF47" i="55"/>
  <c r="GQG47" i="55"/>
  <c r="GQH47" i="55"/>
  <c r="GQI47" i="55"/>
  <c r="GQJ47" i="55"/>
  <c r="GQK47" i="55"/>
  <c r="GQL47" i="55"/>
  <c r="GQM47" i="55"/>
  <c r="GQN47" i="55"/>
  <c r="GQO47" i="55"/>
  <c r="GQP47" i="55"/>
  <c r="GQQ47" i="55"/>
  <c r="GQR47" i="55"/>
  <c r="GQS47" i="55"/>
  <c r="GQT47" i="55"/>
  <c r="GQU47" i="55"/>
  <c r="GQV47" i="55"/>
  <c r="GQW47" i="55"/>
  <c r="GQX47" i="55"/>
  <c r="GQY47" i="55"/>
  <c r="GQZ47" i="55"/>
  <c r="GRA47" i="55"/>
  <c r="GRB47" i="55"/>
  <c r="GRC47" i="55"/>
  <c r="GRD47" i="55"/>
  <c r="GRE47" i="55"/>
  <c r="GRF47" i="55"/>
  <c r="GRG47" i="55"/>
  <c r="GRH47" i="55"/>
  <c r="GRI47" i="55"/>
  <c r="GRJ47" i="55"/>
  <c r="GRK47" i="55"/>
  <c r="GRL47" i="55"/>
  <c r="GRM47" i="55"/>
  <c r="GRN47" i="55"/>
  <c r="GRO47" i="55"/>
  <c r="GRP47" i="55"/>
  <c r="GRQ47" i="55"/>
  <c r="GRR47" i="55"/>
  <c r="GRS47" i="55"/>
  <c r="GRT47" i="55"/>
  <c r="GRU47" i="55"/>
  <c r="GRV47" i="55"/>
  <c r="GRW47" i="55"/>
  <c r="GRX47" i="55"/>
  <c r="GRY47" i="55"/>
  <c r="GRZ47" i="55"/>
  <c r="GSA47" i="55"/>
  <c r="GSB47" i="55"/>
  <c r="GSC47" i="55"/>
  <c r="GSD47" i="55"/>
  <c r="GSE47" i="55"/>
  <c r="GSF47" i="55"/>
  <c r="GSG47" i="55"/>
  <c r="GSH47" i="55"/>
  <c r="GSI47" i="55"/>
  <c r="GSJ47" i="55"/>
  <c r="GSK47" i="55"/>
  <c r="GSL47" i="55"/>
  <c r="GSM47" i="55"/>
  <c r="GSN47" i="55"/>
  <c r="GSO47" i="55"/>
  <c r="GSP47" i="55"/>
  <c r="GSQ47" i="55"/>
  <c r="GSR47" i="55"/>
  <c r="GSS47" i="55"/>
  <c r="GST47" i="55"/>
  <c r="GSU47" i="55"/>
  <c r="GSV47" i="55"/>
  <c r="GSW47" i="55"/>
  <c r="GSX47" i="55"/>
  <c r="GSY47" i="55"/>
  <c r="GSZ47" i="55"/>
  <c r="GTA47" i="55"/>
  <c r="GTB47" i="55"/>
  <c r="GTC47" i="55"/>
  <c r="GTD47" i="55"/>
  <c r="GTE47" i="55"/>
  <c r="GTF47" i="55"/>
  <c r="GTG47" i="55"/>
  <c r="GTH47" i="55"/>
  <c r="GTI47" i="55"/>
  <c r="GTJ47" i="55"/>
  <c r="GTK47" i="55"/>
  <c r="GTL47" i="55"/>
  <c r="GTM47" i="55"/>
  <c r="GTN47" i="55"/>
  <c r="GTO47" i="55"/>
  <c r="GTP47" i="55"/>
  <c r="GTQ47" i="55"/>
  <c r="GTR47" i="55"/>
  <c r="GTS47" i="55"/>
  <c r="GTT47" i="55"/>
  <c r="GTU47" i="55"/>
  <c r="GTV47" i="55"/>
  <c r="GTW47" i="55"/>
  <c r="GTX47" i="55"/>
  <c r="GTY47" i="55"/>
  <c r="GTZ47" i="55"/>
  <c r="GUA47" i="55"/>
  <c r="GUB47" i="55"/>
  <c r="GUC47" i="55"/>
  <c r="GUD47" i="55"/>
  <c r="GUE47" i="55"/>
  <c r="GUF47" i="55"/>
  <c r="GUG47" i="55"/>
  <c r="GUH47" i="55"/>
  <c r="GUI47" i="55"/>
  <c r="GUJ47" i="55"/>
  <c r="GUK47" i="55"/>
  <c r="GUL47" i="55"/>
  <c r="GUM47" i="55"/>
  <c r="GUN47" i="55"/>
  <c r="GUO47" i="55"/>
  <c r="GUP47" i="55"/>
  <c r="GUQ47" i="55"/>
  <c r="GUR47" i="55"/>
  <c r="GUS47" i="55"/>
  <c r="GUT47" i="55"/>
  <c r="GUU47" i="55"/>
  <c r="GUV47" i="55"/>
  <c r="GUW47" i="55"/>
  <c r="GUX47" i="55"/>
  <c r="GUY47" i="55"/>
  <c r="GUZ47" i="55"/>
  <c r="GVA47" i="55"/>
  <c r="GVB47" i="55"/>
  <c r="GVC47" i="55"/>
  <c r="GVD47" i="55"/>
  <c r="GVE47" i="55"/>
  <c r="GVF47" i="55"/>
  <c r="GVG47" i="55"/>
  <c r="GVH47" i="55"/>
  <c r="GVI47" i="55"/>
  <c r="GVJ47" i="55"/>
  <c r="GVK47" i="55"/>
  <c r="GVL47" i="55"/>
  <c r="GVM47" i="55"/>
  <c r="GVN47" i="55"/>
  <c r="GVO47" i="55"/>
  <c r="GVP47" i="55"/>
  <c r="GVQ47" i="55"/>
  <c r="GVR47" i="55"/>
  <c r="GVS47" i="55"/>
  <c r="GVT47" i="55"/>
  <c r="GVU47" i="55"/>
  <c r="GVV47" i="55"/>
  <c r="GVW47" i="55"/>
  <c r="GVX47" i="55"/>
  <c r="GVY47" i="55"/>
  <c r="GVZ47" i="55"/>
  <c r="GWA47" i="55"/>
  <c r="GWB47" i="55"/>
  <c r="GWC47" i="55"/>
  <c r="GWD47" i="55"/>
  <c r="GWE47" i="55"/>
  <c r="GWF47" i="55"/>
  <c r="GWG47" i="55"/>
  <c r="GWH47" i="55"/>
  <c r="GWI47" i="55"/>
  <c r="GWJ47" i="55"/>
  <c r="GWK47" i="55"/>
  <c r="GWL47" i="55"/>
  <c r="GWM47" i="55"/>
  <c r="GWN47" i="55"/>
  <c r="GWO47" i="55"/>
  <c r="GWP47" i="55"/>
  <c r="GWQ47" i="55"/>
  <c r="GWR47" i="55"/>
  <c r="GWS47" i="55"/>
  <c r="GWT47" i="55"/>
  <c r="GWU47" i="55"/>
  <c r="GWV47" i="55"/>
  <c r="GWW47" i="55"/>
  <c r="GWX47" i="55"/>
  <c r="GWY47" i="55"/>
  <c r="GWZ47" i="55"/>
  <c r="GXA47" i="55"/>
  <c r="GXB47" i="55"/>
  <c r="GXC47" i="55"/>
  <c r="GXD47" i="55"/>
  <c r="GXE47" i="55"/>
  <c r="GXF47" i="55"/>
  <c r="GXG47" i="55"/>
  <c r="GXH47" i="55"/>
  <c r="GXI47" i="55"/>
  <c r="GXJ47" i="55"/>
  <c r="GXK47" i="55"/>
  <c r="GXL47" i="55"/>
  <c r="GXM47" i="55"/>
  <c r="GXN47" i="55"/>
  <c r="GXO47" i="55"/>
  <c r="GXP47" i="55"/>
  <c r="GXQ47" i="55"/>
  <c r="GXR47" i="55"/>
  <c r="GXS47" i="55"/>
  <c r="GXT47" i="55"/>
  <c r="GXU47" i="55"/>
  <c r="GXV47" i="55"/>
  <c r="GXW47" i="55"/>
  <c r="GXX47" i="55"/>
  <c r="GXY47" i="55"/>
  <c r="GXZ47" i="55"/>
  <c r="GYA47" i="55"/>
  <c r="GYB47" i="55"/>
  <c r="GYC47" i="55"/>
  <c r="GYD47" i="55"/>
  <c r="GYE47" i="55"/>
  <c r="GYF47" i="55"/>
  <c r="GYG47" i="55"/>
  <c r="GYH47" i="55"/>
  <c r="GYI47" i="55"/>
  <c r="GYJ47" i="55"/>
  <c r="GYK47" i="55"/>
  <c r="GYL47" i="55"/>
  <c r="GYM47" i="55"/>
  <c r="GYN47" i="55"/>
  <c r="GYO47" i="55"/>
  <c r="GYP47" i="55"/>
  <c r="GYQ47" i="55"/>
  <c r="GYR47" i="55"/>
  <c r="GYS47" i="55"/>
  <c r="GYT47" i="55"/>
  <c r="GYU47" i="55"/>
  <c r="GYV47" i="55"/>
  <c r="GYW47" i="55"/>
  <c r="GYX47" i="55"/>
  <c r="GYY47" i="55"/>
  <c r="GYZ47" i="55"/>
  <c r="GZA47" i="55"/>
  <c r="GZB47" i="55"/>
  <c r="GZC47" i="55"/>
  <c r="GZD47" i="55"/>
  <c r="GZE47" i="55"/>
  <c r="GZF47" i="55"/>
  <c r="GZG47" i="55"/>
  <c r="GZH47" i="55"/>
  <c r="GZI47" i="55"/>
  <c r="GZJ47" i="55"/>
  <c r="GZK47" i="55"/>
  <c r="GZL47" i="55"/>
  <c r="GZM47" i="55"/>
  <c r="GZN47" i="55"/>
  <c r="GZO47" i="55"/>
  <c r="GZP47" i="55"/>
  <c r="GZQ47" i="55"/>
  <c r="GZR47" i="55"/>
  <c r="GZS47" i="55"/>
  <c r="GZT47" i="55"/>
  <c r="GZU47" i="55"/>
  <c r="GZV47" i="55"/>
  <c r="GZW47" i="55"/>
  <c r="GZX47" i="55"/>
  <c r="GZY47" i="55"/>
  <c r="GZZ47" i="55"/>
  <c r="HAA47" i="55"/>
  <c r="HAB47" i="55"/>
  <c r="HAC47" i="55"/>
  <c r="HAD47" i="55"/>
  <c r="HAE47" i="55"/>
  <c r="HAF47" i="55"/>
  <c r="HAG47" i="55"/>
  <c r="HAH47" i="55"/>
  <c r="HAI47" i="55"/>
  <c r="HAJ47" i="55"/>
  <c r="HAK47" i="55"/>
  <c r="HAL47" i="55"/>
  <c r="HAM47" i="55"/>
  <c r="HAN47" i="55"/>
  <c r="HAO47" i="55"/>
  <c r="HAP47" i="55"/>
  <c r="HAQ47" i="55"/>
  <c r="HAR47" i="55"/>
  <c r="HAS47" i="55"/>
  <c r="HAT47" i="55"/>
  <c r="HAU47" i="55"/>
  <c r="HAV47" i="55"/>
  <c r="HAW47" i="55"/>
  <c r="HAX47" i="55"/>
  <c r="HAY47" i="55"/>
  <c r="HAZ47" i="55"/>
  <c r="HBA47" i="55"/>
  <c r="HBB47" i="55"/>
  <c r="HBC47" i="55"/>
  <c r="HBD47" i="55"/>
  <c r="HBE47" i="55"/>
  <c r="HBF47" i="55"/>
  <c r="HBG47" i="55"/>
  <c r="HBH47" i="55"/>
  <c r="HBI47" i="55"/>
  <c r="HBJ47" i="55"/>
  <c r="HBK47" i="55"/>
  <c r="HBL47" i="55"/>
  <c r="HBM47" i="55"/>
  <c r="HBN47" i="55"/>
  <c r="HBO47" i="55"/>
  <c r="HBP47" i="55"/>
  <c r="HBQ47" i="55"/>
  <c r="HBR47" i="55"/>
  <c r="HBS47" i="55"/>
  <c r="HBT47" i="55"/>
  <c r="HBU47" i="55"/>
  <c r="HBV47" i="55"/>
  <c r="HBW47" i="55"/>
  <c r="HBX47" i="55"/>
  <c r="HBY47" i="55"/>
  <c r="HBZ47" i="55"/>
  <c r="HCA47" i="55"/>
  <c r="HCB47" i="55"/>
  <c r="HCC47" i="55"/>
  <c r="HCD47" i="55"/>
  <c r="HCE47" i="55"/>
  <c r="HCF47" i="55"/>
  <c r="HCG47" i="55"/>
  <c r="HCH47" i="55"/>
  <c r="HCI47" i="55"/>
  <c r="HCJ47" i="55"/>
  <c r="HCK47" i="55"/>
  <c r="HCL47" i="55"/>
  <c r="HCM47" i="55"/>
  <c r="HCN47" i="55"/>
  <c r="HCO47" i="55"/>
  <c r="HCP47" i="55"/>
  <c r="HCQ47" i="55"/>
  <c r="HCR47" i="55"/>
  <c r="HCS47" i="55"/>
  <c r="HCT47" i="55"/>
  <c r="HCU47" i="55"/>
  <c r="HCV47" i="55"/>
  <c r="HCW47" i="55"/>
  <c r="HCX47" i="55"/>
  <c r="HCY47" i="55"/>
  <c r="HCZ47" i="55"/>
  <c r="HDA47" i="55"/>
  <c r="HDB47" i="55"/>
  <c r="HDC47" i="55"/>
  <c r="HDD47" i="55"/>
  <c r="HDE47" i="55"/>
  <c r="HDF47" i="55"/>
  <c r="HDG47" i="55"/>
  <c r="HDH47" i="55"/>
  <c r="HDI47" i="55"/>
  <c r="HDJ47" i="55"/>
  <c r="HDK47" i="55"/>
  <c r="HDL47" i="55"/>
  <c r="HDM47" i="55"/>
  <c r="HDN47" i="55"/>
  <c r="HDO47" i="55"/>
  <c r="HDP47" i="55"/>
  <c r="HDQ47" i="55"/>
  <c r="HDR47" i="55"/>
  <c r="HDS47" i="55"/>
  <c r="HDT47" i="55"/>
  <c r="HDU47" i="55"/>
  <c r="HDV47" i="55"/>
  <c r="HDW47" i="55"/>
  <c r="HDX47" i="55"/>
  <c r="HDY47" i="55"/>
  <c r="HDZ47" i="55"/>
  <c r="HEA47" i="55"/>
  <c r="HEB47" i="55"/>
  <c r="HEC47" i="55"/>
  <c r="HED47" i="55"/>
  <c r="HEE47" i="55"/>
  <c r="HEF47" i="55"/>
  <c r="HEG47" i="55"/>
  <c r="HEH47" i="55"/>
  <c r="HEI47" i="55"/>
  <c r="HEJ47" i="55"/>
  <c r="HEK47" i="55"/>
  <c r="HEL47" i="55"/>
  <c r="HEM47" i="55"/>
  <c r="HEN47" i="55"/>
  <c r="HEO47" i="55"/>
  <c r="HEP47" i="55"/>
  <c r="HEQ47" i="55"/>
  <c r="HER47" i="55"/>
  <c r="HES47" i="55"/>
  <c r="HET47" i="55"/>
  <c r="HEU47" i="55"/>
  <c r="HEV47" i="55"/>
  <c r="HEW47" i="55"/>
  <c r="HEX47" i="55"/>
  <c r="HEY47" i="55"/>
  <c r="HEZ47" i="55"/>
  <c r="HFA47" i="55"/>
  <c r="HFB47" i="55"/>
  <c r="HFC47" i="55"/>
  <c r="HFD47" i="55"/>
  <c r="HFE47" i="55"/>
  <c r="HFF47" i="55"/>
  <c r="HFG47" i="55"/>
  <c r="HFH47" i="55"/>
  <c r="HFI47" i="55"/>
  <c r="HFJ47" i="55"/>
  <c r="HFK47" i="55"/>
  <c r="HFL47" i="55"/>
  <c r="HFM47" i="55"/>
  <c r="HFN47" i="55"/>
  <c r="HFO47" i="55"/>
  <c r="HFP47" i="55"/>
  <c r="HFQ47" i="55"/>
  <c r="HFR47" i="55"/>
  <c r="HFS47" i="55"/>
  <c r="HFT47" i="55"/>
  <c r="HFU47" i="55"/>
  <c r="HFV47" i="55"/>
  <c r="HFW47" i="55"/>
  <c r="HFX47" i="55"/>
  <c r="HFY47" i="55"/>
  <c r="HFZ47" i="55"/>
  <c r="HGA47" i="55"/>
  <c r="HGB47" i="55"/>
  <c r="HGC47" i="55"/>
  <c r="HGD47" i="55"/>
  <c r="HGE47" i="55"/>
  <c r="HGF47" i="55"/>
  <c r="HGG47" i="55"/>
  <c r="HGH47" i="55"/>
  <c r="HGI47" i="55"/>
  <c r="HGJ47" i="55"/>
  <c r="HGK47" i="55"/>
  <c r="HGL47" i="55"/>
  <c r="HGM47" i="55"/>
  <c r="HGN47" i="55"/>
  <c r="HGO47" i="55"/>
  <c r="HGP47" i="55"/>
  <c r="HGQ47" i="55"/>
  <c r="HGR47" i="55"/>
  <c r="HGS47" i="55"/>
  <c r="HGT47" i="55"/>
  <c r="HGU47" i="55"/>
  <c r="HGV47" i="55"/>
  <c r="HGW47" i="55"/>
  <c r="HGX47" i="55"/>
  <c r="HGY47" i="55"/>
  <c r="HGZ47" i="55"/>
  <c r="HHA47" i="55"/>
  <c r="HHB47" i="55"/>
  <c r="HHC47" i="55"/>
  <c r="HHD47" i="55"/>
  <c r="HHE47" i="55"/>
  <c r="HHF47" i="55"/>
  <c r="HHG47" i="55"/>
  <c r="HHH47" i="55"/>
  <c r="HHI47" i="55"/>
  <c r="HHJ47" i="55"/>
  <c r="HHK47" i="55"/>
  <c r="HHL47" i="55"/>
  <c r="HHM47" i="55"/>
  <c r="HHN47" i="55"/>
  <c r="HHO47" i="55"/>
  <c r="HHP47" i="55"/>
  <c r="HHQ47" i="55"/>
  <c r="HHR47" i="55"/>
  <c r="HHS47" i="55"/>
  <c r="HHT47" i="55"/>
  <c r="HHU47" i="55"/>
  <c r="HHV47" i="55"/>
  <c r="HHW47" i="55"/>
  <c r="HHX47" i="55"/>
  <c r="HHY47" i="55"/>
  <c r="HHZ47" i="55"/>
  <c r="HIA47" i="55"/>
  <c r="HIB47" i="55"/>
  <c r="HIC47" i="55"/>
  <c r="HID47" i="55"/>
  <c r="HIE47" i="55"/>
  <c r="HIF47" i="55"/>
  <c r="HIG47" i="55"/>
  <c r="HIH47" i="55"/>
  <c r="HII47" i="55"/>
  <c r="HIJ47" i="55"/>
  <c r="HIK47" i="55"/>
  <c r="HIL47" i="55"/>
  <c r="HIM47" i="55"/>
  <c r="HIN47" i="55"/>
  <c r="HIO47" i="55"/>
  <c r="HIP47" i="55"/>
  <c r="HIQ47" i="55"/>
  <c r="HIR47" i="55"/>
  <c r="HIS47" i="55"/>
  <c r="HIT47" i="55"/>
  <c r="HIU47" i="55"/>
  <c r="HIV47" i="55"/>
  <c r="HIW47" i="55"/>
  <c r="HIX47" i="55"/>
  <c r="HIY47" i="55"/>
  <c r="HIZ47" i="55"/>
  <c r="HJA47" i="55"/>
  <c r="HJB47" i="55"/>
  <c r="HJC47" i="55"/>
  <c r="HJD47" i="55"/>
  <c r="HJE47" i="55"/>
  <c r="HJF47" i="55"/>
  <c r="HJG47" i="55"/>
  <c r="HJH47" i="55"/>
  <c r="HJI47" i="55"/>
  <c r="HJJ47" i="55"/>
  <c r="HJK47" i="55"/>
  <c r="HJL47" i="55"/>
  <c r="HJM47" i="55"/>
  <c r="HJN47" i="55"/>
  <c r="HJO47" i="55"/>
  <c r="HJP47" i="55"/>
  <c r="HJQ47" i="55"/>
  <c r="HJR47" i="55"/>
  <c r="HJS47" i="55"/>
  <c r="HJT47" i="55"/>
  <c r="HJU47" i="55"/>
  <c r="HJV47" i="55"/>
  <c r="HJW47" i="55"/>
  <c r="HJX47" i="55"/>
  <c r="HJY47" i="55"/>
  <c r="HJZ47" i="55"/>
  <c r="HKA47" i="55"/>
  <c r="HKB47" i="55"/>
  <c r="HKC47" i="55"/>
  <c r="HKD47" i="55"/>
  <c r="HKE47" i="55"/>
  <c r="HKF47" i="55"/>
  <c r="HKG47" i="55"/>
  <c r="HKH47" i="55"/>
  <c r="HKI47" i="55"/>
  <c r="HKJ47" i="55"/>
  <c r="HKK47" i="55"/>
  <c r="HKL47" i="55"/>
  <c r="HKM47" i="55"/>
  <c r="HKN47" i="55"/>
  <c r="HKO47" i="55"/>
  <c r="HKP47" i="55"/>
  <c r="HKQ47" i="55"/>
  <c r="HKR47" i="55"/>
  <c r="HKS47" i="55"/>
  <c r="HKT47" i="55"/>
  <c r="HKU47" i="55"/>
  <c r="HKV47" i="55"/>
  <c r="HKW47" i="55"/>
  <c r="HKX47" i="55"/>
  <c r="HKY47" i="55"/>
  <c r="HKZ47" i="55"/>
  <c r="HLA47" i="55"/>
  <c r="HLB47" i="55"/>
  <c r="HLC47" i="55"/>
  <c r="HLD47" i="55"/>
  <c r="HLE47" i="55"/>
  <c r="HLF47" i="55"/>
  <c r="HLG47" i="55"/>
  <c r="HLH47" i="55"/>
  <c r="HLI47" i="55"/>
  <c r="HLJ47" i="55"/>
  <c r="HLK47" i="55"/>
  <c r="HLL47" i="55"/>
  <c r="HLM47" i="55"/>
  <c r="HLN47" i="55"/>
  <c r="HLO47" i="55"/>
  <c r="HLP47" i="55"/>
  <c r="HLQ47" i="55"/>
  <c r="HLR47" i="55"/>
  <c r="HLS47" i="55"/>
  <c r="HLT47" i="55"/>
  <c r="HLU47" i="55"/>
  <c r="HLV47" i="55"/>
  <c r="HLW47" i="55"/>
  <c r="HLX47" i="55"/>
  <c r="HLY47" i="55"/>
  <c r="HLZ47" i="55"/>
  <c r="HMA47" i="55"/>
  <c r="HMB47" i="55"/>
  <c r="HMC47" i="55"/>
  <c r="HMD47" i="55"/>
  <c r="HME47" i="55"/>
  <c r="HMF47" i="55"/>
  <c r="HMG47" i="55"/>
  <c r="HMH47" i="55"/>
  <c r="HMI47" i="55"/>
  <c r="HMJ47" i="55"/>
  <c r="HMK47" i="55"/>
  <c r="HML47" i="55"/>
  <c r="HMM47" i="55"/>
  <c r="HMN47" i="55"/>
  <c r="HMO47" i="55"/>
  <c r="HMP47" i="55"/>
  <c r="HMQ47" i="55"/>
  <c r="HMR47" i="55"/>
  <c r="HMS47" i="55"/>
  <c r="HMT47" i="55"/>
  <c r="HMU47" i="55"/>
  <c r="HMV47" i="55"/>
  <c r="HMW47" i="55"/>
  <c r="HMX47" i="55"/>
  <c r="HMY47" i="55"/>
  <c r="HMZ47" i="55"/>
  <c r="HNA47" i="55"/>
  <c r="HNB47" i="55"/>
  <c r="HNC47" i="55"/>
  <c r="HND47" i="55"/>
  <c r="HNE47" i="55"/>
  <c r="HNF47" i="55"/>
  <c r="HNG47" i="55"/>
  <c r="HNH47" i="55"/>
  <c r="HNI47" i="55"/>
  <c r="HNJ47" i="55"/>
  <c r="HNK47" i="55"/>
  <c r="HNL47" i="55"/>
  <c r="HNM47" i="55"/>
  <c r="HNN47" i="55"/>
  <c r="HNO47" i="55"/>
  <c r="HNP47" i="55"/>
  <c r="HNQ47" i="55"/>
  <c r="HNR47" i="55"/>
  <c r="HNS47" i="55"/>
  <c r="HNT47" i="55"/>
  <c r="HNU47" i="55"/>
  <c r="HNV47" i="55"/>
  <c r="HNW47" i="55"/>
  <c r="HNX47" i="55"/>
  <c r="HNY47" i="55"/>
  <c r="HNZ47" i="55"/>
  <c r="HOA47" i="55"/>
  <c r="HOB47" i="55"/>
  <c r="HOC47" i="55"/>
  <c r="HOD47" i="55"/>
  <c r="HOE47" i="55"/>
  <c r="HOF47" i="55"/>
  <c r="HOG47" i="55"/>
  <c r="HOH47" i="55"/>
  <c r="HOI47" i="55"/>
  <c r="HOJ47" i="55"/>
  <c r="HOK47" i="55"/>
  <c r="HOL47" i="55"/>
  <c r="HOM47" i="55"/>
  <c r="HON47" i="55"/>
  <c r="HOO47" i="55"/>
  <c r="HOP47" i="55"/>
  <c r="HOQ47" i="55"/>
  <c r="HOR47" i="55"/>
  <c r="HOS47" i="55"/>
  <c r="HOT47" i="55"/>
  <c r="HOU47" i="55"/>
  <c r="HOV47" i="55"/>
  <c r="HOW47" i="55"/>
  <c r="HOX47" i="55"/>
  <c r="HOY47" i="55"/>
  <c r="HOZ47" i="55"/>
  <c r="HPA47" i="55"/>
  <c r="HPB47" i="55"/>
  <c r="HPC47" i="55"/>
  <c r="HPD47" i="55"/>
  <c r="HPE47" i="55"/>
  <c r="HPF47" i="55"/>
  <c r="HPG47" i="55"/>
  <c r="HPH47" i="55"/>
  <c r="HPI47" i="55"/>
  <c r="HPJ47" i="55"/>
  <c r="HPK47" i="55"/>
  <c r="HPL47" i="55"/>
  <c r="HPM47" i="55"/>
  <c r="HPN47" i="55"/>
  <c r="HPO47" i="55"/>
  <c r="HPP47" i="55"/>
  <c r="HPQ47" i="55"/>
  <c r="HPR47" i="55"/>
  <c r="HPS47" i="55"/>
  <c r="HPT47" i="55"/>
  <c r="HPU47" i="55"/>
  <c r="HPV47" i="55"/>
  <c r="HPW47" i="55"/>
  <c r="HPX47" i="55"/>
  <c r="HPY47" i="55"/>
  <c r="HPZ47" i="55"/>
  <c r="HQA47" i="55"/>
  <c r="HQB47" i="55"/>
  <c r="HQC47" i="55"/>
  <c r="HQD47" i="55"/>
  <c r="HQE47" i="55"/>
  <c r="HQF47" i="55"/>
  <c r="HQG47" i="55"/>
  <c r="HQH47" i="55"/>
  <c r="HQI47" i="55"/>
  <c r="HQJ47" i="55"/>
  <c r="HQK47" i="55"/>
  <c r="HQL47" i="55"/>
  <c r="HQM47" i="55"/>
  <c r="HQN47" i="55"/>
  <c r="HQO47" i="55"/>
  <c r="HQP47" i="55"/>
  <c r="HQQ47" i="55"/>
  <c r="HQR47" i="55"/>
  <c r="HQS47" i="55"/>
  <c r="HQT47" i="55"/>
  <c r="HQU47" i="55"/>
  <c r="HQV47" i="55"/>
  <c r="HQW47" i="55"/>
  <c r="HQX47" i="55"/>
  <c r="HQY47" i="55"/>
  <c r="HQZ47" i="55"/>
  <c r="HRA47" i="55"/>
  <c r="HRB47" i="55"/>
  <c r="HRC47" i="55"/>
  <c r="HRD47" i="55"/>
  <c r="HRE47" i="55"/>
  <c r="HRF47" i="55"/>
  <c r="HRG47" i="55"/>
  <c r="HRH47" i="55"/>
  <c r="HRI47" i="55"/>
  <c r="HRJ47" i="55"/>
  <c r="HRK47" i="55"/>
  <c r="HRL47" i="55"/>
  <c r="HRM47" i="55"/>
  <c r="HRN47" i="55"/>
  <c r="HRO47" i="55"/>
  <c r="HRP47" i="55"/>
  <c r="HRQ47" i="55"/>
  <c r="HRR47" i="55"/>
  <c r="HRS47" i="55"/>
  <c r="HRT47" i="55"/>
  <c r="HRU47" i="55"/>
  <c r="HRV47" i="55"/>
  <c r="HRW47" i="55"/>
  <c r="HRX47" i="55"/>
  <c r="HRY47" i="55"/>
  <c r="HRZ47" i="55"/>
  <c r="HSA47" i="55"/>
  <c r="HSB47" i="55"/>
  <c r="HSC47" i="55"/>
  <c r="HSD47" i="55"/>
  <c r="HSE47" i="55"/>
  <c r="HSF47" i="55"/>
  <c r="HSG47" i="55"/>
  <c r="HSH47" i="55"/>
  <c r="HSI47" i="55"/>
  <c r="HSJ47" i="55"/>
  <c r="HSK47" i="55"/>
  <c r="HSL47" i="55"/>
  <c r="HSM47" i="55"/>
  <c r="HSN47" i="55"/>
  <c r="HSO47" i="55"/>
  <c r="HSP47" i="55"/>
  <c r="HSQ47" i="55"/>
  <c r="HSR47" i="55"/>
  <c r="HSS47" i="55"/>
  <c r="HST47" i="55"/>
  <c r="HSU47" i="55"/>
  <c r="HSV47" i="55"/>
  <c r="HSW47" i="55"/>
  <c r="HSX47" i="55"/>
  <c r="HSY47" i="55"/>
  <c r="HSZ47" i="55"/>
  <c r="HTA47" i="55"/>
  <c r="HTB47" i="55"/>
  <c r="HTC47" i="55"/>
  <c r="HTD47" i="55"/>
  <c r="HTE47" i="55"/>
  <c r="HTF47" i="55"/>
  <c r="HTG47" i="55"/>
  <c r="HTH47" i="55"/>
  <c r="HTI47" i="55"/>
  <c r="HTJ47" i="55"/>
  <c r="HTK47" i="55"/>
  <c r="HTL47" i="55"/>
  <c r="HTM47" i="55"/>
  <c r="HTN47" i="55"/>
  <c r="HTO47" i="55"/>
  <c r="HTP47" i="55"/>
  <c r="HTQ47" i="55"/>
  <c r="HTR47" i="55"/>
  <c r="HTS47" i="55"/>
  <c r="HTT47" i="55"/>
  <c r="HTU47" i="55"/>
  <c r="HTV47" i="55"/>
  <c r="HTW47" i="55"/>
  <c r="HTX47" i="55"/>
  <c r="HTY47" i="55"/>
  <c r="HTZ47" i="55"/>
  <c r="HUA47" i="55"/>
  <c r="HUB47" i="55"/>
  <c r="HUC47" i="55"/>
  <c r="HUD47" i="55"/>
  <c r="HUE47" i="55"/>
  <c r="HUF47" i="55"/>
  <c r="HUG47" i="55"/>
  <c r="HUH47" i="55"/>
  <c r="HUI47" i="55"/>
  <c r="HUJ47" i="55"/>
  <c r="HUK47" i="55"/>
  <c r="HUL47" i="55"/>
  <c r="HUM47" i="55"/>
  <c r="HUN47" i="55"/>
  <c r="HUO47" i="55"/>
  <c r="HUP47" i="55"/>
  <c r="HUQ47" i="55"/>
  <c r="HUR47" i="55"/>
  <c r="HUS47" i="55"/>
  <c r="HUT47" i="55"/>
  <c r="HUU47" i="55"/>
  <c r="HUV47" i="55"/>
  <c r="HUW47" i="55"/>
  <c r="HUX47" i="55"/>
  <c r="HUY47" i="55"/>
  <c r="HUZ47" i="55"/>
  <c r="HVA47" i="55"/>
  <c r="HVB47" i="55"/>
  <c r="HVC47" i="55"/>
  <c r="HVD47" i="55"/>
  <c r="HVE47" i="55"/>
  <c r="HVF47" i="55"/>
  <c r="HVG47" i="55"/>
  <c r="HVH47" i="55"/>
  <c r="HVI47" i="55"/>
  <c r="HVJ47" i="55"/>
  <c r="HVK47" i="55"/>
  <c r="HVL47" i="55"/>
  <c r="HVM47" i="55"/>
  <c r="HVN47" i="55"/>
  <c r="HVO47" i="55"/>
  <c r="HVP47" i="55"/>
  <c r="HVQ47" i="55"/>
  <c r="HVR47" i="55"/>
  <c r="HVS47" i="55"/>
  <c r="HVT47" i="55"/>
  <c r="HVU47" i="55"/>
  <c r="HVV47" i="55"/>
  <c r="HVW47" i="55"/>
  <c r="HVX47" i="55"/>
  <c r="HVY47" i="55"/>
  <c r="HVZ47" i="55"/>
  <c r="HWA47" i="55"/>
  <c r="HWB47" i="55"/>
  <c r="HWC47" i="55"/>
  <c r="HWD47" i="55"/>
  <c r="HWE47" i="55"/>
  <c r="HWF47" i="55"/>
  <c r="HWG47" i="55"/>
  <c r="HWH47" i="55"/>
  <c r="HWI47" i="55"/>
  <c r="HWJ47" i="55"/>
  <c r="HWK47" i="55"/>
  <c r="HWL47" i="55"/>
  <c r="HWM47" i="55"/>
  <c r="HWN47" i="55"/>
  <c r="HWO47" i="55"/>
  <c r="HWP47" i="55"/>
  <c r="HWQ47" i="55"/>
  <c r="HWR47" i="55"/>
  <c r="HWS47" i="55"/>
  <c r="HWT47" i="55"/>
  <c r="HWU47" i="55"/>
  <c r="HWV47" i="55"/>
  <c r="HWW47" i="55"/>
  <c r="HWX47" i="55"/>
  <c r="HWY47" i="55"/>
  <c r="HWZ47" i="55"/>
  <c r="HXA47" i="55"/>
  <c r="HXB47" i="55"/>
  <c r="HXC47" i="55"/>
  <c r="HXD47" i="55"/>
  <c r="HXE47" i="55"/>
  <c r="HXF47" i="55"/>
  <c r="HXG47" i="55"/>
  <c r="HXH47" i="55"/>
  <c r="HXI47" i="55"/>
  <c r="HXJ47" i="55"/>
  <c r="HXK47" i="55"/>
  <c r="HXL47" i="55"/>
  <c r="HXM47" i="55"/>
  <c r="HXN47" i="55"/>
  <c r="HXO47" i="55"/>
  <c r="HXP47" i="55"/>
  <c r="HXQ47" i="55"/>
  <c r="HXR47" i="55"/>
  <c r="HXS47" i="55"/>
  <c r="HXT47" i="55"/>
  <c r="HXU47" i="55"/>
  <c r="HXV47" i="55"/>
  <c r="HXW47" i="55"/>
  <c r="HXX47" i="55"/>
  <c r="HXY47" i="55"/>
  <c r="HXZ47" i="55"/>
  <c r="HYA47" i="55"/>
  <c r="HYB47" i="55"/>
  <c r="HYC47" i="55"/>
  <c r="HYD47" i="55"/>
  <c r="HYE47" i="55"/>
  <c r="HYF47" i="55"/>
  <c r="HYG47" i="55"/>
  <c r="HYH47" i="55"/>
  <c r="HYI47" i="55"/>
  <c r="HYJ47" i="55"/>
  <c r="HYK47" i="55"/>
  <c r="HYL47" i="55"/>
  <c r="HYM47" i="55"/>
  <c r="HYN47" i="55"/>
  <c r="HYO47" i="55"/>
  <c r="HYP47" i="55"/>
  <c r="HYQ47" i="55"/>
  <c r="HYR47" i="55"/>
  <c r="HYS47" i="55"/>
  <c r="HYT47" i="55"/>
  <c r="HYU47" i="55"/>
  <c r="HYV47" i="55"/>
  <c r="HYW47" i="55"/>
  <c r="HYX47" i="55"/>
  <c r="HYY47" i="55"/>
  <c r="HYZ47" i="55"/>
  <c r="HZA47" i="55"/>
  <c r="HZB47" i="55"/>
  <c r="HZC47" i="55"/>
  <c r="HZD47" i="55"/>
  <c r="HZE47" i="55"/>
  <c r="HZF47" i="55"/>
  <c r="HZG47" i="55"/>
  <c r="HZH47" i="55"/>
  <c r="HZI47" i="55"/>
  <c r="HZJ47" i="55"/>
  <c r="HZK47" i="55"/>
  <c r="HZL47" i="55"/>
  <c r="HZM47" i="55"/>
  <c r="HZN47" i="55"/>
  <c r="HZO47" i="55"/>
  <c r="HZP47" i="55"/>
  <c r="HZQ47" i="55"/>
  <c r="HZR47" i="55"/>
  <c r="HZS47" i="55"/>
  <c r="HZT47" i="55"/>
  <c r="HZU47" i="55"/>
  <c r="HZV47" i="55"/>
  <c r="HZW47" i="55"/>
  <c r="HZX47" i="55"/>
  <c r="HZY47" i="55"/>
  <c r="HZZ47" i="55"/>
  <c r="IAA47" i="55"/>
  <c r="IAB47" i="55"/>
  <c r="IAC47" i="55"/>
  <c r="IAD47" i="55"/>
  <c r="IAE47" i="55"/>
  <c r="IAF47" i="55"/>
  <c r="IAG47" i="55"/>
  <c r="IAH47" i="55"/>
  <c r="IAI47" i="55"/>
  <c r="IAJ47" i="55"/>
  <c r="IAK47" i="55"/>
  <c r="IAL47" i="55"/>
  <c r="IAM47" i="55"/>
  <c r="IAN47" i="55"/>
  <c r="IAO47" i="55"/>
  <c r="IAP47" i="55"/>
  <c r="IAQ47" i="55"/>
  <c r="IAR47" i="55"/>
  <c r="IAS47" i="55"/>
  <c r="IAT47" i="55"/>
  <c r="IAU47" i="55"/>
  <c r="IAV47" i="55"/>
  <c r="IAW47" i="55"/>
  <c r="IAX47" i="55"/>
  <c r="IAY47" i="55"/>
  <c r="IAZ47" i="55"/>
  <c r="IBA47" i="55"/>
  <c r="IBB47" i="55"/>
  <c r="IBC47" i="55"/>
  <c r="IBD47" i="55"/>
  <c r="IBE47" i="55"/>
  <c r="IBF47" i="55"/>
  <c r="IBG47" i="55"/>
  <c r="IBH47" i="55"/>
  <c r="IBI47" i="55"/>
  <c r="IBJ47" i="55"/>
  <c r="IBK47" i="55"/>
  <c r="IBL47" i="55"/>
  <c r="IBM47" i="55"/>
  <c r="IBN47" i="55"/>
  <c r="IBO47" i="55"/>
  <c r="IBP47" i="55"/>
  <c r="IBQ47" i="55"/>
  <c r="IBR47" i="55"/>
  <c r="IBS47" i="55"/>
  <c r="IBT47" i="55"/>
  <c r="IBU47" i="55"/>
  <c r="IBV47" i="55"/>
  <c r="IBW47" i="55"/>
  <c r="IBX47" i="55"/>
  <c r="IBY47" i="55"/>
  <c r="IBZ47" i="55"/>
  <c r="ICA47" i="55"/>
  <c r="ICB47" i="55"/>
  <c r="ICC47" i="55"/>
  <c r="ICD47" i="55"/>
  <c r="ICE47" i="55"/>
  <c r="ICF47" i="55"/>
  <c r="ICG47" i="55"/>
  <c r="ICH47" i="55"/>
  <c r="ICI47" i="55"/>
  <c r="ICJ47" i="55"/>
  <c r="ICK47" i="55"/>
  <c r="ICL47" i="55"/>
  <c r="ICM47" i="55"/>
  <c r="ICN47" i="55"/>
  <c r="ICO47" i="55"/>
  <c r="ICP47" i="55"/>
  <c r="ICQ47" i="55"/>
  <c r="ICR47" i="55"/>
  <c r="ICS47" i="55"/>
  <c r="ICT47" i="55"/>
  <c r="ICU47" i="55"/>
  <c r="ICV47" i="55"/>
  <c r="ICW47" i="55"/>
  <c r="ICX47" i="55"/>
  <c r="ICY47" i="55"/>
  <c r="ICZ47" i="55"/>
  <c r="IDA47" i="55"/>
  <c r="IDB47" i="55"/>
  <c r="IDC47" i="55"/>
  <c r="IDD47" i="55"/>
  <c r="IDE47" i="55"/>
  <c r="IDF47" i="55"/>
  <c r="IDG47" i="55"/>
  <c r="IDH47" i="55"/>
  <c r="IDI47" i="55"/>
  <c r="IDJ47" i="55"/>
  <c r="IDK47" i="55"/>
  <c r="IDL47" i="55"/>
  <c r="IDM47" i="55"/>
  <c r="IDN47" i="55"/>
  <c r="IDO47" i="55"/>
  <c r="IDP47" i="55"/>
  <c r="IDQ47" i="55"/>
  <c r="IDR47" i="55"/>
  <c r="IDS47" i="55"/>
  <c r="IDT47" i="55"/>
  <c r="IDU47" i="55"/>
  <c r="IDV47" i="55"/>
  <c r="IDW47" i="55"/>
  <c r="IDX47" i="55"/>
  <c r="IDY47" i="55"/>
  <c r="IDZ47" i="55"/>
  <c r="IEA47" i="55"/>
  <c r="IEB47" i="55"/>
  <c r="IEC47" i="55"/>
  <c r="IED47" i="55"/>
  <c r="IEE47" i="55"/>
  <c r="IEF47" i="55"/>
  <c r="IEG47" i="55"/>
  <c r="IEH47" i="55"/>
  <c r="IEI47" i="55"/>
  <c r="IEJ47" i="55"/>
  <c r="IEK47" i="55"/>
  <c r="IEL47" i="55"/>
  <c r="IEM47" i="55"/>
  <c r="IEN47" i="55"/>
  <c r="IEO47" i="55"/>
  <c r="IEP47" i="55"/>
  <c r="IEQ47" i="55"/>
  <c r="IER47" i="55"/>
  <c r="IES47" i="55"/>
  <c r="IET47" i="55"/>
  <c r="IEU47" i="55"/>
  <c r="IEV47" i="55"/>
  <c r="IEW47" i="55"/>
  <c r="IEX47" i="55"/>
  <c r="IEY47" i="55"/>
  <c r="IEZ47" i="55"/>
  <c r="IFA47" i="55"/>
  <c r="IFB47" i="55"/>
  <c r="IFC47" i="55"/>
  <c r="IFD47" i="55"/>
  <c r="IFE47" i="55"/>
  <c r="IFF47" i="55"/>
  <c r="IFG47" i="55"/>
  <c r="IFH47" i="55"/>
  <c r="IFI47" i="55"/>
  <c r="IFJ47" i="55"/>
  <c r="IFK47" i="55"/>
  <c r="IFL47" i="55"/>
  <c r="IFM47" i="55"/>
  <c r="IFN47" i="55"/>
  <c r="IFO47" i="55"/>
  <c r="IFP47" i="55"/>
  <c r="IFQ47" i="55"/>
  <c r="IFR47" i="55"/>
  <c r="IFS47" i="55"/>
  <c r="IFT47" i="55"/>
  <c r="IFU47" i="55"/>
  <c r="IFV47" i="55"/>
  <c r="IFW47" i="55"/>
  <c r="IFX47" i="55"/>
  <c r="IFY47" i="55"/>
  <c r="IFZ47" i="55"/>
  <c r="IGA47" i="55"/>
  <c r="IGB47" i="55"/>
  <c r="IGC47" i="55"/>
  <c r="IGD47" i="55"/>
  <c r="IGE47" i="55"/>
  <c r="IGF47" i="55"/>
  <c r="IGG47" i="55"/>
  <c r="IGH47" i="55"/>
  <c r="IGI47" i="55"/>
  <c r="IGJ47" i="55"/>
  <c r="IGK47" i="55"/>
  <c r="IGL47" i="55"/>
  <c r="IGM47" i="55"/>
  <c r="IGN47" i="55"/>
  <c r="IGO47" i="55"/>
  <c r="IGP47" i="55"/>
  <c r="IGQ47" i="55"/>
  <c r="IGR47" i="55"/>
  <c r="IGS47" i="55"/>
  <c r="IGT47" i="55"/>
  <c r="IGU47" i="55"/>
  <c r="IGV47" i="55"/>
  <c r="IGW47" i="55"/>
  <c r="IGX47" i="55"/>
  <c r="IGY47" i="55"/>
  <c r="IGZ47" i="55"/>
  <c r="IHA47" i="55"/>
  <c r="IHB47" i="55"/>
  <c r="IHC47" i="55"/>
  <c r="IHD47" i="55"/>
  <c r="IHE47" i="55"/>
  <c r="IHF47" i="55"/>
  <c r="IHG47" i="55"/>
  <c r="IHH47" i="55"/>
  <c r="IHI47" i="55"/>
  <c r="IHJ47" i="55"/>
  <c r="IHK47" i="55"/>
  <c r="IHL47" i="55"/>
  <c r="IHM47" i="55"/>
  <c r="IHN47" i="55"/>
  <c r="IHO47" i="55"/>
  <c r="IHP47" i="55"/>
  <c r="IHQ47" i="55"/>
  <c r="IHR47" i="55"/>
  <c r="IHS47" i="55"/>
  <c r="IHT47" i="55"/>
  <c r="IHU47" i="55"/>
  <c r="IHV47" i="55"/>
  <c r="IHW47" i="55"/>
  <c r="IHX47" i="55"/>
  <c r="IHY47" i="55"/>
  <c r="IHZ47" i="55"/>
  <c r="IIA47" i="55"/>
  <c r="IIB47" i="55"/>
  <c r="IIC47" i="55"/>
  <c r="IID47" i="55"/>
  <c r="IIE47" i="55"/>
  <c r="IIF47" i="55"/>
  <c r="IIG47" i="55"/>
  <c r="IIH47" i="55"/>
  <c r="III47" i="55"/>
  <c r="IIJ47" i="55"/>
  <c r="IIK47" i="55"/>
  <c r="IIL47" i="55"/>
  <c r="IIM47" i="55"/>
  <c r="IIN47" i="55"/>
  <c r="IIO47" i="55"/>
  <c r="IIP47" i="55"/>
  <c r="IIQ47" i="55"/>
  <c r="IIR47" i="55"/>
  <c r="IIS47" i="55"/>
  <c r="IIT47" i="55"/>
  <c r="IIU47" i="55"/>
  <c r="IIV47" i="55"/>
  <c r="IIW47" i="55"/>
  <c r="IIX47" i="55"/>
  <c r="IIY47" i="55"/>
  <c r="IIZ47" i="55"/>
  <c r="IJA47" i="55"/>
  <c r="IJB47" i="55"/>
  <c r="IJC47" i="55"/>
  <c r="IJD47" i="55"/>
  <c r="IJE47" i="55"/>
  <c r="IJF47" i="55"/>
  <c r="IJG47" i="55"/>
  <c r="IJH47" i="55"/>
  <c r="IJI47" i="55"/>
  <c r="IJJ47" i="55"/>
  <c r="IJK47" i="55"/>
  <c r="IJL47" i="55"/>
  <c r="IJM47" i="55"/>
  <c r="IJN47" i="55"/>
  <c r="IJO47" i="55"/>
  <c r="IJP47" i="55"/>
  <c r="IJQ47" i="55"/>
  <c r="IJR47" i="55"/>
  <c r="IJS47" i="55"/>
  <c r="IJT47" i="55"/>
  <c r="IJU47" i="55"/>
  <c r="IJV47" i="55"/>
  <c r="IJW47" i="55"/>
  <c r="IJX47" i="55"/>
  <c r="IJY47" i="55"/>
  <c r="IJZ47" i="55"/>
  <c r="IKA47" i="55"/>
  <c r="IKB47" i="55"/>
  <c r="IKC47" i="55"/>
  <c r="IKD47" i="55"/>
  <c r="IKE47" i="55"/>
  <c r="IKF47" i="55"/>
  <c r="IKG47" i="55"/>
  <c r="IKH47" i="55"/>
  <c r="IKI47" i="55"/>
  <c r="IKJ47" i="55"/>
  <c r="IKK47" i="55"/>
  <c r="IKL47" i="55"/>
  <c r="IKM47" i="55"/>
  <c r="IKN47" i="55"/>
  <c r="IKO47" i="55"/>
  <c r="IKP47" i="55"/>
  <c r="IKQ47" i="55"/>
  <c r="IKR47" i="55"/>
  <c r="IKS47" i="55"/>
  <c r="IKT47" i="55"/>
  <c r="IKU47" i="55"/>
  <c r="IKV47" i="55"/>
  <c r="IKW47" i="55"/>
  <c r="IKX47" i="55"/>
  <c r="IKY47" i="55"/>
  <c r="IKZ47" i="55"/>
  <c r="ILA47" i="55"/>
  <c r="ILB47" i="55"/>
  <c r="ILC47" i="55"/>
  <c r="ILD47" i="55"/>
  <c r="ILE47" i="55"/>
  <c r="ILF47" i="55"/>
  <c r="ILG47" i="55"/>
  <c r="ILH47" i="55"/>
  <c r="ILI47" i="55"/>
  <c r="ILJ47" i="55"/>
  <c r="ILK47" i="55"/>
  <c r="ILL47" i="55"/>
  <c r="ILM47" i="55"/>
  <c r="ILN47" i="55"/>
  <c r="ILO47" i="55"/>
  <c r="ILP47" i="55"/>
  <c r="ILQ47" i="55"/>
  <c r="ILR47" i="55"/>
  <c r="ILS47" i="55"/>
  <c r="ILT47" i="55"/>
  <c r="ILU47" i="55"/>
  <c r="ILV47" i="55"/>
  <c r="ILW47" i="55"/>
  <c r="ILX47" i="55"/>
  <c r="ILY47" i="55"/>
  <c r="ILZ47" i="55"/>
  <c r="IMA47" i="55"/>
  <c r="IMB47" i="55"/>
  <c r="IMC47" i="55"/>
  <c r="IMD47" i="55"/>
  <c r="IME47" i="55"/>
  <c r="IMF47" i="55"/>
  <c r="IMG47" i="55"/>
  <c r="IMH47" i="55"/>
  <c r="IMI47" i="55"/>
  <c r="IMJ47" i="55"/>
  <c r="IMK47" i="55"/>
  <c r="IML47" i="55"/>
  <c r="IMM47" i="55"/>
  <c r="IMN47" i="55"/>
  <c r="IMO47" i="55"/>
  <c r="IMP47" i="55"/>
  <c r="IMQ47" i="55"/>
  <c r="IMR47" i="55"/>
  <c r="IMS47" i="55"/>
  <c r="IMT47" i="55"/>
  <c r="IMU47" i="55"/>
  <c r="IMV47" i="55"/>
  <c r="IMW47" i="55"/>
  <c r="IMX47" i="55"/>
  <c r="IMY47" i="55"/>
  <c r="IMZ47" i="55"/>
  <c r="INA47" i="55"/>
  <c r="INB47" i="55"/>
  <c r="INC47" i="55"/>
  <c r="IND47" i="55"/>
  <c r="INE47" i="55"/>
  <c r="INF47" i="55"/>
  <c r="ING47" i="55"/>
  <c r="INH47" i="55"/>
  <c r="INI47" i="55"/>
  <c r="INJ47" i="55"/>
  <c r="INK47" i="55"/>
  <c r="INL47" i="55"/>
  <c r="INM47" i="55"/>
  <c r="INN47" i="55"/>
  <c r="INO47" i="55"/>
  <c r="INP47" i="55"/>
  <c r="INQ47" i="55"/>
  <c r="INR47" i="55"/>
  <c r="INS47" i="55"/>
  <c r="INT47" i="55"/>
  <c r="INU47" i="55"/>
  <c r="INV47" i="55"/>
  <c r="INW47" i="55"/>
  <c r="INX47" i="55"/>
  <c r="INY47" i="55"/>
  <c r="INZ47" i="55"/>
  <c r="IOA47" i="55"/>
  <c r="IOB47" i="55"/>
  <c r="IOC47" i="55"/>
  <c r="IOD47" i="55"/>
  <c r="IOE47" i="55"/>
  <c r="IOF47" i="55"/>
  <c r="IOG47" i="55"/>
  <c r="IOH47" i="55"/>
  <c r="IOI47" i="55"/>
  <c r="IOJ47" i="55"/>
  <c r="IOK47" i="55"/>
  <c r="IOL47" i="55"/>
  <c r="IOM47" i="55"/>
  <c r="ION47" i="55"/>
  <c r="IOO47" i="55"/>
  <c r="IOP47" i="55"/>
  <c r="IOQ47" i="55"/>
  <c r="IOR47" i="55"/>
  <c r="IOS47" i="55"/>
  <c r="IOT47" i="55"/>
  <c r="IOU47" i="55"/>
  <c r="IOV47" i="55"/>
  <c r="IOW47" i="55"/>
  <c r="IOX47" i="55"/>
  <c r="IOY47" i="55"/>
  <c r="IOZ47" i="55"/>
  <c r="IPA47" i="55"/>
  <c r="IPB47" i="55"/>
  <c r="IPC47" i="55"/>
  <c r="IPD47" i="55"/>
  <c r="IPE47" i="55"/>
  <c r="IPF47" i="55"/>
  <c r="IPG47" i="55"/>
  <c r="IPH47" i="55"/>
  <c r="IPI47" i="55"/>
  <c r="IPJ47" i="55"/>
  <c r="IPK47" i="55"/>
  <c r="IPL47" i="55"/>
  <c r="IPM47" i="55"/>
  <c r="IPN47" i="55"/>
  <c r="IPO47" i="55"/>
  <c r="IPP47" i="55"/>
  <c r="IPQ47" i="55"/>
  <c r="IPR47" i="55"/>
  <c r="IPS47" i="55"/>
  <c r="IPT47" i="55"/>
  <c r="IPU47" i="55"/>
  <c r="IPV47" i="55"/>
  <c r="IPW47" i="55"/>
  <c r="IPX47" i="55"/>
  <c r="IPY47" i="55"/>
  <c r="IPZ47" i="55"/>
  <c r="IQA47" i="55"/>
  <c r="IQB47" i="55"/>
  <c r="IQC47" i="55"/>
  <c r="IQD47" i="55"/>
  <c r="IQE47" i="55"/>
  <c r="IQF47" i="55"/>
  <c r="IQG47" i="55"/>
  <c r="IQH47" i="55"/>
  <c r="IQI47" i="55"/>
  <c r="IQJ47" i="55"/>
  <c r="IQK47" i="55"/>
  <c r="IQL47" i="55"/>
  <c r="IQM47" i="55"/>
  <c r="IQN47" i="55"/>
  <c r="IQO47" i="55"/>
  <c r="IQP47" i="55"/>
  <c r="IQQ47" i="55"/>
  <c r="IQR47" i="55"/>
  <c r="IQS47" i="55"/>
  <c r="IQT47" i="55"/>
  <c r="IQU47" i="55"/>
  <c r="IQV47" i="55"/>
  <c r="IQW47" i="55"/>
  <c r="IQX47" i="55"/>
  <c r="IQY47" i="55"/>
  <c r="IQZ47" i="55"/>
  <c r="IRA47" i="55"/>
  <c r="IRB47" i="55"/>
  <c r="IRC47" i="55"/>
  <c r="IRD47" i="55"/>
  <c r="IRE47" i="55"/>
  <c r="IRF47" i="55"/>
  <c r="IRG47" i="55"/>
  <c r="IRH47" i="55"/>
  <c r="IRI47" i="55"/>
  <c r="IRJ47" i="55"/>
  <c r="IRK47" i="55"/>
  <c r="IRL47" i="55"/>
  <c r="IRM47" i="55"/>
  <c r="IRN47" i="55"/>
  <c r="IRO47" i="55"/>
  <c r="IRP47" i="55"/>
  <c r="IRQ47" i="55"/>
  <c r="IRR47" i="55"/>
  <c r="IRS47" i="55"/>
  <c r="IRT47" i="55"/>
  <c r="IRU47" i="55"/>
  <c r="IRV47" i="55"/>
  <c r="IRW47" i="55"/>
  <c r="IRX47" i="55"/>
  <c r="IRY47" i="55"/>
  <c r="IRZ47" i="55"/>
  <c r="ISA47" i="55"/>
  <c r="ISB47" i="55"/>
  <c r="ISC47" i="55"/>
  <c r="ISD47" i="55"/>
  <c r="ISE47" i="55"/>
  <c r="ISF47" i="55"/>
  <c r="ISG47" i="55"/>
  <c r="ISH47" i="55"/>
  <c r="ISI47" i="55"/>
  <c r="ISJ47" i="55"/>
  <c r="ISK47" i="55"/>
  <c r="ISL47" i="55"/>
  <c r="ISM47" i="55"/>
  <c r="ISN47" i="55"/>
  <c r="ISO47" i="55"/>
  <c r="ISP47" i="55"/>
  <c r="ISQ47" i="55"/>
  <c r="ISR47" i="55"/>
  <c r="ISS47" i="55"/>
  <c r="IST47" i="55"/>
  <c r="ISU47" i="55"/>
  <c r="ISV47" i="55"/>
  <c r="ISW47" i="55"/>
  <c r="ISX47" i="55"/>
  <c r="ISY47" i="55"/>
  <c r="ISZ47" i="55"/>
  <c r="ITA47" i="55"/>
  <c r="ITB47" i="55"/>
  <c r="ITC47" i="55"/>
  <c r="ITD47" i="55"/>
  <c r="ITE47" i="55"/>
  <c r="ITF47" i="55"/>
  <c r="ITG47" i="55"/>
  <c r="ITH47" i="55"/>
  <c r="ITI47" i="55"/>
  <c r="ITJ47" i="55"/>
  <c r="ITK47" i="55"/>
  <c r="ITL47" i="55"/>
  <c r="ITM47" i="55"/>
  <c r="ITN47" i="55"/>
  <c r="ITO47" i="55"/>
  <c r="ITP47" i="55"/>
  <c r="ITQ47" i="55"/>
  <c r="ITR47" i="55"/>
  <c r="ITS47" i="55"/>
  <c r="ITT47" i="55"/>
  <c r="ITU47" i="55"/>
  <c r="ITV47" i="55"/>
  <c r="ITW47" i="55"/>
  <c r="ITX47" i="55"/>
  <c r="ITY47" i="55"/>
  <c r="ITZ47" i="55"/>
  <c r="IUA47" i="55"/>
  <c r="IUB47" i="55"/>
  <c r="IUC47" i="55"/>
  <c r="IUD47" i="55"/>
  <c r="IUE47" i="55"/>
  <c r="IUF47" i="55"/>
  <c r="IUG47" i="55"/>
  <c r="IUH47" i="55"/>
  <c r="IUI47" i="55"/>
  <c r="IUJ47" i="55"/>
  <c r="IUK47" i="55"/>
  <c r="IUL47" i="55"/>
  <c r="IUM47" i="55"/>
  <c r="IUN47" i="55"/>
  <c r="IUO47" i="55"/>
  <c r="IUP47" i="55"/>
  <c r="IUQ47" i="55"/>
  <c r="IUR47" i="55"/>
  <c r="IUS47" i="55"/>
  <c r="IUT47" i="55"/>
  <c r="IUU47" i="55"/>
  <c r="IUV47" i="55"/>
  <c r="IUW47" i="55"/>
  <c r="IUX47" i="55"/>
  <c r="IUY47" i="55"/>
  <c r="IUZ47" i="55"/>
  <c r="IVA47" i="55"/>
  <c r="IVB47" i="55"/>
  <c r="IVC47" i="55"/>
  <c r="IVD47" i="55"/>
  <c r="IVE47" i="55"/>
  <c r="IVF47" i="55"/>
  <c r="IVG47" i="55"/>
  <c r="IVH47" i="55"/>
  <c r="IVI47" i="55"/>
  <c r="IVJ47" i="55"/>
  <c r="IVK47" i="55"/>
  <c r="IVL47" i="55"/>
  <c r="IVM47" i="55"/>
  <c r="IVN47" i="55"/>
  <c r="IVO47" i="55"/>
  <c r="IVP47" i="55"/>
  <c r="IVQ47" i="55"/>
  <c r="IVR47" i="55"/>
  <c r="IVS47" i="55"/>
  <c r="IVT47" i="55"/>
  <c r="IVU47" i="55"/>
  <c r="IVV47" i="55"/>
  <c r="IVW47" i="55"/>
  <c r="IVX47" i="55"/>
  <c r="IVY47" i="55"/>
  <c r="IVZ47" i="55"/>
  <c r="IWA47" i="55"/>
  <c r="IWB47" i="55"/>
  <c r="IWC47" i="55"/>
  <c r="IWD47" i="55"/>
  <c r="IWE47" i="55"/>
  <c r="IWF47" i="55"/>
  <c r="IWG47" i="55"/>
  <c r="IWH47" i="55"/>
  <c r="IWI47" i="55"/>
  <c r="IWJ47" i="55"/>
  <c r="IWK47" i="55"/>
  <c r="IWL47" i="55"/>
  <c r="IWM47" i="55"/>
  <c r="IWN47" i="55"/>
  <c r="IWO47" i="55"/>
  <c r="IWP47" i="55"/>
  <c r="IWQ47" i="55"/>
  <c r="IWR47" i="55"/>
  <c r="IWS47" i="55"/>
  <c r="IWT47" i="55"/>
  <c r="IWU47" i="55"/>
  <c r="IWV47" i="55"/>
  <c r="IWW47" i="55"/>
  <c r="IWX47" i="55"/>
  <c r="IWY47" i="55"/>
  <c r="IWZ47" i="55"/>
  <c r="IXA47" i="55"/>
  <c r="IXB47" i="55"/>
  <c r="IXC47" i="55"/>
  <c r="IXD47" i="55"/>
  <c r="IXE47" i="55"/>
  <c r="IXF47" i="55"/>
  <c r="IXG47" i="55"/>
  <c r="IXH47" i="55"/>
  <c r="IXI47" i="55"/>
  <c r="IXJ47" i="55"/>
  <c r="IXK47" i="55"/>
  <c r="IXL47" i="55"/>
  <c r="IXM47" i="55"/>
  <c r="IXN47" i="55"/>
  <c r="IXO47" i="55"/>
  <c r="IXP47" i="55"/>
  <c r="IXQ47" i="55"/>
  <c r="IXR47" i="55"/>
  <c r="IXS47" i="55"/>
  <c r="IXT47" i="55"/>
  <c r="IXU47" i="55"/>
  <c r="IXV47" i="55"/>
  <c r="IXW47" i="55"/>
  <c r="IXX47" i="55"/>
  <c r="IXY47" i="55"/>
  <c r="IXZ47" i="55"/>
  <c r="IYA47" i="55"/>
  <c r="IYB47" i="55"/>
  <c r="IYC47" i="55"/>
  <c r="IYD47" i="55"/>
  <c r="IYE47" i="55"/>
  <c r="IYF47" i="55"/>
  <c r="IYG47" i="55"/>
  <c r="IYH47" i="55"/>
  <c r="IYI47" i="55"/>
  <c r="IYJ47" i="55"/>
  <c r="IYK47" i="55"/>
  <c r="IYL47" i="55"/>
  <c r="IYM47" i="55"/>
  <c r="IYN47" i="55"/>
  <c r="IYO47" i="55"/>
  <c r="IYP47" i="55"/>
  <c r="IYQ47" i="55"/>
  <c r="IYR47" i="55"/>
  <c r="IYS47" i="55"/>
  <c r="IYT47" i="55"/>
  <c r="IYU47" i="55"/>
  <c r="IYV47" i="55"/>
  <c r="IYW47" i="55"/>
  <c r="IYX47" i="55"/>
  <c r="IYY47" i="55"/>
  <c r="IYZ47" i="55"/>
  <c r="IZA47" i="55"/>
  <c r="IZB47" i="55"/>
  <c r="IZC47" i="55"/>
  <c r="IZD47" i="55"/>
  <c r="IZE47" i="55"/>
  <c r="IZF47" i="55"/>
  <c r="IZG47" i="55"/>
  <c r="IZH47" i="55"/>
  <c r="IZI47" i="55"/>
  <c r="IZJ47" i="55"/>
  <c r="IZK47" i="55"/>
  <c r="IZL47" i="55"/>
  <c r="IZM47" i="55"/>
  <c r="IZN47" i="55"/>
  <c r="IZO47" i="55"/>
  <c r="IZP47" i="55"/>
  <c r="IZQ47" i="55"/>
  <c r="IZR47" i="55"/>
  <c r="IZS47" i="55"/>
  <c r="IZT47" i="55"/>
  <c r="IZU47" i="55"/>
  <c r="IZV47" i="55"/>
  <c r="IZW47" i="55"/>
  <c r="IZX47" i="55"/>
  <c r="IZY47" i="55"/>
  <c r="IZZ47" i="55"/>
  <c r="JAA47" i="55"/>
  <c r="JAB47" i="55"/>
  <c r="JAC47" i="55"/>
  <c r="JAD47" i="55"/>
  <c r="JAE47" i="55"/>
  <c r="JAF47" i="55"/>
  <c r="JAG47" i="55"/>
  <c r="JAH47" i="55"/>
  <c r="JAI47" i="55"/>
  <c r="JAJ47" i="55"/>
  <c r="JAK47" i="55"/>
  <c r="JAL47" i="55"/>
  <c r="JAM47" i="55"/>
  <c r="JAN47" i="55"/>
  <c r="JAO47" i="55"/>
  <c r="JAP47" i="55"/>
  <c r="JAQ47" i="55"/>
  <c r="JAR47" i="55"/>
  <c r="JAS47" i="55"/>
  <c r="JAT47" i="55"/>
  <c r="JAU47" i="55"/>
  <c r="JAV47" i="55"/>
  <c r="JAW47" i="55"/>
  <c r="JAX47" i="55"/>
  <c r="JAY47" i="55"/>
  <c r="JAZ47" i="55"/>
  <c r="JBA47" i="55"/>
  <c r="JBB47" i="55"/>
  <c r="JBC47" i="55"/>
  <c r="JBD47" i="55"/>
  <c r="JBE47" i="55"/>
  <c r="JBF47" i="55"/>
  <c r="JBG47" i="55"/>
  <c r="JBH47" i="55"/>
  <c r="JBI47" i="55"/>
  <c r="JBJ47" i="55"/>
  <c r="JBK47" i="55"/>
  <c r="JBL47" i="55"/>
  <c r="JBM47" i="55"/>
  <c r="JBN47" i="55"/>
  <c r="JBO47" i="55"/>
  <c r="JBP47" i="55"/>
  <c r="JBQ47" i="55"/>
  <c r="JBR47" i="55"/>
  <c r="JBS47" i="55"/>
  <c r="JBT47" i="55"/>
  <c r="JBU47" i="55"/>
  <c r="JBV47" i="55"/>
  <c r="JBW47" i="55"/>
  <c r="JBX47" i="55"/>
  <c r="JBY47" i="55"/>
  <c r="JBZ47" i="55"/>
  <c r="JCA47" i="55"/>
  <c r="JCB47" i="55"/>
  <c r="JCC47" i="55"/>
  <c r="JCD47" i="55"/>
  <c r="JCE47" i="55"/>
  <c r="JCF47" i="55"/>
  <c r="JCG47" i="55"/>
  <c r="JCH47" i="55"/>
  <c r="JCI47" i="55"/>
  <c r="JCJ47" i="55"/>
  <c r="JCK47" i="55"/>
  <c r="JCL47" i="55"/>
  <c r="JCM47" i="55"/>
  <c r="JCN47" i="55"/>
  <c r="JCO47" i="55"/>
  <c r="JCP47" i="55"/>
  <c r="JCQ47" i="55"/>
  <c r="JCR47" i="55"/>
  <c r="JCS47" i="55"/>
  <c r="JCT47" i="55"/>
  <c r="JCU47" i="55"/>
  <c r="JCV47" i="55"/>
  <c r="JCW47" i="55"/>
  <c r="JCX47" i="55"/>
  <c r="JCY47" i="55"/>
  <c r="JCZ47" i="55"/>
  <c r="JDA47" i="55"/>
  <c r="JDB47" i="55"/>
  <c r="JDC47" i="55"/>
  <c r="JDD47" i="55"/>
  <c r="JDE47" i="55"/>
  <c r="JDF47" i="55"/>
  <c r="JDG47" i="55"/>
  <c r="JDH47" i="55"/>
  <c r="JDI47" i="55"/>
  <c r="JDJ47" i="55"/>
  <c r="JDK47" i="55"/>
  <c r="JDL47" i="55"/>
  <c r="JDM47" i="55"/>
  <c r="JDN47" i="55"/>
  <c r="JDO47" i="55"/>
  <c r="JDP47" i="55"/>
  <c r="JDQ47" i="55"/>
  <c r="JDR47" i="55"/>
  <c r="JDS47" i="55"/>
  <c r="JDT47" i="55"/>
  <c r="JDU47" i="55"/>
  <c r="JDV47" i="55"/>
  <c r="JDW47" i="55"/>
  <c r="JDX47" i="55"/>
  <c r="JDY47" i="55"/>
  <c r="JDZ47" i="55"/>
  <c r="JEA47" i="55"/>
  <c r="JEB47" i="55"/>
  <c r="JEC47" i="55"/>
  <c r="JED47" i="55"/>
  <c r="JEE47" i="55"/>
  <c r="JEF47" i="55"/>
  <c r="JEG47" i="55"/>
  <c r="JEH47" i="55"/>
  <c r="JEI47" i="55"/>
  <c r="JEJ47" i="55"/>
  <c r="JEK47" i="55"/>
  <c r="JEL47" i="55"/>
  <c r="JEM47" i="55"/>
  <c r="JEN47" i="55"/>
  <c r="JEO47" i="55"/>
  <c r="JEP47" i="55"/>
  <c r="JEQ47" i="55"/>
  <c r="JER47" i="55"/>
  <c r="JES47" i="55"/>
  <c r="JET47" i="55"/>
  <c r="JEU47" i="55"/>
  <c r="JEV47" i="55"/>
  <c r="JEW47" i="55"/>
  <c r="JEX47" i="55"/>
  <c r="JEY47" i="55"/>
  <c r="JEZ47" i="55"/>
  <c r="JFA47" i="55"/>
  <c r="JFB47" i="55"/>
  <c r="JFC47" i="55"/>
  <c r="JFD47" i="55"/>
  <c r="JFE47" i="55"/>
  <c r="JFF47" i="55"/>
  <c r="JFG47" i="55"/>
  <c r="JFH47" i="55"/>
  <c r="JFI47" i="55"/>
  <c r="JFJ47" i="55"/>
  <c r="JFK47" i="55"/>
  <c r="JFL47" i="55"/>
  <c r="JFM47" i="55"/>
  <c r="JFN47" i="55"/>
  <c r="JFO47" i="55"/>
  <c r="JFP47" i="55"/>
  <c r="JFQ47" i="55"/>
  <c r="JFR47" i="55"/>
  <c r="JFS47" i="55"/>
  <c r="JFT47" i="55"/>
  <c r="JFU47" i="55"/>
  <c r="JFV47" i="55"/>
  <c r="JFW47" i="55"/>
  <c r="JFX47" i="55"/>
  <c r="JFY47" i="55"/>
  <c r="JFZ47" i="55"/>
  <c r="JGA47" i="55"/>
  <c r="JGB47" i="55"/>
  <c r="JGC47" i="55"/>
  <c r="JGD47" i="55"/>
  <c r="JGE47" i="55"/>
  <c r="JGF47" i="55"/>
  <c r="JGG47" i="55"/>
  <c r="JGH47" i="55"/>
  <c r="JGI47" i="55"/>
  <c r="JGJ47" i="55"/>
  <c r="JGK47" i="55"/>
  <c r="JGL47" i="55"/>
  <c r="JGM47" i="55"/>
  <c r="JGN47" i="55"/>
  <c r="JGO47" i="55"/>
  <c r="JGP47" i="55"/>
  <c r="JGQ47" i="55"/>
  <c r="JGR47" i="55"/>
  <c r="JGS47" i="55"/>
  <c r="JGT47" i="55"/>
  <c r="JGU47" i="55"/>
  <c r="JGV47" i="55"/>
  <c r="JGW47" i="55"/>
  <c r="JGX47" i="55"/>
  <c r="JGY47" i="55"/>
  <c r="JGZ47" i="55"/>
  <c r="JHA47" i="55"/>
  <c r="JHB47" i="55"/>
  <c r="JHC47" i="55"/>
  <c r="JHD47" i="55"/>
  <c r="JHE47" i="55"/>
  <c r="JHF47" i="55"/>
  <c r="JHG47" i="55"/>
  <c r="JHH47" i="55"/>
  <c r="JHI47" i="55"/>
  <c r="JHJ47" i="55"/>
  <c r="JHK47" i="55"/>
  <c r="JHL47" i="55"/>
  <c r="JHM47" i="55"/>
  <c r="JHN47" i="55"/>
  <c r="JHO47" i="55"/>
  <c r="JHP47" i="55"/>
  <c r="JHQ47" i="55"/>
  <c r="JHR47" i="55"/>
  <c r="JHS47" i="55"/>
  <c r="JHT47" i="55"/>
  <c r="JHU47" i="55"/>
  <c r="JHV47" i="55"/>
  <c r="JHW47" i="55"/>
  <c r="JHX47" i="55"/>
  <c r="JHY47" i="55"/>
  <c r="JHZ47" i="55"/>
  <c r="JIA47" i="55"/>
  <c r="JIB47" i="55"/>
  <c r="JIC47" i="55"/>
  <c r="JID47" i="55"/>
  <c r="JIE47" i="55"/>
  <c r="JIF47" i="55"/>
  <c r="JIG47" i="55"/>
  <c r="JIH47" i="55"/>
  <c r="JII47" i="55"/>
  <c r="JIJ47" i="55"/>
  <c r="JIK47" i="55"/>
  <c r="JIL47" i="55"/>
  <c r="JIM47" i="55"/>
  <c r="JIN47" i="55"/>
  <c r="JIO47" i="55"/>
  <c r="JIP47" i="55"/>
  <c r="JIQ47" i="55"/>
  <c r="JIR47" i="55"/>
  <c r="JIS47" i="55"/>
  <c r="JIT47" i="55"/>
  <c r="JIU47" i="55"/>
  <c r="JIV47" i="55"/>
  <c r="JIW47" i="55"/>
  <c r="JIX47" i="55"/>
  <c r="JIY47" i="55"/>
  <c r="JIZ47" i="55"/>
  <c r="JJA47" i="55"/>
  <c r="JJB47" i="55"/>
  <c r="JJC47" i="55"/>
  <c r="JJD47" i="55"/>
  <c r="JJE47" i="55"/>
  <c r="JJF47" i="55"/>
  <c r="JJG47" i="55"/>
  <c r="JJH47" i="55"/>
  <c r="JJI47" i="55"/>
  <c r="JJJ47" i="55"/>
  <c r="JJK47" i="55"/>
  <c r="JJL47" i="55"/>
  <c r="JJM47" i="55"/>
  <c r="JJN47" i="55"/>
  <c r="JJO47" i="55"/>
  <c r="JJP47" i="55"/>
  <c r="JJQ47" i="55"/>
  <c r="JJR47" i="55"/>
  <c r="JJS47" i="55"/>
  <c r="JJT47" i="55"/>
  <c r="JJU47" i="55"/>
  <c r="JJV47" i="55"/>
  <c r="JJW47" i="55"/>
  <c r="JJX47" i="55"/>
  <c r="JJY47" i="55"/>
  <c r="JJZ47" i="55"/>
  <c r="JKA47" i="55"/>
  <c r="JKB47" i="55"/>
  <c r="JKC47" i="55"/>
  <c r="JKD47" i="55"/>
  <c r="JKE47" i="55"/>
  <c r="JKF47" i="55"/>
  <c r="JKG47" i="55"/>
  <c r="JKH47" i="55"/>
  <c r="JKI47" i="55"/>
  <c r="JKJ47" i="55"/>
  <c r="JKK47" i="55"/>
  <c r="JKL47" i="55"/>
  <c r="JKM47" i="55"/>
  <c r="JKN47" i="55"/>
  <c r="JKO47" i="55"/>
  <c r="JKP47" i="55"/>
  <c r="JKQ47" i="55"/>
  <c r="JKR47" i="55"/>
  <c r="JKS47" i="55"/>
  <c r="JKT47" i="55"/>
  <c r="JKU47" i="55"/>
  <c r="JKV47" i="55"/>
  <c r="JKW47" i="55"/>
  <c r="JKX47" i="55"/>
  <c r="JKY47" i="55"/>
  <c r="JKZ47" i="55"/>
  <c r="JLA47" i="55"/>
  <c r="JLB47" i="55"/>
  <c r="JLC47" i="55"/>
  <c r="JLD47" i="55"/>
  <c r="JLE47" i="55"/>
  <c r="JLF47" i="55"/>
  <c r="JLG47" i="55"/>
  <c r="JLH47" i="55"/>
  <c r="JLI47" i="55"/>
  <c r="JLJ47" i="55"/>
  <c r="JLK47" i="55"/>
  <c r="JLL47" i="55"/>
  <c r="JLM47" i="55"/>
  <c r="JLN47" i="55"/>
  <c r="JLO47" i="55"/>
  <c r="JLP47" i="55"/>
  <c r="JLQ47" i="55"/>
  <c r="JLR47" i="55"/>
  <c r="JLS47" i="55"/>
  <c r="JLT47" i="55"/>
  <c r="JLU47" i="55"/>
  <c r="JLV47" i="55"/>
  <c r="JLW47" i="55"/>
  <c r="JLX47" i="55"/>
  <c r="JLY47" i="55"/>
  <c r="JLZ47" i="55"/>
  <c r="JMA47" i="55"/>
  <c r="JMB47" i="55"/>
  <c r="JMC47" i="55"/>
  <c r="JMD47" i="55"/>
  <c r="JME47" i="55"/>
  <c r="JMF47" i="55"/>
  <c r="JMG47" i="55"/>
  <c r="JMH47" i="55"/>
  <c r="JMI47" i="55"/>
  <c r="JMJ47" i="55"/>
  <c r="JMK47" i="55"/>
  <c r="JML47" i="55"/>
  <c r="JMM47" i="55"/>
  <c r="JMN47" i="55"/>
  <c r="JMO47" i="55"/>
  <c r="JMP47" i="55"/>
  <c r="JMQ47" i="55"/>
  <c r="JMR47" i="55"/>
  <c r="JMS47" i="55"/>
  <c r="JMT47" i="55"/>
  <c r="JMU47" i="55"/>
  <c r="JMV47" i="55"/>
  <c r="JMW47" i="55"/>
  <c r="JMX47" i="55"/>
  <c r="JMY47" i="55"/>
  <c r="JMZ47" i="55"/>
  <c r="JNA47" i="55"/>
  <c r="JNB47" i="55"/>
  <c r="JNC47" i="55"/>
  <c r="JND47" i="55"/>
  <c r="JNE47" i="55"/>
  <c r="JNF47" i="55"/>
  <c r="JNG47" i="55"/>
  <c r="JNH47" i="55"/>
  <c r="JNI47" i="55"/>
  <c r="JNJ47" i="55"/>
  <c r="JNK47" i="55"/>
  <c r="JNL47" i="55"/>
  <c r="JNM47" i="55"/>
  <c r="JNN47" i="55"/>
  <c r="JNO47" i="55"/>
  <c r="JNP47" i="55"/>
  <c r="JNQ47" i="55"/>
  <c r="JNR47" i="55"/>
  <c r="JNS47" i="55"/>
  <c r="JNT47" i="55"/>
  <c r="JNU47" i="55"/>
  <c r="JNV47" i="55"/>
  <c r="JNW47" i="55"/>
  <c r="JNX47" i="55"/>
  <c r="JNY47" i="55"/>
  <c r="JNZ47" i="55"/>
  <c r="JOA47" i="55"/>
  <c r="JOB47" i="55"/>
  <c r="JOC47" i="55"/>
  <c r="JOD47" i="55"/>
  <c r="JOE47" i="55"/>
  <c r="JOF47" i="55"/>
  <c r="JOG47" i="55"/>
  <c r="JOH47" i="55"/>
  <c r="JOI47" i="55"/>
  <c r="JOJ47" i="55"/>
  <c r="JOK47" i="55"/>
  <c r="JOL47" i="55"/>
  <c r="JOM47" i="55"/>
  <c r="JON47" i="55"/>
  <c r="JOO47" i="55"/>
  <c r="JOP47" i="55"/>
  <c r="JOQ47" i="55"/>
  <c r="JOR47" i="55"/>
  <c r="JOS47" i="55"/>
  <c r="JOT47" i="55"/>
  <c r="JOU47" i="55"/>
  <c r="JOV47" i="55"/>
  <c r="JOW47" i="55"/>
  <c r="JOX47" i="55"/>
  <c r="JOY47" i="55"/>
  <c r="JOZ47" i="55"/>
  <c r="JPA47" i="55"/>
  <c r="JPB47" i="55"/>
  <c r="JPC47" i="55"/>
  <c r="JPD47" i="55"/>
  <c r="JPE47" i="55"/>
  <c r="JPF47" i="55"/>
  <c r="JPG47" i="55"/>
  <c r="JPH47" i="55"/>
  <c r="JPI47" i="55"/>
  <c r="JPJ47" i="55"/>
  <c r="JPK47" i="55"/>
  <c r="JPL47" i="55"/>
  <c r="JPM47" i="55"/>
  <c r="JPN47" i="55"/>
  <c r="JPO47" i="55"/>
  <c r="JPP47" i="55"/>
  <c r="JPQ47" i="55"/>
  <c r="JPR47" i="55"/>
  <c r="JPS47" i="55"/>
  <c r="JPT47" i="55"/>
  <c r="JPU47" i="55"/>
  <c r="JPV47" i="55"/>
  <c r="JPW47" i="55"/>
  <c r="JPX47" i="55"/>
  <c r="JPY47" i="55"/>
  <c r="JPZ47" i="55"/>
  <c r="JQA47" i="55"/>
  <c r="JQB47" i="55"/>
  <c r="JQC47" i="55"/>
  <c r="JQD47" i="55"/>
  <c r="JQE47" i="55"/>
  <c r="JQF47" i="55"/>
  <c r="JQG47" i="55"/>
  <c r="JQH47" i="55"/>
  <c r="JQI47" i="55"/>
  <c r="JQJ47" i="55"/>
  <c r="JQK47" i="55"/>
  <c r="JQL47" i="55"/>
  <c r="JQM47" i="55"/>
  <c r="JQN47" i="55"/>
  <c r="JQO47" i="55"/>
  <c r="JQP47" i="55"/>
  <c r="JQQ47" i="55"/>
  <c r="JQR47" i="55"/>
  <c r="JQS47" i="55"/>
  <c r="JQT47" i="55"/>
  <c r="JQU47" i="55"/>
  <c r="JQV47" i="55"/>
  <c r="JQW47" i="55"/>
  <c r="JQX47" i="55"/>
  <c r="JQY47" i="55"/>
  <c r="JQZ47" i="55"/>
  <c r="JRA47" i="55"/>
  <c r="JRB47" i="55"/>
  <c r="JRC47" i="55"/>
  <c r="JRD47" i="55"/>
  <c r="JRE47" i="55"/>
  <c r="JRF47" i="55"/>
  <c r="JRG47" i="55"/>
  <c r="JRH47" i="55"/>
  <c r="JRI47" i="55"/>
  <c r="JRJ47" i="55"/>
  <c r="JRK47" i="55"/>
  <c r="JRL47" i="55"/>
  <c r="JRM47" i="55"/>
  <c r="JRN47" i="55"/>
  <c r="JRO47" i="55"/>
  <c r="JRP47" i="55"/>
  <c r="JRQ47" i="55"/>
  <c r="JRR47" i="55"/>
  <c r="JRS47" i="55"/>
  <c r="JRT47" i="55"/>
  <c r="JRU47" i="55"/>
  <c r="JRV47" i="55"/>
  <c r="JRW47" i="55"/>
  <c r="JRX47" i="55"/>
  <c r="JRY47" i="55"/>
  <c r="JRZ47" i="55"/>
  <c r="JSA47" i="55"/>
  <c r="JSB47" i="55"/>
  <c r="JSC47" i="55"/>
  <c r="JSD47" i="55"/>
  <c r="JSE47" i="55"/>
  <c r="JSF47" i="55"/>
  <c r="JSG47" i="55"/>
  <c r="JSH47" i="55"/>
  <c r="JSI47" i="55"/>
  <c r="JSJ47" i="55"/>
  <c r="JSK47" i="55"/>
  <c r="JSL47" i="55"/>
  <c r="JSM47" i="55"/>
  <c r="JSN47" i="55"/>
  <c r="JSO47" i="55"/>
  <c r="JSP47" i="55"/>
  <c r="JSQ47" i="55"/>
  <c r="JSR47" i="55"/>
  <c r="JSS47" i="55"/>
  <c r="JST47" i="55"/>
  <c r="JSU47" i="55"/>
  <c r="JSV47" i="55"/>
  <c r="JSW47" i="55"/>
  <c r="JSX47" i="55"/>
  <c r="JSY47" i="55"/>
  <c r="JSZ47" i="55"/>
  <c r="JTA47" i="55"/>
  <c r="JTB47" i="55"/>
  <c r="JTC47" i="55"/>
  <c r="JTD47" i="55"/>
  <c r="JTE47" i="55"/>
  <c r="JTF47" i="55"/>
  <c r="JTG47" i="55"/>
  <c r="JTH47" i="55"/>
  <c r="JTI47" i="55"/>
  <c r="JTJ47" i="55"/>
  <c r="JTK47" i="55"/>
  <c r="JTL47" i="55"/>
  <c r="JTM47" i="55"/>
  <c r="JTN47" i="55"/>
  <c r="JTO47" i="55"/>
  <c r="JTP47" i="55"/>
  <c r="JTQ47" i="55"/>
  <c r="JTR47" i="55"/>
  <c r="JTS47" i="55"/>
  <c r="JTT47" i="55"/>
  <c r="JTU47" i="55"/>
  <c r="JTV47" i="55"/>
  <c r="JTW47" i="55"/>
  <c r="JTX47" i="55"/>
  <c r="JTY47" i="55"/>
  <c r="JTZ47" i="55"/>
  <c r="JUA47" i="55"/>
  <c r="JUB47" i="55"/>
  <c r="JUC47" i="55"/>
  <c r="JUD47" i="55"/>
  <c r="JUE47" i="55"/>
  <c r="JUF47" i="55"/>
  <c r="JUG47" i="55"/>
  <c r="JUH47" i="55"/>
  <c r="JUI47" i="55"/>
  <c r="JUJ47" i="55"/>
  <c r="JUK47" i="55"/>
  <c r="JUL47" i="55"/>
  <c r="JUM47" i="55"/>
  <c r="JUN47" i="55"/>
  <c r="JUO47" i="55"/>
  <c r="JUP47" i="55"/>
  <c r="JUQ47" i="55"/>
  <c r="JUR47" i="55"/>
  <c r="JUS47" i="55"/>
  <c r="JUT47" i="55"/>
  <c r="JUU47" i="55"/>
  <c r="JUV47" i="55"/>
  <c r="JUW47" i="55"/>
  <c r="JUX47" i="55"/>
  <c r="JUY47" i="55"/>
  <c r="JUZ47" i="55"/>
  <c r="JVA47" i="55"/>
  <c r="JVB47" i="55"/>
  <c r="JVC47" i="55"/>
  <c r="JVD47" i="55"/>
  <c r="JVE47" i="55"/>
  <c r="JVF47" i="55"/>
  <c r="JVG47" i="55"/>
  <c r="JVH47" i="55"/>
  <c r="JVI47" i="55"/>
  <c r="JVJ47" i="55"/>
  <c r="JVK47" i="55"/>
  <c r="JVL47" i="55"/>
  <c r="JVM47" i="55"/>
  <c r="JVN47" i="55"/>
  <c r="JVO47" i="55"/>
  <c r="JVP47" i="55"/>
  <c r="JVQ47" i="55"/>
  <c r="JVR47" i="55"/>
  <c r="JVS47" i="55"/>
  <c r="JVT47" i="55"/>
  <c r="JVU47" i="55"/>
  <c r="JVV47" i="55"/>
  <c r="JVW47" i="55"/>
  <c r="JVX47" i="55"/>
  <c r="JVY47" i="55"/>
  <c r="JVZ47" i="55"/>
  <c r="JWA47" i="55"/>
  <c r="JWB47" i="55"/>
  <c r="JWC47" i="55"/>
  <c r="JWD47" i="55"/>
  <c r="JWE47" i="55"/>
  <c r="JWF47" i="55"/>
  <c r="JWG47" i="55"/>
  <c r="JWH47" i="55"/>
  <c r="JWI47" i="55"/>
  <c r="JWJ47" i="55"/>
  <c r="JWK47" i="55"/>
  <c r="JWL47" i="55"/>
  <c r="JWM47" i="55"/>
  <c r="JWN47" i="55"/>
  <c r="JWO47" i="55"/>
  <c r="JWP47" i="55"/>
  <c r="JWQ47" i="55"/>
  <c r="JWR47" i="55"/>
  <c r="JWS47" i="55"/>
  <c r="JWT47" i="55"/>
  <c r="JWU47" i="55"/>
  <c r="JWV47" i="55"/>
  <c r="JWW47" i="55"/>
  <c r="JWX47" i="55"/>
  <c r="JWY47" i="55"/>
  <c r="JWZ47" i="55"/>
  <c r="JXA47" i="55"/>
  <c r="JXB47" i="55"/>
  <c r="JXC47" i="55"/>
  <c r="JXD47" i="55"/>
  <c r="JXE47" i="55"/>
  <c r="JXF47" i="55"/>
  <c r="JXG47" i="55"/>
  <c r="JXH47" i="55"/>
  <c r="JXI47" i="55"/>
  <c r="JXJ47" i="55"/>
  <c r="JXK47" i="55"/>
  <c r="JXL47" i="55"/>
  <c r="JXM47" i="55"/>
  <c r="JXN47" i="55"/>
  <c r="JXO47" i="55"/>
  <c r="JXP47" i="55"/>
  <c r="JXQ47" i="55"/>
  <c r="JXR47" i="55"/>
  <c r="JXS47" i="55"/>
  <c r="JXT47" i="55"/>
  <c r="JXU47" i="55"/>
  <c r="JXV47" i="55"/>
  <c r="JXW47" i="55"/>
  <c r="JXX47" i="55"/>
  <c r="JXY47" i="55"/>
  <c r="JXZ47" i="55"/>
  <c r="JYA47" i="55"/>
  <c r="JYB47" i="55"/>
  <c r="JYC47" i="55"/>
  <c r="JYD47" i="55"/>
  <c r="JYE47" i="55"/>
  <c r="JYF47" i="55"/>
  <c r="JYG47" i="55"/>
  <c r="JYH47" i="55"/>
  <c r="JYI47" i="55"/>
  <c r="JYJ47" i="55"/>
  <c r="JYK47" i="55"/>
  <c r="JYL47" i="55"/>
  <c r="JYM47" i="55"/>
  <c r="JYN47" i="55"/>
  <c r="JYO47" i="55"/>
  <c r="JYP47" i="55"/>
  <c r="JYQ47" i="55"/>
  <c r="JYR47" i="55"/>
  <c r="JYS47" i="55"/>
  <c r="JYT47" i="55"/>
  <c r="JYU47" i="55"/>
  <c r="JYV47" i="55"/>
  <c r="JYW47" i="55"/>
  <c r="JYX47" i="55"/>
  <c r="JYY47" i="55"/>
  <c r="JYZ47" i="55"/>
  <c r="JZA47" i="55"/>
  <c r="JZB47" i="55"/>
  <c r="JZC47" i="55"/>
  <c r="JZD47" i="55"/>
  <c r="JZE47" i="55"/>
  <c r="JZF47" i="55"/>
  <c r="JZG47" i="55"/>
  <c r="JZH47" i="55"/>
  <c r="JZI47" i="55"/>
  <c r="JZJ47" i="55"/>
  <c r="JZK47" i="55"/>
  <c r="JZL47" i="55"/>
  <c r="JZM47" i="55"/>
  <c r="JZN47" i="55"/>
  <c r="JZO47" i="55"/>
  <c r="JZP47" i="55"/>
  <c r="JZQ47" i="55"/>
  <c r="JZR47" i="55"/>
  <c r="JZS47" i="55"/>
  <c r="JZT47" i="55"/>
  <c r="JZU47" i="55"/>
  <c r="JZV47" i="55"/>
  <c r="JZW47" i="55"/>
  <c r="JZX47" i="55"/>
  <c r="JZY47" i="55"/>
  <c r="JZZ47" i="55"/>
  <c r="KAA47" i="55"/>
  <c r="KAB47" i="55"/>
  <c r="KAC47" i="55"/>
  <c r="KAD47" i="55"/>
  <c r="KAE47" i="55"/>
  <c r="KAF47" i="55"/>
  <c r="KAG47" i="55"/>
  <c r="KAH47" i="55"/>
  <c r="KAI47" i="55"/>
  <c r="KAJ47" i="55"/>
  <c r="KAK47" i="55"/>
  <c r="KAL47" i="55"/>
  <c r="KAM47" i="55"/>
  <c r="KAN47" i="55"/>
  <c r="KAO47" i="55"/>
  <c r="KAP47" i="55"/>
  <c r="KAQ47" i="55"/>
  <c r="KAR47" i="55"/>
  <c r="KAS47" i="55"/>
  <c r="KAT47" i="55"/>
  <c r="KAU47" i="55"/>
  <c r="KAV47" i="55"/>
  <c r="KAW47" i="55"/>
  <c r="KAX47" i="55"/>
  <c r="KAY47" i="55"/>
  <c r="KAZ47" i="55"/>
  <c r="KBA47" i="55"/>
  <c r="KBB47" i="55"/>
  <c r="KBC47" i="55"/>
  <c r="KBD47" i="55"/>
  <c r="KBE47" i="55"/>
  <c r="KBF47" i="55"/>
  <c r="KBG47" i="55"/>
  <c r="KBH47" i="55"/>
  <c r="KBI47" i="55"/>
  <c r="KBJ47" i="55"/>
  <c r="KBK47" i="55"/>
  <c r="KBL47" i="55"/>
  <c r="KBM47" i="55"/>
  <c r="KBN47" i="55"/>
  <c r="KBO47" i="55"/>
  <c r="KBP47" i="55"/>
  <c r="KBQ47" i="55"/>
  <c r="KBR47" i="55"/>
  <c r="KBS47" i="55"/>
  <c r="KBT47" i="55"/>
  <c r="KBU47" i="55"/>
  <c r="KBV47" i="55"/>
  <c r="KBW47" i="55"/>
  <c r="KBX47" i="55"/>
  <c r="KBY47" i="55"/>
  <c r="KBZ47" i="55"/>
  <c r="KCA47" i="55"/>
  <c r="KCB47" i="55"/>
  <c r="KCC47" i="55"/>
  <c r="KCD47" i="55"/>
  <c r="KCE47" i="55"/>
  <c r="KCF47" i="55"/>
  <c r="KCG47" i="55"/>
  <c r="KCH47" i="55"/>
  <c r="KCI47" i="55"/>
  <c r="KCJ47" i="55"/>
  <c r="KCK47" i="55"/>
  <c r="KCL47" i="55"/>
  <c r="KCM47" i="55"/>
  <c r="KCN47" i="55"/>
  <c r="KCO47" i="55"/>
  <c r="KCP47" i="55"/>
  <c r="KCQ47" i="55"/>
  <c r="KCR47" i="55"/>
  <c r="KCS47" i="55"/>
  <c r="KCT47" i="55"/>
  <c r="KCU47" i="55"/>
  <c r="KCV47" i="55"/>
  <c r="KCW47" i="55"/>
  <c r="KCX47" i="55"/>
  <c r="KCY47" i="55"/>
  <c r="KCZ47" i="55"/>
  <c r="KDA47" i="55"/>
  <c r="KDB47" i="55"/>
  <c r="KDC47" i="55"/>
  <c r="KDD47" i="55"/>
  <c r="KDE47" i="55"/>
  <c r="KDF47" i="55"/>
  <c r="KDG47" i="55"/>
  <c r="KDH47" i="55"/>
  <c r="KDI47" i="55"/>
  <c r="KDJ47" i="55"/>
  <c r="KDK47" i="55"/>
  <c r="KDL47" i="55"/>
  <c r="KDM47" i="55"/>
  <c r="KDN47" i="55"/>
  <c r="KDO47" i="55"/>
  <c r="KDP47" i="55"/>
  <c r="KDQ47" i="55"/>
  <c r="KDR47" i="55"/>
  <c r="KDS47" i="55"/>
  <c r="KDT47" i="55"/>
  <c r="KDU47" i="55"/>
  <c r="KDV47" i="55"/>
  <c r="KDW47" i="55"/>
  <c r="KDX47" i="55"/>
  <c r="KDY47" i="55"/>
  <c r="KDZ47" i="55"/>
  <c r="KEA47" i="55"/>
  <c r="KEB47" i="55"/>
  <c r="KEC47" i="55"/>
  <c r="KED47" i="55"/>
  <c r="KEE47" i="55"/>
  <c r="KEF47" i="55"/>
  <c r="KEG47" i="55"/>
  <c r="KEH47" i="55"/>
  <c r="KEI47" i="55"/>
  <c r="KEJ47" i="55"/>
  <c r="KEK47" i="55"/>
  <c r="KEL47" i="55"/>
  <c r="KEM47" i="55"/>
  <c r="KEN47" i="55"/>
  <c r="KEO47" i="55"/>
  <c r="KEP47" i="55"/>
  <c r="KEQ47" i="55"/>
  <c r="KER47" i="55"/>
  <c r="KES47" i="55"/>
  <c r="KET47" i="55"/>
  <c r="KEU47" i="55"/>
  <c r="KEV47" i="55"/>
  <c r="KEW47" i="55"/>
  <c r="KEX47" i="55"/>
  <c r="KEY47" i="55"/>
  <c r="KEZ47" i="55"/>
  <c r="KFA47" i="55"/>
  <c r="KFB47" i="55"/>
  <c r="KFC47" i="55"/>
  <c r="KFD47" i="55"/>
  <c r="KFE47" i="55"/>
  <c r="KFF47" i="55"/>
  <c r="KFG47" i="55"/>
  <c r="KFH47" i="55"/>
  <c r="KFI47" i="55"/>
  <c r="KFJ47" i="55"/>
  <c r="KFK47" i="55"/>
  <c r="KFL47" i="55"/>
  <c r="KFM47" i="55"/>
  <c r="KFN47" i="55"/>
  <c r="KFO47" i="55"/>
  <c r="KFP47" i="55"/>
  <c r="KFQ47" i="55"/>
  <c r="KFR47" i="55"/>
  <c r="KFS47" i="55"/>
  <c r="KFT47" i="55"/>
  <c r="KFU47" i="55"/>
  <c r="KFV47" i="55"/>
  <c r="KFW47" i="55"/>
  <c r="KFX47" i="55"/>
  <c r="KFY47" i="55"/>
  <c r="KFZ47" i="55"/>
  <c r="KGA47" i="55"/>
  <c r="KGB47" i="55"/>
  <c r="KGC47" i="55"/>
  <c r="KGD47" i="55"/>
  <c r="KGE47" i="55"/>
  <c r="KGF47" i="55"/>
  <c r="KGG47" i="55"/>
  <c r="KGH47" i="55"/>
  <c r="KGI47" i="55"/>
  <c r="KGJ47" i="55"/>
  <c r="KGK47" i="55"/>
  <c r="KGL47" i="55"/>
  <c r="KGM47" i="55"/>
  <c r="KGN47" i="55"/>
  <c r="KGO47" i="55"/>
  <c r="KGP47" i="55"/>
  <c r="KGQ47" i="55"/>
  <c r="KGR47" i="55"/>
  <c r="KGS47" i="55"/>
  <c r="KGT47" i="55"/>
  <c r="KGU47" i="55"/>
  <c r="KGV47" i="55"/>
  <c r="KGW47" i="55"/>
  <c r="KGX47" i="55"/>
  <c r="KGY47" i="55"/>
  <c r="KGZ47" i="55"/>
  <c r="KHA47" i="55"/>
  <c r="KHB47" i="55"/>
  <c r="KHC47" i="55"/>
  <c r="KHD47" i="55"/>
  <c r="KHE47" i="55"/>
  <c r="KHF47" i="55"/>
  <c r="KHG47" i="55"/>
  <c r="KHH47" i="55"/>
  <c r="KHI47" i="55"/>
  <c r="KHJ47" i="55"/>
  <c r="KHK47" i="55"/>
  <c r="KHL47" i="55"/>
  <c r="KHM47" i="55"/>
  <c r="KHN47" i="55"/>
  <c r="KHO47" i="55"/>
  <c r="KHP47" i="55"/>
  <c r="KHQ47" i="55"/>
  <c r="KHR47" i="55"/>
  <c r="KHS47" i="55"/>
  <c r="KHT47" i="55"/>
  <c r="KHU47" i="55"/>
  <c r="KHV47" i="55"/>
  <c r="KHW47" i="55"/>
  <c r="KHX47" i="55"/>
  <c r="KHY47" i="55"/>
  <c r="KHZ47" i="55"/>
  <c r="KIA47" i="55"/>
  <c r="KIB47" i="55"/>
  <c r="KIC47" i="55"/>
  <c r="KID47" i="55"/>
  <c r="KIE47" i="55"/>
  <c r="KIF47" i="55"/>
  <c r="KIG47" i="55"/>
  <c r="KIH47" i="55"/>
  <c r="KII47" i="55"/>
  <c r="KIJ47" i="55"/>
  <c r="KIK47" i="55"/>
  <c r="KIL47" i="55"/>
  <c r="KIM47" i="55"/>
  <c r="KIN47" i="55"/>
  <c r="KIO47" i="55"/>
  <c r="KIP47" i="55"/>
  <c r="KIQ47" i="55"/>
  <c r="KIR47" i="55"/>
  <c r="KIS47" i="55"/>
  <c r="KIT47" i="55"/>
  <c r="KIU47" i="55"/>
  <c r="KIV47" i="55"/>
  <c r="KIW47" i="55"/>
  <c r="KIX47" i="55"/>
  <c r="KIY47" i="55"/>
  <c r="KIZ47" i="55"/>
  <c r="KJA47" i="55"/>
  <c r="KJB47" i="55"/>
  <c r="KJC47" i="55"/>
  <c r="KJD47" i="55"/>
  <c r="KJE47" i="55"/>
  <c r="KJF47" i="55"/>
  <c r="KJG47" i="55"/>
  <c r="KJH47" i="55"/>
  <c r="KJI47" i="55"/>
  <c r="KJJ47" i="55"/>
  <c r="KJK47" i="55"/>
  <c r="KJL47" i="55"/>
  <c r="KJM47" i="55"/>
  <c r="KJN47" i="55"/>
  <c r="KJO47" i="55"/>
  <c r="KJP47" i="55"/>
  <c r="KJQ47" i="55"/>
  <c r="KJR47" i="55"/>
  <c r="KJS47" i="55"/>
  <c r="KJT47" i="55"/>
  <c r="KJU47" i="55"/>
  <c r="KJV47" i="55"/>
  <c r="KJW47" i="55"/>
  <c r="KJX47" i="55"/>
  <c r="KJY47" i="55"/>
  <c r="KJZ47" i="55"/>
  <c r="KKA47" i="55"/>
  <c r="KKB47" i="55"/>
  <c r="KKC47" i="55"/>
  <c r="KKD47" i="55"/>
  <c r="KKE47" i="55"/>
  <c r="KKF47" i="55"/>
  <c r="KKG47" i="55"/>
  <c r="KKH47" i="55"/>
  <c r="KKI47" i="55"/>
  <c r="KKJ47" i="55"/>
  <c r="KKK47" i="55"/>
  <c r="KKL47" i="55"/>
  <c r="KKM47" i="55"/>
  <c r="KKN47" i="55"/>
  <c r="KKO47" i="55"/>
  <c r="KKP47" i="55"/>
  <c r="KKQ47" i="55"/>
  <c r="KKR47" i="55"/>
  <c r="KKS47" i="55"/>
  <c r="KKT47" i="55"/>
  <c r="KKU47" i="55"/>
  <c r="KKV47" i="55"/>
  <c r="KKW47" i="55"/>
  <c r="KKX47" i="55"/>
  <c r="KKY47" i="55"/>
  <c r="KKZ47" i="55"/>
  <c r="KLA47" i="55"/>
  <c r="KLB47" i="55"/>
  <c r="KLC47" i="55"/>
  <c r="KLD47" i="55"/>
  <c r="KLE47" i="55"/>
  <c r="KLF47" i="55"/>
  <c r="KLG47" i="55"/>
  <c r="KLH47" i="55"/>
  <c r="KLI47" i="55"/>
  <c r="KLJ47" i="55"/>
  <c r="KLK47" i="55"/>
  <c r="KLL47" i="55"/>
  <c r="KLM47" i="55"/>
  <c r="KLN47" i="55"/>
  <c r="KLO47" i="55"/>
  <c r="KLP47" i="55"/>
  <c r="KLQ47" i="55"/>
  <c r="KLR47" i="55"/>
  <c r="KLS47" i="55"/>
  <c r="KLT47" i="55"/>
  <c r="KLU47" i="55"/>
  <c r="KLV47" i="55"/>
  <c r="KLW47" i="55"/>
  <c r="KLX47" i="55"/>
  <c r="KLY47" i="55"/>
  <c r="KLZ47" i="55"/>
  <c r="KMA47" i="55"/>
  <c r="KMB47" i="55"/>
  <c r="KMC47" i="55"/>
  <c r="KMD47" i="55"/>
  <c r="KME47" i="55"/>
  <c r="KMF47" i="55"/>
  <c r="KMG47" i="55"/>
  <c r="KMH47" i="55"/>
  <c r="KMI47" i="55"/>
  <c r="KMJ47" i="55"/>
  <c r="KMK47" i="55"/>
  <c r="KML47" i="55"/>
  <c r="KMM47" i="55"/>
  <c r="KMN47" i="55"/>
  <c r="KMO47" i="55"/>
  <c r="KMP47" i="55"/>
  <c r="KMQ47" i="55"/>
  <c r="KMR47" i="55"/>
  <c r="KMS47" i="55"/>
  <c r="KMT47" i="55"/>
  <c r="KMU47" i="55"/>
  <c r="KMV47" i="55"/>
  <c r="KMW47" i="55"/>
  <c r="KMX47" i="55"/>
  <c r="KMY47" i="55"/>
  <c r="KMZ47" i="55"/>
  <c r="KNA47" i="55"/>
  <c r="KNB47" i="55"/>
  <c r="KNC47" i="55"/>
  <c r="KND47" i="55"/>
  <c r="KNE47" i="55"/>
  <c r="KNF47" i="55"/>
  <c r="KNG47" i="55"/>
  <c r="KNH47" i="55"/>
  <c r="KNI47" i="55"/>
  <c r="KNJ47" i="55"/>
  <c r="KNK47" i="55"/>
  <c r="KNL47" i="55"/>
  <c r="KNM47" i="55"/>
  <c r="KNN47" i="55"/>
  <c r="KNO47" i="55"/>
  <c r="KNP47" i="55"/>
  <c r="KNQ47" i="55"/>
  <c r="KNR47" i="55"/>
  <c r="KNS47" i="55"/>
  <c r="KNT47" i="55"/>
  <c r="KNU47" i="55"/>
  <c r="KNV47" i="55"/>
  <c r="KNW47" i="55"/>
  <c r="KNX47" i="55"/>
  <c r="KNY47" i="55"/>
  <c r="KNZ47" i="55"/>
  <c r="KOA47" i="55"/>
  <c r="KOB47" i="55"/>
  <c r="KOC47" i="55"/>
  <c r="KOD47" i="55"/>
  <c r="KOE47" i="55"/>
  <c r="KOF47" i="55"/>
  <c r="KOG47" i="55"/>
  <c r="KOH47" i="55"/>
  <c r="KOI47" i="55"/>
  <c r="KOJ47" i="55"/>
  <c r="KOK47" i="55"/>
  <c r="KOL47" i="55"/>
  <c r="KOM47" i="55"/>
  <c r="KON47" i="55"/>
  <c r="KOO47" i="55"/>
  <c r="KOP47" i="55"/>
  <c r="KOQ47" i="55"/>
  <c r="KOR47" i="55"/>
  <c r="KOS47" i="55"/>
  <c r="KOT47" i="55"/>
  <c r="KOU47" i="55"/>
  <c r="KOV47" i="55"/>
  <c r="KOW47" i="55"/>
  <c r="KOX47" i="55"/>
  <c r="KOY47" i="55"/>
  <c r="KOZ47" i="55"/>
  <c r="KPA47" i="55"/>
  <c r="KPB47" i="55"/>
  <c r="KPC47" i="55"/>
  <c r="KPD47" i="55"/>
  <c r="KPE47" i="55"/>
  <c r="KPF47" i="55"/>
  <c r="KPG47" i="55"/>
  <c r="KPH47" i="55"/>
  <c r="KPI47" i="55"/>
  <c r="KPJ47" i="55"/>
  <c r="KPK47" i="55"/>
  <c r="KPL47" i="55"/>
  <c r="KPM47" i="55"/>
  <c r="KPN47" i="55"/>
  <c r="KPO47" i="55"/>
  <c r="KPP47" i="55"/>
  <c r="KPQ47" i="55"/>
  <c r="KPR47" i="55"/>
  <c r="KPS47" i="55"/>
  <c r="KPT47" i="55"/>
  <c r="KPU47" i="55"/>
  <c r="KPV47" i="55"/>
  <c r="KPW47" i="55"/>
  <c r="KPX47" i="55"/>
  <c r="KPY47" i="55"/>
  <c r="KPZ47" i="55"/>
  <c r="KQA47" i="55"/>
  <c r="KQB47" i="55"/>
  <c r="KQC47" i="55"/>
  <c r="KQD47" i="55"/>
  <c r="KQE47" i="55"/>
  <c r="KQF47" i="55"/>
  <c r="KQG47" i="55"/>
  <c r="KQH47" i="55"/>
  <c r="KQI47" i="55"/>
  <c r="KQJ47" i="55"/>
  <c r="KQK47" i="55"/>
  <c r="KQL47" i="55"/>
  <c r="KQM47" i="55"/>
  <c r="KQN47" i="55"/>
  <c r="KQO47" i="55"/>
  <c r="KQP47" i="55"/>
  <c r="KQQ47" i="55"/>
  <c r="KQR47" i="55"/>
  <c r="KQS47" i="55"/>
  <c r="KQT47" i="55"/>
  <c r="KQU47" i="55"/>
  <c r="KQV47" i="55"/>
  <c r="KQW47" i="55"/>
  <c r="KQX47" i="55"/>
  <c r="KQY47" i="55"/>
  <c r="KQZ47" i="55"/>
  <c r="KRA47" i="55"/>
  <c r="KRB47" i="55"/>
  <c r="KRC47" i="55"/>
  <c r="KRD47" i="55"/>
  <c r="KRE47" i="55"/>
  <c r="KRF47" i="55"/>
  <c r="KRG47" i="55"/>
  <c r="KRH47" i="55"/>
  <c r="KRI47" i="55"/>
  <c r="KRJ47" i="55"/>
  <c r="KRK47" i="55"/>
  <c r="KRL47" i="55"/>
  <c r="KRM47" i="55"/>
  <c r="KRN47" i="55"/>
  <c r="KRO47" i="55"/>
  <c r="KRP47" i="55"/>
  <c r="KRQ47" i="55"/>
  <c r="KRR47" i="55"/>
  <c r="KRS47" i="55"/>
  <c r="KRT47" i="55"/>
  <c r="KRU47" i="55"/>
  <c r="KRV47" i="55"/>
  <c r="KRW47" i="55"/>
  <c r="KRX47" i="55"/>
  <c r="KRY47" i="55"/>
  <c r="KRZ47" i="55"/>
  <c r="KSA47" i="55"/>
  <c r="KSB47" i="55"/>
  <c r="KSC47" i="55"/>
  <c r="KSD47" i="55"/>
  <c r="KSE47" i="55"/>
  <c r="KSF47" i="55"/>
  <c r="KSG47" i="55"/>
  <c r="KSH47" i="55"/>
  <c r="KSI47" i="55"/>
  <c r="KSJ47" i="55"/>
  <c r="KSK47" i="55"/>
  <c r="KSL47" i="55"/>
  <c r="KSM47" i="55"/>
  <c r="KSN47" i="55"/>
  <c r="KSO47" i="55"/>
  <c r="KSP47" i="55"/>
  <c r="KSQ47" i="55"/>
  <c r="KSR47" i="55"/>
  <c r="KSS47" i="55"/>
  <c r="KST47" i="55"/>
  <c r="KSU47" i="55"/>
  <c r="KSV47" i="55"/>
  <c r="KSW47" i="55"/>
  <c r="KSX47" i="55"/>
  <c r="KSY47" i="55"/>
  <c r="KSZ47" i="55"/>
  <c r="KTA47" i="55"/>
  <c r="KTB47" i="55"/>
  <c r="KTC47" i="55"/>
  <c r="KTD47" i="55"/>
  <c r="KTE47" i="55"/>
  <c r="KTF47" i="55"/>
  <c r="KTG47" i="55"/>
  <c r="KTH47" i="55"/>
  <c r="KTI47" i="55"/>
  <c r="KTJ47" i="55"/>
  <c r="KTK47" i="55"/>
  <c r="KTL47" i="55"/>
  <c r="KTM47" i="55"/>
  <c r="KTN47" i="55"/>
  <c r="KTO47" i="55"/>
  <c r="KTP47" i="55"/>
  <c r="KTQ47" i="55"/>
  <c r="KTR47" i="55"/>
  <c r="KTS47" i="55"/>
  <c r="KTT47" i="55"/>
  <c r="KTU47" i="55"/>
  <c r="KTV47" i="55"/>
  <c r="KTW47" i="55"/>
  <c r="KTX47" i="55"/>
  <c r="KTY47" i="55"/>
  <c r="KTZ47" i="55"/>
  <c r="KUA47" i="55"/>
  <c r="KUB47" i="55"/>
  <c r="KUC47" i="55"/>
  <c r="KUD47" i="55"/>
  <c r="KUE47" i="55"/>
  <c r="KUF47" i="55"/>
  <c r="KUG47" i="55"/>
  <c r="KUH47" i="55"/>
  <c r="KUI47" i="55"/>
  <c r="KUJ47" i="55"/>
  <c r="KUK47" i="55"/>
  <c r="KUL47" i="55"/>
  <c r="KUM47" i="55"/>
  <c r="KUN47" i="55"/>
  <c r="KUO47" i="55"/>
  <c r="KUP47" i="55"/>
  <c r="KUQ47" i="55"/>
  <c r="KUR47" i="55"/>
  <c r="KUS47" i="55"/>
  <c r="KUT47" i="55"/>
  <c r="KUU47" i="55"/>
  <c r="KUV47" i="55"/>
  <c r="KUW47" i="55"/>
  <c r="KUX47" i="55"/>
  <c r="KUY47" i="55"/>
  <c r="KUZ47" i="55"/>
  <c r="KVA47" i="55"/>
  <c r="KVB47" i="55"/>
  <c r="KVC47" i="55"/>
  <c r="KVD47" i="55"/>
  <c r="KVE47" i="55"/>
  <c r="KVF47" i="55"/>
  <c r="KVG47" i="55"/>
  <c r="KVH47" i="55"/>
  <c r="KVI47" i="55"/>
  <c r="KVJ47" i="55"/>
  <c r="KVK47" i="55"/>
  <c r="KVL47" i="55"/>
  <c r="KVM47" i="55"/>
  <c r="KVN47" i="55"/>
  <c r="KVO47" i="55"/>
  <c r="KVP47" i="55"/>
  <c r="KVQ47" i="55"/>
  <c r="KVR47" i="55"/>
  <c r="KVS47" i="55"/>
  <c r="KVT47" i="55"/>
  <c r="KVU47" i="55"/>
  <c r="KVV47" i="55"/>
  <c r="KVW47" i="55"/>
  <c r="KVX47" i="55"/>
  <c r="KVY47" i="55"/>
  <c r="KVZ47" i="55"/>
  <c r="KWA47" i="55"/>
  <c r="KWB47" i="55"/>
  <c r="KWC47" i="55"/>
  <c r="KWD47" i="55"/>
  <c r="KWE47" i="55"/>
  <c r="KWF47" i="55"/>
  <c r="KWG47" i="55"/>
  <c r="KWH47" i="55"/>
  <c r="KWI47" i="55"/>
  <c r="KWJ47" i="55"/>
  <c r="KWK47" i="55"/>
  <c r="KWL47" i="55"/>
  <c r="KWM47" i="55"/>
  <c r="KWN47" i="55"/>
  <c r="KWO47" i="55"/>
  <c r="KWP47" i="55"/>
  <c r="KWQ47" i="55"/>
  <c r="KWR47" i="55"/>
  <c r="KWS47" i="55"/>
  <c r="KWT47" i="55"/>
  <c r="KWU47" i="55"/>
  <c r="KWV47" i="55"/>
  <c r="KWW47" i="55"/>
  <c r="KWX47" i="55"/>
  <c r="KWY47" i="55"/>
  <c r="KWZ47" i="55"/>
  <c r="KXA47" i="55"/>
  <c r="KXB47" i="55"/>
  <c r="KXC47" i="55"/>
  <c r="KXD47" i="55"/>
  <c r="KXE47" i="55"/>
  <c r="KXF47" i="55"/>
  <c r="KXG47" i="55"/>
  <c r="KXH47" i="55"/>
  <c r="KXI47" i="55"/>
  <c r="KXJ47" i="55"/>
  <c r="KXK47" i="55"/>
  <c r="KXL47" i="55"/>
  <c r="KXM47" i="55"/>
  <c r="KXN47" i="55"/>
  <c r="KXO47" i="55"/>
  <c r="KXP47" i="55"/>
  <c r="KXQ47" i="55"/>
  <c r="KXR47" i="55"/>
  <c r="KXS47" i="55"/>
  <c r="KXT47" i="55"/>
  <c r="KXU47" i="55"/>
  <c r="KXV47" i="55"/>
  <c r="KXW47" i="55"/>
  <c r="KXX47" i="55"/>
  <c r="KXY47" i="55"/>
  <c r="KXZ47" i="55"/>
  <c r="KYA47" i="55"/>
  <c r="KYB47" i="55"/>
  <c r="KYC47" i="55"/>
  <c r="KYD47" i="55"/>
  <c r="KYE47" i="55"/>
  <c r="KYF47" i="55"/>
  <c r="KYG47" i="55"/>
  <c r="KYH47" i="55"/>
  <c r="KYI47" i="55"/>
  <c r="KYJ47" i="55"/>
  <c r="KYK47" i="55"/>
  <c r="KYL47" i="55"/>
  <c r="KYM47" i="55"/>
  <c r="KYN47" i="55"/>
  <c r="KYO47" i="55"/>
  <c r="KYP47" i="55"/>
  <c r="KYQ47" i="55"/>
  <c r="KYR47" i="55"/>
  <c r="KYS47" i="55"/>
  <c r="KYT47" i="55"/>
  <c r="KYU47" i="55"/>
  <c r="KYV47" i="55"/>
  <c r="KYW47" i="55"/>
  <c r="KYX47" i="55"/>
  <c r="KYY47" i="55"/>
  <c r="KYZ47" i="55"/>
  <c r="KZA47" i="55"/>
  <c r="KZB47" i="55"/>
  <c r="KZC47" i="55"/>
  <c r="KZD47" i="55"/>
  <c r="KZE47" i="55"/>
  <c r="KZF47" i="55"/>
  <c r="KZG47" i="55"/>
  <c r="KZH47" i="55"/>
  <c r="KZI47" i="55"/>
  <c r="KZJ47" i="55"/>
  <c r="KZK47" i="55"/>
  <c r="KZL47" i="55"/>
  <c r="KZM47" i="55"/>
  <c r="KZN47" i="55"/>
  <c r="KZO47" i="55"/>
  <c r="KZP47" i="55"/>
  <c r="KZQ47" i="55"/>
  <c r="KZR47" i="55"/>
  <c r="KZS47" i="55"/>
  <c r="KZT47" i="55"/>
  <c r="KZU47" i="55"/>
  <c r="KZV47" i="55"/>
  <c r="KZW47" i="55"/>
  <c r="KZX47" i="55"/>
  <c r="KZY47" i="55"/>
  <c r="KZZ47" i="55"/>
  <c r="LAA47" i="55"/>
  <c r="LAB47" i="55"/>
  <c r="LAC47" i="55"/>
  <c r="LAD47" i="55"/>
  <c r="LAE47" i="55"/>
  <c r="LAF47" i="55"/>
  <c r="LAG47" i="55"/>
  <c r="LAH47" i="55"/>
  <c r="LAI47" i="55"/>
  <c r="LAJ47" i="55"/>
  <c r="LAK47" i="55"/>
  <c r="LAL47" i="55"/>
  <c r="LAM47" i="55"/>
  <c r="LAN47" i="55"/>
  <c r="LAO47" i="55"/>
  <c r="LAP47" i="55"/>
  <c r="LAQ47" i="55"/>
  <c r="LAR47" i="55"/>
  <c r="LAS47" i="55"/>
  <c r="LAT47" i="55"/>
  <c r="LAU47" i="55"/>
  <c r="LAV47" i="55"/>
  <c r="LAW47" i="55"/>
  <c r="LAX47" i="55"/>
  <c r="LAY47" i="55"/>
  <c r="LAZ47" i="55"/>
  <c r="LBA47" i="55"/>
  <c r="LBB47" i="55"/>
  <c r="LBC47" i="55"/>
  <c r="LBD47" i="55"/>
  <c r="LBE47" i="55"/>
  <c r="LBF47" i="55"/>
  <c r="LBG47" i="55"/>
  <c r="LBH47" i="55"/>
  <c r="LBI47" i="55"/>
  <c r="LBJ47" i="55"/>
  <c r="LBK47" i="55"/>
  <c r="LBL47" i="55"/>
  <c r="LBM47" i="55"/>
  <c r="LBN47" i="55"/>
  <c r="LBO47" i="55"/>
  <c r="LBP47" i="55"/>
  <c r="LBQ47" i="55"/>
  <c r="LBR47" i="55"/>
  <c r="LBS47" i="55"/>
  <c r="LBT47" i="55"/>
  <c r="LBU47" i="55"/>
  <c r="LBV47" i="55"/>
  <c r="LBW47" i="55"/>
  <c r="LBX47" i="55"/>
  <c r="LBY47" i="55"/>
  <c r="LBZ47" i="55"/>
  <c r="LCA47" i="55"/>
  <c r="LCB47" i="55"/>
  <c r="LCC47" i="55"/>
  <c r="LCD47" i="55"/>
  <c r="LCE47" i="55"/>
  <c r="LCF47" i="55"/>
  <c r="LCG47" i="55"/>
  <c r="LCH47" i="55"/>
  <c r="LCI47" i="55"/>
  <c r="LCJ47" i="55"/>
  <c r="LCK47" i="55"/>
  <c r="LCL47" i="55"/>
  <c r="LCM47" i="55"/>
  <c r="LCN47" i="55"/>
  <c r="LCO47" i="55"/>
  <c r="LCP47" i="55"/>
  <c r="LCQ47" i="55"/>
  <c r="LCR47" i="55"/>
  <c r="LCS47" i="55"/>
  <c r="LCT47" i="55"/>
  <c r="LCU47" i="55"/>
  <c r="LCV47" i="55"/>
  <c r="LCW47" i="55"/>
  <c r="LCX47" i="55"/>
  <c r="LCY47" i="55"/>
  <c r="LCZ47" i="55"/>
  <c r="LDA47" i="55"/>
  <c r="LDB47" i="55"/>
  <c r="LDC47" i="55"/>
  <c r="LDD47" i="55"/>
  <c r="LDE47" i="55"/>
  <c r="LDF47" i="55"/>
  <c r="LDG47" i="55"/>
  <c r="LDH47" i="55"/>
  <c r="LDI47" i="55"/>
  <c r="LDJ47" i="55"/>
  <c r="LDK47" i="55"/>
  <c r="LDL47" i="55"/>
  <c r="LDM47" i="55"/>
  <c r="LDN47" i="55"/>
  <c r="LDO47" i="55"/>
  <c r="LDP47" i="55"/>
  <c r="LDQ47" i="55"/>
  <c r="LDR47" i="55"/>
  <c r="LDS47" i="55"/>
  <c r="LDT47" i="55"/>
  <c r="LDU47" i="55"/>
  <c r="LDV47" i="55"/>
  <c r="LDW47" i="55"/>
  <c r="LDX47" i="55"/>
  <c r="LDY47" i="55"/>
  <c r="LDZ47" i="55"/>
  <c r="LEA47" i="55"/>
  <c r="LEB47" i="55"/>
  <c r="LEC47" i="55"/>
  <c r="LED47" i="55"/>
  <c r="LEE47" i="55"/>
  <c r="LEF47" i="55"/>
  <c r="LEG47" i="55"/>
  <c r="LEH47" i="55"/>
  <c r="LEI47" i="55"/>
  <c r="LEJ47" i="55"/>
  <c r="LEK47" i="55"/>
  <c r="LEL47" i="55"/>
  <c r="LEM47" i="55"/>
  <c r="LEN47" i="55"/>
  <c r="LEO47" i="55"/>
  <c r="LEP47" i="55"/>
  <c r="LEQ47" i="55"/>
  <c r="LER47" i="55"/>
  <c r="LES47" i="55"/>
  <c r="LET47" i="55"/>
  <c r="LEU47" i="55"/>
  <c r="LEV47" i="55"/>
  <c r="LEW47" i="55"/>
  <c r="LEX47" i="55"/>
  <c r="LEY47" i="55"/>
  <c r="LEZ47" i="55"/>
  <c r="LFA47" i="55"/>
  <c r="LFB47" i="55"/>
  <c r="LFC47" i="55"/>
  <c r="LFD47" i="55"/>
  <c r="LFE47" i="55"/>
  <c r="LFF47" i="55"/>
  <c r="LFG47" i="55"/>
  <c r="LFH47" i="55"/>
  <c r="LFI47" i="55"/>
  <c r="LFJ47" i="55"/>
  <c r="LFK47" i="55"/>
  <c r="LFL47" i="55"/>
  <c r="LFM47" i="55"/>
  <c r="LFN47" i="55"/>
  <c r="LFO47" i="55"/>
  <c r="LFP47" i="55"/>
  <c r="LFQ47" i="55"/>
  <c r="LFR47" i="55"/>
  <c r="LFS47" i="55"/>
  <c r="LFT47" i="55"/>
  <c r="LFU47" i="55"/>
  <c r="LFV47" i="55"/>
  <c r="LFW47" i="55"/>
  <c r="LFX47" i="55"/>
  <c r="LFY47" i="55"/>
  <c r="LFZ47" i="55"/>
  <c r="LGA47" i="55"/>
  <c r="LGB47" i="55"/>
  <c r="LGC47" i="55"/>
  <c r="LGD47" i="55"/>
  <c r="LGE47" i="55"/>
  <c r="LGF47" i="55"/>
  <c r="LGG47" i="55"/>
  <c r="LGH47" i="55"/>
  <c r="LGI47" i="55"/>
  <c r="LGJ47" i="55"/>
  <c r="LGK47" i="55"/>
  <c r="LGL47" i="55"/>
  <c r="LGM47" i="55"/>
  <c r="LGN47" i="55"/>
  <c r="LGO47" i="55"/>
  <c r="LGP47" i="55"/>
  <c r="LGQ47" i="55"/>
  <c r="LGR47" i="55"/>
  <c r="LGS47" i="55"/>
  <c r="LGT47" i="55"/>
  <c r="LGU47" i="55"/>
  <c r="LGV47" i="55"/>
  <c r="LGW47" i="55"/>
  <c r="LGX47" i="55"/>
  <c r="LGY47" i="55"/>
  <c r="LGZ47" i="55"/>
  <c r="LHA47" i="55"/>
  <c r="LHB47" i="55"/>
  <c r="LHC47" i="55"/>
  <c r="LHD47" i="55"/>
  <c r="LHE47" i="55"/>
  <c r="LHF47" i="55"/>
  <c r="LHG47" i="55"/>
  <c r="LHH47" i="55"/>
  <c r="LHI47" i="55"/>
  <c r="LHJ47" i="55"/>
  <c r="LHK47" i="55"/>
  <c r="LHL47" i="55"/>
  <c r="LHM47" i="55"/>
  <c r="LHN47" i="55"/>
  <c r="LHO47" i="55"/>
  <c r="LHP47" i="55"/>
  <c r="LHQ47" i="55"/>
  <c r="LHR47" i="55"/>
  <c r="LHS47" i="55"/>
  <c r="LHT47" i="55"/>
  <c r="LHU47" i="55"/>
  <c r="LHV47" i="55"/>
  <c r="LHW47" i="55"/>
  <c r="LHX47" i="55"/>
  <c r="LHY47" i="55"/>
  <c r="LHZ47" i="55"/>
  <c r="LIA47" i="55"/>
  <c r="LIB47" i="55"/>
  <c r="LIC47" i="55"/>
  <c r="LID47" i="55"/>
  <c r="LIE47" i="55"/>
  <c r="LIF47" i="55"/>
  <c r="LIG47" i="55"/>
  <c r="LIH47" i="55"/>
  <c r="LII47" i="55"/>
  <c r="LIJ47" i="55"/>
  <c r="LIK47" i="55"/>
  <c r="LIL47" i="55"/>
  <c r="LIM47" i="55"/>
  <c r="LIN47" i="55"/>
  <c r="LIO47" i="55"/>
  <c r="LIP47" i="55"/>
  <c r="LIQ47" i="55"/>
  <c r="LIR47" i="55"/>
  <c r="LIS47" i="55"/>
  <c r="LIT47" i="55"/>
  <c r="LIU47" i="55"/>
  <c r="LIV47" i="55"/>
  <c r="LIW47" i="55"/>
  <c r="LIX47" i="55"/>
  <c r="LIY47" i="55"/>
  <c r="LIZ47" i="55"/>
  <c r="LJA47" i="55"/>
  <c r="LJB47" i="55"/>
  <c r="LJC47" i="55"/>
  <c r="LJD47" i="55"/>
  <c r="LJE47" i="55"/>
  <c r="LJF47" i="55"/>
  <c r="LJG47" i="55"/>
  <c r="LJH47" i="55"/>
  <c r="LJI47" i="55"/>
  <c r="LJJ47" i="55"/>
  <c r="LJK47" i="55"/>
  <c r="LJL47" i="55"/>
  <c r="LJM47" i="55"/>
  <c r="LJN47" i="55"/>
  <c r="LJO47" i="55"/>
  <c r="LJP47" i="55"/>
  <c r="LJQ47" i="55"/>
  <c r="LJR47" i="55"/>
  <c r="LJS47" i="55"/>
  <c r="LJT47" i="55"/>
  <c r="LJU47" i="55"/>
  <c r="LJV47" i="55"/>
  <c r="LJW47" i="55"/>
  <c r="LJX47" i="55"/>
  <c r="LJY47" i="55"/>
  <c r="LJZ47" i="55"/>
  <c r="LKA47" i="55"/>
  <c r="LKB47" i="55"/>
  <c r="LKC47" i="55"/>
  <c r="LKD47" i="55"/>
  <c r="LKE47" i="55"/>
  <c r="LKF47" i="55"/>
  <c r="LKG47" i="55"/>
  <c r="LKH47" i="55"/>
  <c r="LKI47" i="55"/>
  <c r="LKJ47" i="55"/>
  <c r="LKK47" i="55"/>
  <c r="LKL47" i="55"/>
  <c r="LKM47" i="55"/>
  <c r="LKN47" i="55"/>
  <c r="LKO47" i="55"/>
  <c r="LKP47" i="55"/>
  <c r="LKQ47" i="55"/>
  <c r="LKR47" i="55"/>
  <c r="LKS47" i="55"/>
  <c r="LKT47" i="55"/>
  <c r="LKU47" i="55"/>
  <c r="LKV47" i="55"/>
  <c r="LKW47" i="55"/>
  <c r="LKX47" i="55"/>
  <c r="LKY47" i="55"/>
  <c r="LKZ47" i="55"/>
  <c r="LLA47" i="55"/>
  <c r="LLB47" i="55"/>
  <c r="LLC47" i="55"/>
  <c r="LLD47" i="55"/>
  <c r="LLE47" i="55"/>
  <c r="LLF47" i="55"/>
  <c r="LLG47" i="55"/>
  <c r="LLH47" i="55"/>
  <c r="LLI47" i="55"/>
  <c r="LLJ47" i="55"/>
  <c r="LLK47" i="55"/>
  <c r="LLL47" i="55"/>
  <c r="LLM47" i="55"/>
  <c r="LLN47" i="55"/>
  <c r="LLO47" i="55"/>
  <c r="LLP47" i="55"/>
  <c r="LLQ47" i="55"/>
  <c r="LLR47" i="55"/>
  <c r="LLS47" i="55"/>
  <c r="LLT47" i="55"/>
  <c r="LLU47" i="55"/>
  <c r="LLV47" i="55"/>
  <c r="LLW47" i="55"/>
  <c r="LLX47" i="55"/>
  <c r="LLY47" i="55"/>
  <c r="LLZ47" i="55"/>
  <c r="LMA47" i="55"/>
  <c r="LMB47" i="55"/>
  <c r="LMC47" i="55"/>
  <c r="LMD47" i="55"/>
  <c r="LME47" i="55"/>
  <c r="LMF47" i="55"/>
  <c r="LMG47" i="55"/>
  <c r="LMH47" i="55"/>
  <c r="LMI47" i="55"/>
  <c r="LMJ47" i="55"/>
  <c r="LMK47" i="55"/>
  <c r="LML47" i="55"/>
  <c r="LMM47" i="55"/>
  <c r="LMN47" i="55"/>
  <c r="LMO47" i="55"/>
  <c r="LMP47" i="55"/>
  <c r="LMQ47" i="55"/>
  <c r="LMR47" i="55"/>
  <c r="LMS47" i="55"/>
  <c r="LMT47" i="55"/>
  <c r="LMU47" i="55"/>
  <c r="LMV47" i="55"/>
  <c r="LMW47" i="55"/>
  <c r="LMX47" i="55"/>
  <c r="LMY47" i="55"/>
  <c r="LMZ47" i="55"/>
  <c r="LNA47" i="55"/>
  <c r="LNB47" i="55"/>
  <c r="LNC47" i="55"/>
  <c r="LND47" i="55"/>
  <c r="LNE47" i="55"/>
  <c r="LNF47" i="55"/>
  <c r="LNG47" i="55"/>
  <c r="LNH47" i="55"/>
  <c r="LNI47" i="55"/>
  <c r="LNJ47" i="55"/>
  <c r="LNK47" i="55"/>
  <c r="LNL47" i="55"/>
  <c r="LNM47" i="55"/>
  <c r="LNN47" i="55"/>
  <c r="LNO47" i="55"/>
  <c r="LNP47" i="55"/>
  <c r="LNQ47" i="55"/>
  <c r="LNR47" i="55"/>
  <c r="LNS47" i="55"/>
  <c r="LNT47" i="55"/>
  <c r="LNU47" i="55"/>
  <c r="LNV47" i="55"/>
  <c r="LNW47" i="55"/>
  <c r="LNX47" i="55"/>
  <c r="LNY47" i="55"/>
  <c r="LNZ47" i="55"/>
  <c r="LOA47" i="55"/>
  <c r="LOB47" i="55"/>
  <c r="LOC47" i="55"/>
  <c r="LOD47" i="55"/>
  <c r="LOE47" i="55"/>
  <c r="LOF47" i="55"/>
  <c r="LOG47" i="55"/>
  <c r="LOH47" i="55"/>
  <c r="LOI47" i="55"/>
  <c r="LOJ47" i="55"/>
  <c r="LOK47" i="55"/>
  <c r="LOL47" i="55"/>
  <c r="LOM47" i="55"/>
  <c r="LON47" i="55"/>
  <c r="LOO47" i="55"/>
  <c r="LOP47" i="55"/>
  <c r="LOQ47" i="55"/>
  <c r="LOR47" i="55"/>
  <c r="LOS47" i="55"/>
  <c r="LOT47" i="55"/>
  <c r="LOU47" i="55"/>
  <c r="LOV47" i="55"/>
  <c r="LOW47" i="55"/>
  <c r="LOX47" i="55"/>
  <c r="LOY47" i="55"/>
  <c r="LOZ47" i="55"/>
  <c r="LPA47" i="55"/>
  <c r="LPB47" i="55"/>
  <c r="LPC47" i="55"/>
  <c r="LPD47" i="55"/>
  <c r="LPE47" i="55"/>
  <c r="LPF47" i="55"/>
  <c r="LPG47" i="55"/>
  <c r="LPH47" i="55"/>
  <c r="LPI47" i="55"/>
  <c r="LPJ47" i="55"/>
  <c r="LPK47" i="55"/>
  <c r="LPL47" i="55"/>
  <c r="LPM47" i="55"/>
  <c r="LPN47" i="55"/>
  <c r="LPO47" i="55"/>
  <c r="LPP47" i="55"/>
  <c r="LPQ47" i="55"/>
  <c r="LPR47" i="55"/>
  <c r="LPS47" i="55"/>
  <c r="LPT47" i="55"/>
  <c r="LPU47" i="55"/>
  <c r="LPV47" i="55"/>
  <c r="LPW47" i="55"/>
  <c r="LPX47" i="55"/>
  <c r="LPY47" i="55"/>
  <c r="LPZ47" i="55"/>
  <c r="LQA47" i="55"/>
  <c r="LQB47" i="55"/>
  <c r="LQC47" i="55"/>
  <c r="LQD47" i="55"/>
  <c r="LQE47" i="55"/>
  <c r="LQF47" i="55"/>
  <c r="LQG47" i="55"/>
  <c r="LQH47" i="55"/>
  <c r="LQI47" i="55"/>
  <c r="LQJ47" i="55"/>
  <c r="LQK47" i="55"/>
  <c r="LQL47" i="55"/>
  <c r="LQM47" i="55"/>
  <c r="LQN47" i="55"/>
  <c r="LQO47" i="55"/>
  <c r="LQP47" i="55"/>
  <c r="LQQ47" i="55"/>
  <c r="LQR47" i="55"/>
  <c r="LQS47" i="55"/>
  <c r="LQT47" i="55"/>
  <c r="LQU47" i="55"/>
  <c r="LQV47" i="55"/>
  <c r="LQW47" i="55"/>
  <c r="LQX47" i="55"/>
  <c r="LQY47" i="55"/>
  <c r="LQZ47" i="55"/>
  <c r="LRA47" i="55"/>
  <c r="LRB47" i="55"/>
  <c r="LRC47" i="55"/>
  <c r="LRD47" i="55"/>
  <c r="LRE47" i="55"/>
  <c r="LRF47" i="55"/>
  <c r="LRG47" i="55"/>
  <c r="LRH47" i="55"/>
  <c r="LRI47" i="55"/>
  <c r="LRJ47" i="55"/>
  <c r="LRK47" i="55"/>
  <c r="LRL47" i="55"/>
  <c r="LRM47" i="55"/>
  <c r="LRN47" i="55"/>
  <c r="LRO47" i="55"/>
  <c r="LRP47" i="55"/>
  <c r="LRQ47" i="55"/>
  <c r="LRR47" i="55"/>
  <c r="LRS47" i="55"/>
  <c r="LRT47" i="55"/>
  <c r="LRU47" i="55"/>
  <c r="LRV47" i="55"/>
  <c r="LRW47" i="55"/>
  <c r="LRX47" i="55"/>
  <c r="LRY47" i="55"/>
  <c r="LRZ47" i="55"/>
  <c r="LSA47" i="55"/>
  <c r="LSB47" i="55"/>
  <c r="LSC47" i="55"/>
  <c r="LSD47" i="55"/>
  <c r="LSE47" i="55"/>
  <c r="LSF47" i="55"/>
  <c r="LSG47" i="55"/>
  <c r="LSH47" i="55"/>
  <c r="LSI47" i="55"/>
  <c r="LSJ47" i="55"/>
  <c r="LSK47" i="55"/>
  <c r="LSL47" i="55"/>
  <c r="LSM47" i="55"/>
  <c r="LSN47" i="55"/>
  <c r="LSO47" i="55"/>
  <c r="LSP47" i="55"/>
  <c r="LSQ47" i="55"/>
  <c r="LSR47" i="55"/>
  <c r="LSS47" i="55"/>
  <c r="LST47" i="55"/>
  <c r="LSU47" i="55"/>
  <c r="LSV47" i="55"/>
  <c r="LSW47" i="55"/>
  <c r="LSX47" i="55"/>
  <c r="LSY47" i="55"/>
  <c r="LSZ47" i="55"/>
  <c r="LTA47" i="55"/>
  <c r="LTB47" i="55"/>
  <c r="LTC47" i="55"/>
  <c r="LTD47" i="55"/>
  <c r="LTE47" i="55"/>
  <c r="LTF47" i="55"/>
  <c r="LTG47" i="55"/>
  <c r="LTH47" i="55"/>
  <c r="LTI47" i="55"/>
  <c r="LTJ47" i="55"/>
  <c r="LTK47" i="55"/>
  <c r="LTL47" i="55"/>
  <c r="LTM47" i="55"/>
  <c r="LTN47" i="55"/>
  <c r="LTO47" i="55"/>
  <c r="LTP47" i="55"/>
  <c r="LTQ47" i="55"/>
  <c r="LTR47" i="55"/>
  <c r="LTS47" i="55"/>
  <c r="LTT47" i="55"/>
  <c r="LTU47" i="55"/>
  <c r="LTV47" i="55"/>
  <c r="LTW47" i="55"/>
  <c r="LTX47" i="55"/>
  <c r="LTY47" i="55"/>
  <c r="LTZ47" i="55"/>
  <c r="LUA47" i="55"/>
  <c r="LUB47" i="55"/>
  <c r="LUC47" i="55"/>
  <c r="LUD47" i="55"/>
  <c r="LUE47" i="55"/>
  <c r="LUF47" i="55"/>
  <c r="LUG47" i="55"/>
  <c r="LUH47" i="55"/>
  <c r="LUI47" i="55"/>
  <c r="LUJ47" i="55"/>
  <c r="LUK47" i="55"/>
  <c r="LUL47" i="55"/>
  <c r="LUM47" i="55"/>
  <c r="LUN47" i="55"/>
  <c r="LUO47" i="55"/>
  <c r="LUP47" i="55"/>
  <c r="LUQ47" i="55"/>
  <c r="LUR47" i="55"/>
  <c r="LUS47" i="55"/>
  <c r="LUT47" i="55"/>
  <c r="LUU47" i="55"/>
  <c r="LUV47" i="55"/>
  <c r="LUW47" i="55"/>
  <c r="LUX47" i="55"/>
  <c r="LUY47" i="55"/>
  <c r="LUZ47" i="55"/>
  <c r="LVA47" i="55"/>
  <c r="LVB47" i="55"/>
  <c r="LVC47" i="55"/>
  <c r="LVD47" i="55"/>
  <c r="LVE47" i="55"/>
  <c r="LVF47" i="55"/>
  <c r="LVG47" i="55"/>
  <c r="LVH47" i="55"/>
  <c r="LVI47" i="55"/>
  <c r="LVJ47" i="55"/>
  <c r="LVK47" i="55"/>
  <c r="LVL47" i="55"/>
  <c r="LVM47" i="55"/>
  <c r="LVN47" i="55"/>
  <c r="LVO47" i="55"/>
  <c r="LVP47" i="55"/>
  <c r="LVQ47" i="55"/>
  <c r="LVR47" i="55"/>
  <c r="LVS47" i="55"/>
  <c r="LVT47" i="55"/>
  <c r="LVU47" i="55"/>
  <c r="LVV47" i="55"/>
  <c r="LVW47" i="55"/>
  <c r="LVX47" i="55"/>
  <c r="LVY47" i="55"/>
  <c r="LVZ47" i="55"/>
  <c r="LWA47" i="55"/>
  <c r="LWB47" i="55"/>
  <c r="LWC47" i="55"/>
  <c r="LWD47" i="55"/>
  <c r="LWE47" i="55"/>
  <c r="LWF47" i="55"/>
  <c r="LWG47" i="55"/>
  <c r="LWH47" i="55"/>
  <c r="LWI47" i="55"/>
  <c r="LWJ47" i="55"/>
  <c r="LWK47" i="55"/>
  <c r="LWL47" i="55"/>
  <c r="LWM47" i="55"/>
  <c r="LWN47" i="55"/>
  <c r="LWO47" i="55"/>
  <c r="LWP47" i="55"/>
  <c r="LWQ47" i="55"/>
  <c r="LWR47" i="55"/>
  <c r="LWS47" i="55"/>
  <c r="LWT47" i="55"/>
  <c r="LWU47" i="55"/>
  <c r="LWV47" i="55"/>
  <c r="LWW47" i="55"/>
  <c r="LWX47" i="55"/>
  <c r="LWY47" i="55"/>
  <c r="LWZ47" i="55"/>
  <c r="LXA47" i="55"/>
  <c r="LXB47" i="55"/>
  <c r="LXC47" i="55"/>
  <c r="LXD47" i="55"/>
  <c r="LXE47" i="55"/>
  <c r="LXF47" i="55"/>
  <c r="LXG47" i="55"/>
  <c r="LXH47" i="55"/>
  <c r="LXI47" i="55"/>
  <c r="LXJ47" i="55"/>
  <c r="LXK47" i="55"/>
  <c r="LXL47" i="55"/>
  <c r="LXM47" i="55"/>
  <c r="LXN47" i="55"/>
  <c r="LXO47" i="55"/>
  <c r="LXP47" i="55"/>
  <c r="LXQ47" i="55"/>
  <c r="LXR47" i="55"/>
  <c r="LXS47" i="55"/>
  <c r="LXT47" i="55"/>
  <c r="LXU47" i="55"/>
  <c r="LXV47" i="55"/>
  <c r="LXW47" i="55"/>
  <c r="LXX47" i="55"/>
  <c r="LXY47" i="55"/>
  <c r="LXZ47" i="55"/>
  <c r="LYA47" i="55"/>
  <c r="LYB47" i="55"/>
  <c r="LYC47" i="55"/>
  <c r="LYD47" i="55"/>
  <c r="LYE47" i="55"/>
  <c r="LYF47" i="55"/>
  <c r="LYG47" i="55"/>
  <c r="LYH47" i="55"/>
  <c r="LYI47" i="55"/>
  <c r="LYJ47" i="55"/>
  <c r="LYK47" i="55"/>
  <c r="LYL47" i="55"/>
  <c r="LYM47" i="55"/>
  <c r="LYN47" i="55"/>
  <c r="LYO47" i="55"/>
  <c r="LYP47" i="55"/>
  <c r="LYQ47" i="55"/>
  <c r="LYR47" i="55"/>
  <c r="LYS47" i="55"/>
  <c r="LYT47" i="55"/>
  <c r="LYU47" i="55"/>
  <c r="LYV47" i="55"/>
  <c r="LYW47" i="55"/>
  <c r="LYX47" i="55"/>
  <c r="LYY47" i="55"/>
  <c r="LYZ47" i="55"/>
  <c r="LZA47" i="55"/>
  <c r="LZB47" i="55"/>
  <c r="LZC47" i="55"/>
  <c r="LZD47" i="55"/>
  <c r="LZE47" i="55"/>
  <c r="LZF47" i="55"/>
  <c r="LZG47" i="55"/>
  <c r="LZH47" i="55"/>
  <c r="LZI47" i="55"/>
  <c r="LZJ47" i="55"/>
  <c r="LZK47" i="55"/>
  <c r="LZL47" i="55"/>
  <c r="LZM47" i="55"/>
  <c r="LZN47" i="55"/>
  <c r="LZO47" i="55"/>
  <c r="LZP47" i="55"/>
  <c r="LZQ47" i="55"/>
  <c r="LZR47" i="55"/>
  <c r="LZS47" i="55"/>
  <c r="LZT47" i="55"/>
  <c r="LZU47" i="55"/>
  <c r="LZV47" i="55"/>
  <c r="LZW47" i="55"/>
  <c r="LZX47" i="55"/>
  <c r="LZY47" i="55"/>
  <c r="LZZ47" i="55"/>
  <c r="MAA47" i="55"/>
  <c r="MAB47" i="55"/>
  <c r="MAC47" i="55"/>
  <c r="MAD47" i="55"/>
  <c r="MAE47" i="55"/>
  <c r="MAF47" i="55"/>
  <c r="MAG47" i="55"/>
  <c r="MAH47" i="55"/>
  <c r="MAI47" i="55"/>
  <c r="MAJ47" i="55"/>
  <c r="MAK47" i="55"/>
  <c r="MAL47" i="55"/>
  <c r="MAM47" i="55"/>
  <c r="MAN47" i="55"/>
  <c r="MAO47" i="55"/>
  <c r="MAP47" i="55"/>
  <c r="MAQ47" i="55"/>
  <c r="MAR47" i="55"/>
  <c r="MAS47" i="55"/>
  <c r="MAT47" i="55"/>
  <c r="MAU47" i="55"/>
  <c r="MAV47" i="55"/>
  <c r="MAW47" i="55"/>
  <c r="MAX47" i="55"/>
  <c r="MAY47" i="55"/>
  <c r="MAZ47" i="55"/>
  <c r="MBA47" i="55"/>
  <c r="MBB47" i="55"/>
  <c r="MBC47" i="55"/>
  <c r="MBD47" i="55"/>
  <c r="MBE47" i="55"/>
  <c r="MBF47" i="55"/>
  <c r="MBG47" i="55"/>
  <c r="MBH47" i="55"/>
  <c r="MBI47" i="55"/>
  <c r="MBJ47" i="55"/>
  <c r="MBK47" i="55"/>
  <c r="MBL47" i="55"/>
  <c r="MBM47" i="55"/>
  <c r="MBN47" i="55"/>
  <c r="MBO47" i="55"/>
  <c r="MBP47" i="55"/>
  <c r="MBQ47" i="55"/>
  <c r="MBR47" i="55"/>
  <c r="MBS47" i="55"/>
  <c r="MBT47" i="55"/>
  <c r="MBU47" i="55"/>
  <c r="MBV47" i="55"/>
  <c r="MBW47" i="55"/>
  <c r="MBX47" i="55"/>
  <c r="MBY47" i="55"/>
  <c r="MBZ47" i="55"/>
  <c r="MCA47" i="55"/>
  <c r="MCB47" i="55"/>
  <c r="MCC47" i="55"/>
  <c r="MCD47" i="55"/>
  <c r="MCE47" i="55"/>
  <c r="MCF47" i="55"/>
  <c r="MCG47" i="55"/>
  <c r="MCH47" i="55"/>
  <c r="MCI47" i="55"/>
  <c r="MCJ47" i="55"/>
  <c r="MCK47" i="55"/>
  <c r="MCL47" i="55"/>
  <c r="MCM47" i="55"/>
  <c r="MCN47" i="55"/>
  <c r="MCO47" i="55"/>
  <c r="MCP47" i="55"/>
  <c r="MCQ47" i="55"/>
  <c r="MCR47" i="55"/>
  <c r="MCS47" i="55"/>
  <c r="MCT47" i="55"/>
  <c r="MCU47" i="55"/>
  <c r="MCV47" i="55"/>
  <c r="MCW47" i="55"/>
  <c r="MCX47" i="55"/>
  <c r="MCY47" i="55"/>
  <c r="MCZ47" i="55"/>
  <c r="MDA47" i="55"/>
  <c r="MDB47" i="55"/>
  <c r="MDC47" i="55"/>
  <c r="MDD47" i="55"/>
  <c r="MDE47" i="55"/>
  <c r="MDF47" i="55"/>
  <c r="MDG47" i="55"/>
  <c r="MDH47" i="55"/>
  <c r="MDI47" i="55"/>
  <c r="MDJ47" i="55"/>
  <c r="MDK47" i="55"/>
  <c r="MDL47" i="55"/>
  <c r="MDM47" i="55"/>
  <c r="MDN47" i="55"/>
  <c r="MDO47" i="55"/>
  <c r="MDP47" i="55"/>
  <c r="MDQ47" i="55"/>
  <c r="MDR47" i="55"/>
  <c r="MDS47" i="55"/>
  <c r="MDT47" i="55"/>
  <c r="MDU47" i="55"/>
  <c r="MDV47" i="55"/>
  <c r="MDW47" i="55"/>
  <c r="MDX47" i="55"/>
  <c r="MDY47" i="55"/>
  <c r="MDZ47" i="55"/>
  <c r="MEA47" i="55"/>
  <c r="MEB47" i="55"/>
  <c r="MEC47" i="55"/>
  <c r="MED47" i="55"/>
  <c r="MEE47" i="55"/>
  <c r="MEF47" i="55"/>
  <c r="MEG47" i="55"/>
  <c r="MEH47" i="55"/>
  <c r="MEI47" i="55"/>
  <c r="MEJ47" i="55"/>
  <c r="MEK47" i="55"/>
  <c r="MEL47" i="55"/>
  <c r="MEM47" i="55"/>
  <c r="MEN47" i="55"/>
  <c r="MEO47" i="55"/>
  <c r="MEP47" i="55"/>
  <c r="MEQ47" i="55"/>
  <c r="MER47" i="55"/>
  <c r="MES47" i="55"/>
  <c r="MET47" i="55"/>
  <c r="MEU47" i="55"/>
  <c r="MEV47" i="55"/>
  <c r="MEW47" i="55"/>
  <c r="MEX47" i="55"/>
  <c r="MEY47" i="55"/>
  <c r="MEZ47" i="55"/>
  <c r="MFA47" i="55"/>
  <c r="MFB47" i="55"/>
  <c r="MFC47" i="55"/>
  <c r="MFD47" i="55"/>
  <c r="MFE47" i="55"/>
  <c r="MFF47" i="55"/>
  <c r="MFG47" i="55"/>
  <c r="MFH47" i="55"/>
  <c r="MFI47" i="55"/>
  <c r="MFJ47" i="55"/>
  <c r="MFK47" i="55"/>
  <c r="MFL47" i="55"/>
  <c r="MFM47" i="55"/>
  <c r="MFN47" i="55"/>
  <c r="MFO47" i="55"/>
  <c r="MFP47" i="55"/>
  <c r="MFQ47" i="55"/>
  <c r="MFR47" i="55"/>
  <c r="MFS47" i="55"/>
  <c r="MFT47" i="55"/>
  <c r="MFU47" i="55"/>
  <c r="MFV47" i="55"/>
  <c r="MFW47" i="55"/>
  <c r="MFX47" i="55"/>
  <c r="MFY47" i="55"/>
  <c r="MFZ47" i="55"/>
  <c r="MGA47" i="55"/>
  <c r="MGB47" i="55"/>
  <c r="MGC47" i="55"/>
  <c r="MGD47" i="55"/>
  <c r="MGE47" i="55"/>
  <c r="MGF47" i="55"/>
  <c r="MGG47" i="55"/>
  <c r="MGH47" i="55"/>
  <c r="MGI47" i="55"/>
  <c r="MGJ47" i="55"/>
  <c r="MGK47" i="55"/>
  <c r="MGL47" i="55"/>
  <c r="MGM47" i="55"/>
  <c r="MGN47" i="55"/>
  <c r="MGO47" i="55"/>
  <c r="MGP47" i="55"/>
  <c r="MGQ47" i="55"/>
  <c r="MGR47" i="55"/>
  <c r="MGS47" i="55"/>
  <c r="MGT47" i="55"/>
  <c r="MGU47" i="55"/>
  <c r="MGV47" i="55"/>
  <c r="MGW47" i="55"/>
  <c r="MGX47" i="55"/>
  <c r="MGY47" i="55"/>
  <c r="MGZ47" i="55"/>
  <c r="MHA47" i="55"/>
  <c r="MHB47" i="55"/>
  <c r="MHC47" i="55"/>
  <c r="MHD47" i="55"/>
  <c r="MHE47" i="55"/>
  <c r="MHF47" i="55"/>
  <c r="MHG47" i="55"/>
  <c r="MHH47" i="55"/>
  <c r="MHI47" i="55"/>
  <c r="MHJ47" i="55"/>
  <c r="MHK47" i="55"/>
  <c r="MHL47" i="55"/>
  <c r="MHM47" i="55"/>
  <c r="MHN47" i="55"/>
  <c r="MHO47" i="55"/>
  <c r="MHP47" i="55"/>
  <c r="MHQ47" i="55"/>
  <c r="MHR47" i="55"/>
  <c r="MHS47" i="55"/>
  <c r="MHT47" i="55"/>
  <c r="MHU47" i="55"/>
  <c r="MHV47" i="55"/>
  <c r="MHW47" i="55"/>
  <c r="MHX47" i="55"/>
  <c r="MHY47" i="55"/>
  <c r="MHZ47" i="55"/>
  <c r="MIA47" i="55"/>
  <c r="MIB47" i="55"/>
  <c r="MIC47" i="55"/>
  <c r="MID47" i="55"/>
  <c r="MIE47" i="55"/>
  <c r="MIF47" i="55"/>
  <c r="MIG47" i="55"/>
  <c r="MIH47" i="55"/>
  <c r="MII47" i="55"/>
  <c r="MIJ47" i="55"/>
  <c r="MIK47" i="55"/>
  <c r="MIL47" i="55"/>
  <c r="MIM47" i="55"/>
  <c r="MIN47" i="55"/>
  <c r="MIO47" i="55"/>
  <c r="MIP47" i="55"/>
  <c r="MIQ47" i="55"/>
  <c r="MIR47" i="55"/>
  <c r="MIS47" i="55"/>
  <c r="MIT47" i="55"/>
  <c r="MIU47" i="55"/>
  <c r="MIV47" i="55"/>
  <c r="MIW47" i="55"/>
  <c r="MIX47" i="55"/>
  <c r="MIY47" i="55"/>
  <c r="MIZ47" i="55"/>
  <c r="MJA47" i="55"/>
  <c r="MJB47" i="55"/>
  <c r="MJC47" i="55"/>
  <c r="MJD47" i="55"/>
  <c r="MJE47" i="55"/>
  <c r="MJF47" i="55"/>
  <c r="MJG47" i="55"/>
  <c r="MJH47" i="55"/>
  <c r="MJI47" i="55"/>
  <c r="MJJ47" i="55"/>
  <c r="MJK47" i="55"/>
  <c r="MJL47" i="55"/>
  <c r="MJM47" i="55"/>
  <c r="MJN47" i="55"/>
  <c r="MJO47" i="55"/>
  <c r="MJP47" i="55"/>
  <c r="MJQ47" i="55"/>
  <c r="MJR47" i="55"/>
  <c r="MJS47" i="55"/>
  <c r="MJT47" i="55"/>
  <c r="MJU47" i="55"/>
  <c r="MJV47" i="55"/>
  <c r="MJW47" i="55"/>
  <c r="MJX47" i="55"/>
  <c r="MJY47" i="55"/>
  <c r="MJZ47" i="55"/>
  <c r="MKA47" i="55"/>
  <c r="MKB47" i="55"/>
  <c r="MKC47" i="55"/>
  <c r="MKD47" i="55"/>
  <c r="MKE47" i="55"/>
  <c r="MKF47" i="55"/>
  <c r="MKG47" i="55"/>
  <c r="MKH47" i="55"/>
  <c r="MKI47" i="55"/>
  <c r="MKJ47" i="55"/>
  <c r="MKK47" i="55"/>
  <c r="MKL47" i="55"/>
  <c r="MKM47" i="55"/>
  <c r="MKN47" i="55"/>
  <c r="MKO47" i="55"/>
  <c r="MKP47" i="55"/>
  <c r="MKQ47" i="55"/>
  <c r="MKR47" i="55"/>
  <c r="MKS47" i="55"/>
  <c r="MKT47" i="55"/>
  <c r="MKU47" i="55"/>
  <c r="MKV47" i="55"/>
  <c r="MKW47" i="55"/>
  <c r="MKX47" i="55"/>
  <c r="MKY47" i="55"/>
  <c r="MKZ47" i="55"/>
  <c r="MLA47" i="55"/>
  <c r="MLB47" i="55"/>
  <c r="MLC47" i="55"/>
  <c r="MLD47" i="55"/>
  <c r="MLE47" i="55"/>
  <c r="MLF47" i="55"/>
  <c r="MLG47" i="55"/>
  <c r="MLH47" i="55"/>
  <c r="MLI47" i="55"/>
  <c r="MLJ47" i="55"/>
  <c r="MLK47" i="55"/>
  <c r="MLL47" i="55"/>
  <c r="MLM47" i="55"/>
  <c r="MLN47" i="55"/>
  <c r="MLO47" i="55"/>
  <c r="MLP47" i="55"/>
  <c r="MLQ47" i="55"/>
  <c r="MLR47" i="55"/>
  <c r="MLS47" i="55"/>
  <c r="MLT47" i="55"/>
  <c r="MLU47" i="55"/>
  <c r="MLV47" i="55"/>
  <c r="MLW47" i="55"/>
  <c r="MLX47" i="55"/>
  <c r="MLY47" i="55"/>
  <c r="MLZ47" i="55"/>
  <c r="MMA47" i="55"/>
  <c r="MMB47" i="55"/>
  <c r="MMC47" i="55"/>
  <c r="MMD47" i="55"/>
  <c r="MME47" i="55"/>
  <c r="MMF47" i="55"/>
  <c r="MMG47" i="55"/>
  <c r="MMH47" i="55"/>
  <c r="MMI47" i="55"/>
  <c r="MMJ47" i="55"/>
  <c r="MMK47" i="55"/>
  <c r="MML47" i="55"/>
  <c r="MMM47" i="55"/>
  <c r="MMN47" i="55"/>
  <c r="MMO47" i="55"/>
  <c r="MMP47" i="55"/>
  <c r="MMQ47" i="55"/>
  <c r="MMR47" i="55"/>
  <c r="MMS47" i="55"/>
  <c r="MMT47" i="55"/>
  <c r="MMU47" i="55"/>
  <c r="MMV47" i="55"/>
  <c r="MMW47" i="55"/>
  <c r="MMX47" i="55"/>
  <c r="MMY47" i="55"/>
  <c r="MMZ47" i="55"/>
  <c r="MNA47" i="55"/>
  <c r="MNB47" i="55"/>
  <c r="MNC47" i="55"/>
  <c r="MND47" i="55"/>
  <c r="MNE47" i="55"/>
  <c r="MNF47" i="55"/>
  <c r="MNG47" i="55"/>
  <c r="MNH47" i="55"/>
  <c r="MNI47" i="55"/>
  <c r="MNJ47" i="55"/>
  <c r="MNK47" i="55"/>
  <c r="MNL47" i="55"/>
  <c r="MNM47" i="55"/>
  <c r="MNN47" i="55"/>
  <c r="MNO47" i="55"/>
  <c r="MNP47" i="55"/>
  <c r="MNQ47" i="55"/>
  <c r="MNR47" i="55"/>
  <c r="MNS47" i="55"/>
  <c r="MNT47" i="55"/>
  <c r="MNU47" i="55"/>
  <c r="MNV47" i="55"/>
  <c r="MNW47" i="55"/>
  <c r="MNX47" i="55"/>
  <c r="MNY47" i="55"/>
  <c r="MNZ47" i="55"/>
  <c r="MOA47" i="55"/>
  <c r="MOB47" i="55"/>
  <c r="MOC47" i="55"/>
  <c r="MOD47" i="55"/>
  <c r="MOE47" i="55"/>
  <c r="MOF47" i="55"/>
  <c r="MOG47" i="55"/>
  <c r="MOH47" i="55"/>
  <c r="MOI47" i="55"/>
  <c r="MOJ47" i="55"/>
  <c r="MOK47" i="55"/>
  <c r="MOL47" i="55"/>
  <c r="MOM47" i="55"/>
  <c r="MON47" i="55"/>
  <c r="MOO47" i="55"/>
  <c r="MOP47" i="55"/>
  <c r="MOQ47" i="55"/>
  <c r="MOR47" i="55"/>
  <c r="MOS47" i="55"/>
  <c r="MOT47" i="55"/>
  <c r="MOU47" i="55"/>
  <c r="MOV47" i="55"/>
  <c r="MOW47" i="55"/>
  <c r="MOX47" i="55"/>
  <c r="MOY47" i="55"/>
  <c r="MOZ47" i="55"/>
  <c r="MPA47" i="55"/>
  <c r="MPB47" i="55"/>
  <c r="MPC47" i="55"/>
  <c r="MPD47" i="55"/>
  <c r="MPE47" i="55"/>
  <c r="MPF47" i="55"/>
  <c r="MPG47" i="55"/>
  <c r="MPH47" i="55"/>
  <c r="MPI47" i="55"/>
  <c r="MPJ47" i="55"/>
  <c r="MPK47" i="55"/>
  <c r="MPL47" i="55"/>
  <c r="MPM47" i="55"/>
  <c r="MPN47" i="55"/>
  <c r="MPO47" i="55"/>
  <c r="MPP47" i="55"/>
  <c r="MPQ47" i="55"/>
  <c r="MPR47" i="55"/>
  <c r="MPS47" i="55"/>
  <c r="MPT47" i="55"/>
  <c r="MPU47" i="55"/>
  <c r="MPV47" i="55"/>
  <c r="MPW47" i="55"/>
  <c r="MPX47" i="55"/>
  <c r="MPY47" i="55"/>
  <c r="MPZ47" i="55"/>
  <c r="MQA47" i="55"/>
  <c r="MQB47" i="55"/>
  <c r="MQC47" i="55"/>
  <c r="MQD47" i="55"/>
  <c r="MQE47" i="55"/>
  <c r="MQF47" i="55"/>
  <c r="MQG47" i="55"/>
  <c r="MQH47" i="55"/>
  <c r="MQI47" i="55"/>
  <c r="MQJ47" i="55"/>
  <c r="MQK47" i="55"/>
  <c r="MQL47" i="55"/>
  <c r="MQM47" i="55"/>
  <c r="MQN47" i="55"/>
  <c r="MQO47" i="55"/>
  <c r="MQP47" i="55"/>
  <c r="MQQ47" i="55"/>
  <c r="MQR47" i="55"/>
  <c r="MQS47" i="55"/>
  <c r="MQT47" i="55"/>
  <c r="MQU47" i="55"/>
  <c r="MQV47" i="55"/>
  <c r="MQW47" i="55"/>
  <c r="MQX47" i="55"/>
  <c r="MQY47" i="55"/>
  <c r="MQZ47" i="55"/>
  <c r="MRA47" i="55"/>
  <c r="MRB47" i="55"/>
  <c r="MRC47" i="55"/>
  <c r="MRD47" i="55"/>
  <c r="MRE47" i="55"/>
  <c r="MRF47" i="55"/>
  <c r="MRG47" i="55"/>
  <c r="MRH47" i="55"/>
  <c r="MRI47" i="55"/>
  <c r="MRJ47" i="55"/>
  <c r="MRK47" i="55"/>
  <c r="MRL47" i="55"/>
  <c r="MRM47" i="55"/>
  <c r="MRN47" i="55"/>
  <c r="MRO47" i="55"/>
  <c r="MRP47" i="55"/>
  <c r="MRQ47" i="55"/>
  <c r="MRR47" i="55"/>
  <c r="MRS47" i="55"/>
  <c r="MRT47" i="55"/>
  <c r="MRU47" i="55"/>
  <c r="MRV47" i="55"/>
  <c r="MRW47" i="55"/>
  <c r="MRX47" i="55"/>
  <c r="MRY47" i="55"/>
  <c r="MRZ47" i="55"/>
  <c r="MSA47" i="55"/>
  <c r="MSB47" i="55"/>
  <c r="MSC47" i="55"/>
  <c r="MSD47" i="55"/>
  <c r="MSE47" i="55"/>
  <c r="MSF47" i="55"/>
  <c r="MSG47" i="55"/>
  <c r="MSH47" i="55"/>
  <c r="MSI47" i="55"/>
  <c r="MSJ47" i="55"/>
  <c r="MSK47" i="55"/>
  <c r="MSL47" i="55"/>
  <c r="MSM47" i="55"/>
  <c r="MSN47" i="55"/>
  <c r="MSO47" i="55"/>
  <c r="MSP47" i="55"/>
  <c r="MSQ47" i="55"/>
  <c r="MSR47" i="55"/>
  <c r="MSS47" i="55"/>
  <c r="MST47" i="55"/>
  <c r="MSU47" i="55"/>
  <c r="MSV47" i="55"/>
  <c r="MSW47" i="55"/>
  <c r="MSX47" i="55"/>
  <c r="MSY47" i="55"/>
  <c r="MSZ47" i="55"/>
  <c r="MTA47" i="55"/>
  <c r="MTB47" i="55"/>
  <c r="MTC47" i="55"/>
  <c r="MTD47" i="55"/>
  <c r="MTE47" i="55"/>
  <c r="MTF47" i="55"/>
  <c r="MTG47" i="55"/>
  <c r="MTH47" i="55"/>
  <c r="MTI47" i="55"/>
  <c r="MTJ47" i="55"/>
  <c r="MTK47" i="55"/>
  <c r="MTL47" i="55"/>
  <c r="MTM47" i="55"/>
  <c r="MTN47" i="55"/>
  <c r="MTO47" i="55"/>
  <c r="MTP47" i="55"/>
  <c r="MTQ47" i="55"/>
  <c r="MTR47" i="55"/>
  <c r="MTS47" i="55"/>
  <c r="MTT47" i="55"/>
  <c r="MTU47" i="55"/>
  <c r="MTV47" i="55"/>
  <c r="MTW47" i="55"/>
  <c r="MTX47" i="55"/>
  <c r="MTY47" i="55"/>
  <c r="MTZ47" i="55"/>
  <c r="MUA47" i="55"/>
  <c r="MUB47" i="55"/>
  <c r="MUC47" i="55"/>
  <c r="MUD47" i="55"/>
  <c r="MUE47" i="55"/>
  <c r="MUF47" i="55"/>
  <c r="MUG47" i="55"/>
  <c r="MUH47" i="55"/>
  <c r="MUI47" i="55"/>
  <c r="MUJ47" i="55"/>
  <c r="MUK47" i="55"/>
  <c r="MUL47" i="55"/>
  <c r="MUM47" i="55"/>
  <c r="MUN47" i="55"/>
  <c r="MUO47" i="55"/>
  <c r="MUP47" i="55"/>
  <c r="MUQ47" i="55"/>
  <c r="MUR47" i="55"/>
  <c r="MUS47" i="55"/>
  <c r="MUT47" i="55"/>
  <c r="MUU47" i="55"/>
  <c r="MUV47" i="55"/>
  <c r="MUW47" i="55"/>
  <c r="MUX47" i="55"/>
  <c r="MUY47" i="55"/>
  <c r="MUZ47" i="55"/>
  <c r="MVA47" i="55"/>
  <c r="MVB47" i="55"/>
  <c r="MVC47" i="55"/>
  <c r="MVD47" i="55"/>
  <c r="MVE47" i="55"/>
  <c r="MVF47" i="55"/>
  <c r="MVG47" i="55"/>
  <c r="MVH47" i="55"/>
  <c r="MVI47" i="55"/>
  <c r="MVJ47" i="55"/>
  <c r="MVK47" i="55"/>
  <c r="MVL47" i="55"/>
  <c r="MVM47" i="55"/>
  <c r="MVN47" i="55"/>
  <c r="MVO47" i="55"/>
  <c r="MVP47" i="55"/>
  <c r="MVQ47" i="55"/>
  <c r="MVR47" i="55"/>
  <c r="MVS47" i="55"/>
  <c r="MVT47" i="55"/>
  <c r="MVU47" i="55"/>
  <c r="MVV47" i="55"/>
  <c r="MVW47" i="55"/>
  <c r="MVX47" i="55"/>
  <c r="MVY47" i="55"/>
  <c r="MVZ47" i="55"/>
  <c r="MWA47" i="55"/>
  <c r="MWB47" i="55"/>
  <c r="MWC47" i="55"/>
  <c r="MWD47" i="55"/>
  <c r="MWE47" i="55"/>
  <c r="MWF47" i="55"/>
  <c r="MWG47" i="55"/>
  <c r="MWH47" i="55"/>
  <c r="MWI47" i="55"/>
  <c r="MWJ47" i="55"/>
  <c r="MWK47" i="55"/>
  <c r="MWL47" i="55"/>
  <c r="MWM47" i="55"/>
  <c r="MWN47" i="55"/>
  <c r="MWO47" i="55"/>
  <c r="MWP47" i="55"/>
  <c r="MWQ47" i="55"/>
  <c r="MWR47" i="55"/>
  <c r="MWS47" i="55"/>
  <c r="MWT47" i="55"/>
  <c r="MWU47" i="55"/>
  <c r="MWV47" i="55"/>
  <c r="MWW47" i="55"/>
  <c r="MWX47" i="55"/>
  <c r="MWY47" i="55"/>
  <c r="MWZ47" i="55"/>
  <c r="MXA47" i="55"/>
  <c r="MXB47" i="55"/>
  <c r="MXC47" i="55"/>
  <c r="MXD47" i="55"/>
  <c r="MXE47" i="55"/>
  <c r="MXF47" i="55"/>
  <c r="MXG47" i="55"/>
  <c r="MXH47" i="55"/>
  <c r="MXI47" i="55"/>
  <c r="MXJ47" i="55"/>
  <c r="MXK47" i="55"/>
  <c r="MXL47" i="55"/>
  <c r="MXM47" i="55"/>
  <c r="MXN47" i="55"/>
  <c r="MXO47" i="55"/>
  <c r="MXP47" i="55"/>
  <c r="MXQ47" i="55"/>
  <c r="MXR47" i="55"/>
  <c r="MXS47" i="55"/>
  <c r="MXT47" i="55"/>
  <c r="MXU47" i="55"/>
  <c r="MXV47" i="55"/>
  <c r="MXW47" i="55"/>
  <c r="MXX47" i="55"/>
  <c r="MXY47" i="55"/>
  <c r="MXZ47" i="55"/>
  <c r="MYA47" i="55"/>
  <c r="MYB47" i="55"/>
  <c r="MYC47" i="55"/>
  <c r="MYD47" i="55"/>
  <c r="MYE47" i="55"/>
  <c r="MYF47" i="55"/>
  <c r="MYG47" i="55"/>
  <c r="MYH47" i="55"/>
  <c r="MYI47" i="55"/>
  <c r="MYJ47" i="55"/>
  <c r="MYK47" i="55"/>
  <c r="MYL47" i="55"/>
  <c r="MYM47" i="55"/>
  <c r="MYN47" i="55"/>
  <c r="MYO47" i="55"/>
  <c r="MYP47" i="55"/>
  <c r="MYQ47" i="55"/>
  <c r="MYR47" i="55"/>
  <c r="MYS47" i="55"/>
  <c r="MYT47" i="55"/>
  <c r="MYU47" i="55"/>
  <c r="MYV47" i="55"/>
  <c r="MYW47" i="55"/>
  <c r="MYX47" i="55"/>
  <c r="MYY47" i="55"/>
  <c r="MYZ47" i="55"/>
  <c r="MZA47" i="55"/>
  <c r="MZB47" i="55"/>
  <c r="MZC47" i="55"/>
  <c r="MZD47" i="55"/>
  <c r="MZE47" i="55"/>
  <c r="MZF47" i="55"/>
  <c r="MZG47" i="55"/>
  <c r="MZH47" i="55"/>
  <c r="MZI47" i="55"/>
  <c r="MZJ47" i="55"/>
  <c r="MZK47" i="55"/>
  <c r="MZL47" i="55"/>
  <c r="MZM47" i="55"/>
  <c r="MZN47" i="55"/>
  <c r="MZO47" i="55"/>
  <c r="MZP47" i="55"/>
  <c r="MZQ47" i="55"/>
  <c r="MZR47" i="55"/>
  <c r="MZS47" i="55"/>
  <c r="MZT47" i="55"/>
  <c r="MZU47" i="55"/>
  <c r="MZV47" i="55"/>
  <c r="MZW47" i="55"/>
  <c r="MZX47" i="55"/>
  <c r="MZY47" i="55"/>
  <c r="MZZ47" i="55"/>
  <c r="NAA47" i="55"/>
  <c r="NAB47" i="55"/>
  <c r="NAC47" i="55"/>
  <c r="NAD47" i="55"/>
  <c r="NAE47" i="55"/>
  <c r="NAF47" i="55"/>
  <c r="NAG47" i="55"/>
  <c r="NAH47" i="55"/>
  <c r="NAI47" i="55"/>
  <c r="NAJ47" i="55"/>
  <c r="NAK47" i="55"/>
  <c r="NAL47" i="55"/>
  <c r="NAM47" i="55"/>
  <c r="NAN47" i="55"/>
  <c r="NAO47" i="55"/>
  <c r="NAP47" i="55"/>
  <c r="NAQ47" i="55"/>
  <c r="NAR47" i="55"/>
  <c r="NAS47" i="55"/>
  <c r="NAT47" i="55"/>
  <c r="NAU47" i="55"/>
  <c r="NAV47" i="55"/>
  <c r="NAW47" i="55"/>
  <c r="NAX47" i="55"/>
  <c r="NAY47" i="55"/>
  <c r="NAZ47" i="55"/>
  <c r="NBA47" i="55"/>
  <c r="NBB47" i="55"/>
  <c r="NBC47" i="55"/>
  <c r="NBD47" i="55"/>
  <c r="NBE47" i="55"/>
  <c r="NBF47" i="55"/>
  <c r="NBG47" i="55"/>
  <c r="NBH47" i="55"/>
  <c r="NBI47" i="55"/>
  <c r="NBJ47" i="55"/>
  <c r="NBK47" i="55"/>
  <c r="NBL47" i="55"/>
  <c r="NBM47" i="55"/>
  <c r="NBN47" i="55"/>
  <c r="NBO47" i="55"/>
  <c r="NBP47" i="55"/>
  <c r="NBQ47" i="55"/>
  <c r="NBR47" i="55"/>
  <c r="NBS47" i="55"/>
  <c r="NBT47" i="55"/>
  <c r="NBU47" i="55"/>
  <c r="NBV47" i="55"/>
  <c r="NBW47" i="55"/>
  <c r="NBX47" i="55"/>
  <c r="NBY47" i="55"/>
  <c r="NBZ47" i="55"/>
  <c r="NCA47" i="55"/>
  <c r="NCB47" i="55"/>
  <c r="NCC47" i="55"/>
  <c r="NCD47" i="55"/>
  <c r="NCE47" i="55"/>
  <c r="NCF47" i="55"/>
  <c r="NCG47" i="55"/>
  <c r="NCH47" i="55"/>
  <c r="NCI47" i="55"/>
  <c r="NCJ47" i="55"/>
  <c r="NCK47" i="55"/>
  <c r="NCL47" i="55"/>
  <c r="NCM47" i="55"/>
  <c r="NCN47" i="55"/>
  <c r="NCO47" i="55"/>
  <c r="NCP47" i="55"/>
  <c r="NCQ47" i="55"/>
  <c r="NCR47" i="55"/>
  <c r="NCS47" i="55"/>
  <c r="NCT47" i="55"/>
  <c r="NCU47" i="55"/>
  <c r="NCV47" i="55"/>
  <c r="NCW47" i="55"/>
  <c r="NCX47" i="55"/>
  <c r="NCY47" i="55"/>
  <c r="NCZ47" i="55"/>
  <c r="NDA47" i="55"/>
  <c r="NDB47" i="55"/>
  <c r="NDC47" i="55"/>
  <c r="NDD47" i="55"/>
  <c r="NDE47" i="55"/>
  <c r="NDF47" i="55"/>
  <c r="NDG47" i="55"/>
  <c r="NDH47" i="55"/>
  <c r="NDI47" i="55"/>
  <c r="NDJ47" i="55"/>
  <c r="NDK47" i="55"/>
  <c r="NDL47" i="55"/>
  <c r="NDM47" i="55"/>
  <c r="NDN47" i="55"/>
  <c r="NDO47" i="55"/>
  <c r="NDP47" i="55"/>
  <c r="NDQ47" i="55"/>
  <c r="NDR47" i="55"/>
  <c r="NDS47" i="55"/>
  <c r="NDT47" i="55"/>
  <c r="NDU47" i="55"/>
  <c r="NDV47" i="55"/>
  <c r="NDW47" i="55"/>
  <c r="NDX47" i="55"/>
  <c r="NDY47" i="55"/>
  <c r="NDZ47" i="55"/>
  <c r="NEA47" i="55"/>
  <c r="NEB47" i="55"/>
  <c r="NEC47" i="55"/>
  <c r="NED47" i="55"/>
  <c r="NEE47" i="55"/>
  <c r="NEF47" i="55"/>
  <c r="NEG47" i="55"/>
  <c r="NEH47" i="55"/>
  <c r="NEI47" i="55"/>
  <c r="NEJ47" i="55"/>
  <c r="NEK47" i="55"/>
  <c r="NEL47" i="55"/>
  <c r="NEM47" i="55"/>
  <c r="NEN47" i="55"/>
  <c r="NEO47" i="55"/>
  <c r="NEP47" i="55"/>
  <c r="NEQ47" i="55"/>
  <c r="NER47" i="55"/>
  <c r="NES47" i="55"/>
  <c r="NET47" i="55"/>
  <c r="NEU47" i="55"/>
  <c r="NEV47" i="55"/>
  <c r="NEW47" i="55"/>
  <c r="NEX47" i="55"/>
  <c r="NEY47" i="55"/>
  <c r="NEZ47" i="55"/>
  <c r="NFA47" i="55"/>
  <c r="NFB47" i="55"/>
  <c r="NFC47" i="55"/>
  <c r="NFD47" i="55"/>
  <c r="NFE47" i="55"/>
  <c r="NFF47" i="55"/>
  <c r="NFG47" i="55"/>
  <c r="NFH47" i="55"/>
  <c r="NFI47" i="55"/>
  <c r="NFJ47" i="55"/>
  <c r="NFK47" i="55"/>
  <c r="NFL47" i="55"/>
  <c r="NFM47" i="55"/>
  <c r="NFN47" i="55"/>
  <c r="NFO47" i="55"/>
  <c r="NFP47" i="55"/>
  <c r="NFQ47" i="55"/>
  <c r="NFR47" i="55"/>
  <c r="NFS47" i="55"/>
  <c r="NFT47" i="55"/>
  <c r="NFU47" i="55"/>
  <c r="NFV47" i="55"/>
  <c r="NFW47" i="55"/>
  <c r="NFX47" i="55"/>
  <c r="NFY47" i="55"/>
  <c r="NFZ47" i="55"/>
  <c r="NGA47" i="55"/>
  <c r="NGB47" i="55"/>
  <c r="NGC47" i="55"/>
  <c r="NGD47" i="55"/>
  <c r="NGE47" i="55"/>
  <c r="NGF47" i="55"/>
  <c r="NGG47" i="55"/>
  <c r="NGH47" i="55"/>
  <c r="NGI47" i="55"/>
  <c r="NGJ47" i="55"/>
  <c r="NGK47" i="55"/>
  <c r="NGL47" i="55"/>
  <c r="NGM47" i="55"/>
  <c r="NGN47" i="55"/>
  <c r="NGO47" i="55"/>
  <c r="NGP47" i="55"/>
  <c r="NGQ47" i="55"/>
  <c r="NGR47" i="55"/>
  <c r="NGS47" i="55"/>
  <c r="NGT47" i="55"/>
  <c r="NGU47" i="55"/>
  <c r="NGV47" i="55"/>
  <c r="NGW47" i="55"/>
  <c r="NGX47" i="55"/>
  <c r="NGY47" i="55"/>
  <c r="NGZ47" i="55"/>
  <c r="NHA47" i="55"/>
  <c r="NHB47" i="55"/>
  <c r="NHC47" i="55"/>
  <c r="NHD47" i="55"/>
  <c r="NHE47" i="55"/>
  <c r="NHF47" i="55"/>
  <c r="NHG47" i="55"/>
  <c r="NHH47" i="55"/>
  <c r="NHI47" i="55"/>
  <c r="NHJ47" i="55"/>
  <c r="NHK47" i="55"/>
  <c r="NHL47" i="55"/>
  <c r="NHM47" i="55"/>
  <c r="NHN47" i="55"/>
  <c r="NHO47" i="55"/>
  <c r="NHP47" i="55"/>
  <c r="NHQ47" i="55"/>
  <c r="NHR47" i="55"/>
  <c r="NHS47" i="55"/>
  <c r="NHT47" i="55"/>
  <c r="NHU47" i="55"/>
  <c r="NHV47" i="55"/>
  <c r="NHW47" i="55"/>
  <c r="NHX47" i="55"/>
  <c r="NHY47" i="55"/>
  <c r="NHZ47" i="55"/>
  <c r="NIA47" i="55"/>
  <c r="NIB47" i="55"/>
  <c r="NIC47" i="55"/>
  <c r="NID47" i="55"/>
  <c r="NIE47" i="55"/>
  <c r="NIF47" i="55"/>
  <c r="NIG47" i="55"/>
  <c r="NIH47" i="55"/>
  <c r="NII47" i="55"/>
  <c r="NIJ47" i="55"/>
  <c r="NIK47" i="55"/>
  <c r="NIL47" i="55"/>
  <c r="NIM47" i="55"/>
  <c r="NIN47" i="55"/>
  <c r="NIO47" i="55"/>
  <c r="NIP47" i="55"/>
  <c r="NIQ47" i="55"/>
  <c r="NIR47" i="55"/>
  <c r="NIS47" i="55"/>
  <c r="NIT47" i="55"/>
  <c r="NIU47" i="55"/>
  <c r="NIV47" i="55"/>
  <c r="NIW47" i="55"/>
  <c r="NIX47" i="55"/>
  <c r="NIY47" i="55"/>
  <c r="NIZ47" i="55"/>
  <c r="NJA47" i="55"/>
  <c r="NJB47" i="55"/>
  <c r="NJC47" i="55"/>
  <c r="NJD47" i="55"/>
  <c r="NJE47" i="55"/>
  <c r="NJF47" i="55"/>
  <c r="NJG47" i="55"/>
  <c r="NJH47" i="55"/>
  <c r="NJI47" i="55"/>
  <c r="NJJ47" i="55"/>
  <c r="NJK47" i="55"/>
  <c r="NJL47" i="55"/>
  <c r="NJM47" i="55"/>
  <c r="NJN47" i="55"/>
  <c r="NJO47" i="55"/>
  <c r="NJP47" i="55"/>
  <c r="NJQ47" i="55"/>
  <c r="NJR47" i="55"/>
  <c r="NJS47" i="55"/>
  <c r="NJT47" i="55"/>
  <c r="NJU47" i="55"/>
  <c r="NJV47" i="55"/>
  <c r="NJW47" i="55"/>
  <c r="NJX47" i="55"/>
  <c r="NJY47" i="55"/>
  <c r="NJZ47" i="55"/>
  <c r="NKA47" i="55"/>
  <c r="NKB47" i="55"/>
  <c r="NKC47" i="55"/>
  <c r="NKD47" i="55"/>
  <c r="NKE47" i="55"/>
  <c r="NKF47" i="55"/>
  <c r="NKG47" i="55"/>
  <c r="NKH47" i="55"/>
  <c r="NKI47" i="55"/>
  <c r="NKJ47" i="55"/>
  <c r="NKK47" i="55"/>
  <c r="NKL47" i="55"/>
  <c r="NKM47" i="55"/>
  <c r="NKN47" i="55"/>
  <c r="NKO47" i="55"/>
  <c r="NKP47" i="55"/>
  <c r="NKQ47" i="55"/>
  <c r="NKR47" i="55"/>
  <c r="NKS47" i="55"/>
  <c r="NKT47" i="55"/>
  <c r="NKU47" i="55"/>
  <c r="NKV47" i="55"/>
  <c r="NKW47" i="55"/>
  <c r="NKX47" i="55"/>
  <c r="NKY47" i="55"/>
  <c r="NKZ47" i="55"/>
  <c r="NLA47" i="55"/>
  <c r="NLB47" i="55"/>
  <c r="NLC47" i="55"/>
  <c r="NLD47" i="55"/>
  <c r="NLE47" i="55"/>
  <c r="NLF47" i="55"/>
  <c r="NLG47" i="55"/>
  <c r="NLH47" i="55"/>
  <c r="NLI47" i="55"/>
  <c r="NLJ47" i="55"/>
  <c r="NLK47" i="55"/>
  <c r="NLL47" i="55"/>
  <c r="NLM47" i="55"/>
  <c r="NLN47" i="55"/>
  <c r="NLO47" i="55"/>
  <c r="NLP47" i="55"/>
  <c r="NLQ47" i="55"/>
  <c r="NLR47" i="55"/>
  <c r="NLS47" i="55"/>
  <c r="NLT47" i="55"/>
  <c r="NLU47" i="55"/>
  <c r="NLV47" i="55"/>
  <c r="NLW47" i="55"/>
  <c r="NLX47" i="55"/>
  <c r="NLY47" i="55"/>
  <c r="NLZ47" i="55"/>
  <c r="NMA47" i="55"/>
  <c r="NMB47" i="55"/>
  <c r="NMC47" i="55"/>
  <c r="NMD47" i="55"/>
  <c r="NME47" i="55"/>
  <c r="NMF47" i="55"/>
  <c r="NMG47" i="55"/>
  <c r="NMH47" i="55"/>
  <c r="NMI47" i="55"/>
  <c r="NMJ47" i="55"/>
  <c r="NMK47" i="55"/>
  <c r="NML47" i="55"/>
  <c r="NMM47" i="55"/>
  <c r="NMN47" i="55"/>
  <c r="NMO47" i="55"/>
  <c r="NMP47" i="55"/>
  <c r="NMQ47" i="55"/>
  <c r="NMR47" i="55"/>
  <c r="NMS47" i="55"/>
  <c r="NMT47" i="55"/>
  <c r="NMU47" i="55"/>
  <c r="NMV47" i="55"/>
  <c r="NMW47" i="55"/>
  <c r="NMX47" i="55"/>
  <c r="NMY47" i="55"/>
  <c r="NMZ47" i="55"/>
  <c r="NNA47" i="55"/>
  <c r="NNB47" i="55"/>
  <c r="NNC47" i="55"/>
  <c r="NND47" i="55"/>
  <c r="NNE47" i="55"/>
  <c r="NNF47" i="55"/>
  <c r="NNG47" i="55"/>
  <c r="NNH47" i="55"/>
  <c r="NNI47" i="55"/>
  <c r="NNJ47" i="55"/>
  <c r="NNK47" i="55"/>
  <c r="NNL47" i="55"/>
  <c r="NNM47" i="55"/>
  <c r="NNN47" i="55"/>
  <c r="NNO47" i="55"/>
  <c r="NNP47" i="55"/>
  <c r="NNQ47" i="55"/>
  <c r="NNR47" i="55"/>
  <c r="NNS47" i="55"/>
  <c r="NNT47" i="55"/>
  <c r="NNU47" i="55"/>
  <c r="NNV47" i="55"/>
  <c r="NNW47" i="55"/>
  <c r="NNX47" i="55"/>
  <c r="NNY47" i="55"/>
  <c r="NNZ47" i="55"/>
  <c r="NOA47" i="55"/>
  <c r="NOB47" i="55"/>
  <c r="NOC47" i="55"/>
  <c r="NOD47" i="55"/>
  <c r="NOE47" i="55"/>
  <c r="NOF47" i="55"/>
  <c r="NOG47" i="55"/>
  <c r="NOH47" i="55"/>
  <c r="NOI47" i="55"/>
  <c r="NOJ47" i="55"/>
  <c r="NOK47" i="55"/>
  <c r="NOL47" i="55"/>
  <c r="NOM47" i="55"/>
  <c r="NON47" i="55"/>
  <c r="NOO47" i="55"/>
  <c r="NOP47" i="55"/>
  <c r="NOQ47" i="55"/>
  <c r="NOR47" i="55"/>
  <c r="NOS47" i="55"/>
  <c r="NOT47" i="55"/>
  <c r="NOU47" i="55"/>
  <c r="NOV47" i="55"/>
  <c r="NOW47" i="55"/>
  <c r="NOX47" i="55"/>
  <c r="NOY47" i="55"/>
  <c r="NOZ47" i="55"/>
  <c r="NPA47" i="55"/>
  <c r="NPB47" i="55"/>
  <c r="NPC47" i="55"/>
  <c r="NPD47" i="55"/>
  <c r="NPE47" i="55"/>
  <c r="NPF47" i="55"/>
  <c r="NPG47" i="55"/>
  <c r="NPH47" i="55"/>
  <c r="NPI47" i="55"/>
  <c r="NPJ47" i="55"/>
  <c r="NPK47" i="55"/>
  <c r="NPL47" i="55"/>
  <c r="NPM47" i="55"/>
  <c r="NPN47" i="55"/>
  <c r="NPO47" i="55"/>
  <c r="NPP47" i="55"/>
  <c r="NPQ47" i="55"/>
  <c r="NPR47" i="55"/>
  <c r="NPS47" i="55"/>
  <c r="NPT47" i="55"/>
  <c r="NPU47" i="55"/>
  <c r="NPV47" i="55"/>
  <c r="NPW47" i="55"/>
  <c r="NPX47" i="55"/>
  <c r="NPY47" i="55"/>
  <c r="NPZ47" i="55"/>
  <c r="NQA47" i="55"/>
  <c r="NQB47" i="55"/>
  <c r="NQC47" i="55"/>
  <c r="NQD47" i="55"/>
  <c r="NQE47" i="55"/>
  <c r="NQF47" i="55"/>
  <c r="NQG47" i="55"/>
  <c r="NQH47" i="55"/>
  <c r="NQI47" i="55"/>
  <c r="NQJ47" i="55"/>
  <c r="NQK47" i="55"/>
  <c r="NQL47" i="55"/>
  <c r="NQM47" i="55"/>
  <c r="NQN47" i="55"/>
  <c r="NQO47" i="55"/>
  <c r="NQP47" i="55"/>
  <c r="NQQ47" i="55"/>
  <c r="NQR47" i="55"/>
  <c r="NQS47" i="55"/>
  <c r="NQT47" i="55"/>
  <c r="NQU47" i="55"/>
  <c r="NQV47" i="55"/>
  <c r="NQW47" i="55"/>
  <c r="NQX47" i="55"/>
  <c r="NQY47" i="55"/>
  <c r="NQZ47" i="55"/>
  <c r="NRA47" i="55"/>
  <c r="NRB47" i="55"/>
  <c r="NRC47" i="55"/>
  <c r="NRD47" i="55"/>
  <c r="NRE47" i="55"/>
  <c r="NRF47" i="55"/>
  <c r="NRG47" i="55"/>
  <c r="NRH47" i="55"/>
  <c r="NRI47" i="55"/>
  <c r="NRJ47" i="55"/>
  <c r="NRK47" i="55"/>
  <c r="NRL47" i="55"/>
  <c r="NRM47" i="55"/>
  <c r="NRN47" i="55"/>
  <c r="NRO47" i="55"/>
  <c r="NRP47" i="55"/>
  <c r="NRQ47" i="55"/>
  <c r="NRR47" i="55"/>
  <c r="NRS47" i="55"/>
  <c r="NRT47" i="55"/>
  <c r="NRU47" i="55"/>
  <c r="NRV47" i="55"/>
  <c r="NRW47" i="55"/>
  <c r="NRX47" i="55"/>
  <c r="NRY47" i="55"/>
  <c r="NRZ47" i="55"/>
  <c r="NSA47" i="55"/>
  <c r="NSB47" i="55"/>
  <c r="NSC47" i="55"/>
  <c r="NSD47" i="55"/>
  <c r="NSE47" i="55"/>
  <c r="NSF47" i="55"/>
  <c r="NSG47" i="55"/>
  <c r="NSH47" i="55"/>
  <c r="NSI47" i="55"/>
  <c r="NSJ47" i="55"/>
  <c r="NSK47" i="55"/>
  <c r="NSL47" i="55"/>
  <c r="NSM47" i="55"/>
  <c r="NSN47" i="55"/>
  <c r="NSO47" i="55"/>
  <c r="NSP47" i="55"/>
  <c r="NSQ47" i="55"/>
  <c r="NSR47" i="55"/>
  <c r="NSS47" i="55"/>
  <c r="NST47" i="55"/>
  <c r="NSU47" i="55"/>
  <c r="NSV47" i="55"/>
  <c r="NSW47" i="55"/>
  <c r="NSX47" i="55"/>
  <c r="NSY47" i="55"/>
  <c r="NSZ47" i="55"/>
  <c r="NTA47" i="55"/>
  <c r="NTB47" i="55"/>
  <c r="NTC47" i="55"/>
  <c r="NTD47" i="55"/>
  <c r="NTE47" i="55"/>
  <c r="NTF47" i="55"/>
  <c r="NTG47" i="55"/>
  <c r="NTH47" i="55"/>
  <c r="NTI47" i="55"/>
  <c r="NTJ47" i="55"/>
  <c r="NTK47" i="55"/>
  <c r="NTL47" i="55"/>
  <c r="NTM47" i="55"/>
  <c r="NTN47" i="55"/>
  <c r="NTO47" i="55"/>
  <c r="NTP47" i="55"/>
  <c r="NTQ47" i="55"/>
  <c r="NTR47" i="55"/>
  <c r="NTS47" i="55"/>
  <c r="NTT47" i="55"/>
  <c r="NTU47" i="55"/>
  <c r="NTV47" i="55"/>
  <c r="NTW47" i="55"/>
  <c r="NTX47" i="55"/>
  <c r="NTY47" i="55"/>
  <c r="NTZ47" i="55"/>
  <c r="NUA47" i="55"/>
  <c r="NUB47" i="55"/>
  <c r="NUC47" i="55"/>
  <c r="NUD47" i="55"/>
  <c r="NUE47" i="55"/>
  <c r="NUF47" i="55"/>
  <c r="NUG47" i="55"/>
  <c r="NUH47" i="55"/>
  <c r="NUI47" i="55"/>
  <c r="NUJ47" i="55"/>
  <c r="NUK47" i="55"/>
  <c r="NUL47" i="55"/>
  <c r="NUM47" i="55"/>
  <c r="NUN47" i="55"/>
  <c r="NUO47" i="55"/>
  <c r="NUP47" i="55"/>
  <c r="NUQ47" i="55"/>
  <c r="NUR47" i="55"/>
  <c r="NUS47" i="55"/>
  <c r="NUT47" i="55"/>
  <c r="NUU47" i="55"/>
  <c r="NUV47" i="55"/>
  <c r="NUW47" i="55"/>
  <c r="NUX47" i="55"/>
  <c r="NUY47" i="55"/>
  <c r="NUZ47" i="55"/>
  <c r="NVA47" i="55"/>
  <c r="NVB47" i="55"/>
  <c r="NVC47" i="55"/>
  <c r="NVD47" i="55"/>
  <c r="NVE47" i="55"/>
  <c r="NVF47" i="55"/>
  <c r="NVG47" i="55"/>
  <c r="NVH47" i="55"/>
  <c r="NVI47" i="55"/>
  <c r="NVJ47" i="55"/>
  <c r="NVK47" i="55"/>
  <c r="NVL47" i="55"/>
  <c r="NVM47" i="55"/>
  <c r="NVN47" i="55"/>
  <c r="NVO47" i="55"/>
  <c r="NVP47" i="55"/>
  <c r="NVQ47" i="55"/>
  <c r="NVR47" i="55"/>
  <c r="NVS47" i="55"/>
  <c r="NVT47" i="55"/>
  <c r="NVU47" i="55"/>
  <c r="NVV47" i="55"/>
  <c r="NVW47" i="55"/>
  <c r="NVX47" i="55"/>
  <c r="NVY47" i="55"/>
  <c r="NVZ47" i="55"/>
  <c r="NWA47" i="55"/>
  <c r="NWB47" i="55"/>
  <c r="NWC47" i="55"/>
  <c r="NWD47" i="55"/>
  <c r="NWE47" i="55"/>
  <c r="NWF47" i="55"/>
  <c r="NWG47" i="55"/>
  <c r="NWH47" i="55"/>
  <c r="NWI47" i="55"/>
  <c r="NWJ47" i="55"/>
  <c r="NWK47" i="55"/>
  <c r="NWL47" i="55"/>
  <c r="NWM47" i="55"/>
  <c r="NWN47" i="55"/>
  <c r="NWO47" i="55"/>
  <c r="NWP47" i="55"/>
  <c r="NWQ47" i="55"/>
  <c r="NWR47" i="55"/>
  <c r="NWS47" i="55"/>
  <c r="NWT47" i="55"/>
  <c r="NWU47" i="55"/>
  <c r="NWV47" i="55"/>
  <c r="NWW47" i="55"/>
  <c r="NWX47" i="55"/>
  <c r="NWY47" i="55"/>
  <c r="NWZ47" i="55"/>
  <c r="NXA47" i="55"/>
  <c r="NXB47" i="55"/>
  <c r="NXC47" i="55"/>
  <c r="NXD47" i="55"/>
  <c r="NXE47" i="55"/>
  <c r="NXF47" i="55"/>
  <c r="NXG47" i="55"/>
  <c r="NXH47" i="55"/>
  <c r="NXI47" i="55"/>
  <c r="NXJ47" i="55"/>
  <c r="NXK47" i="55"/>
  <c r="NXL47" i="55"/>
  <c r="NXM47" i="55"/>
  <c r="NXN47" i="55"/>
  <c r="NXO47" i="55"/>
  <c r="NXP47" i="55"/>
  <c r="NXQ47" i="55"/>
  <c r="NXR47" i="55"/>
  <c r="NXS47" i="55"/>
  <c r="NXT47" i="55"/>
  <c r="NXU47" i="55"/>
  <c r="NXV47" i="55"/>
  <c r="NXW47" i="55"/>
  <c r="NXX47" i="55"/>
  <c r="NXY47" i="55"/>
  <c r="NXZ47" i="55"/>
  <c r="NYA47" i="55"/>
  <c r="NYB47" i="55"/>
  <c r="NYC47" i="55"/>
  <c r="NYD47" i="55"/>
  <c r="NYE47" i="55"/>
  <c r="NYF47" i="55"/>
  <c r="NYG47" i="55"/>
  <c r="NYH47" i="55"/>
  <c r="NYI47" i="55"/>
  <c r="NYJ47" i="55"/>
  <c r="NYK47" i="55"/>
  <c r="NYL47" i="55"/>
  <c r="NYM47" i="55"/>
  <c r="NYN47" i="55"/>
  <c r="NYO47" i="55"/>
  <c r="NYP47" i="55"/>
  <c r="NYQ47" i="55"/>
  <c r="NYR47" i="55"/>
  <c r="NYS47" i="55"/>
  <c r="NYT47" i="55"/>
  <c r="NYU47" i="55"/>
  <c r="NYV47" i="55"/>
  <c r="NYW47" i="55"/>
  <c r="NYX47" i="55"/>
  <c r="NYY47" i="55"/>
  <c r="NYZ47" i="55"/>
  <c r="NZA47" i="55"/>
  <c r="NZB47" i="55"/>
  <c r="NZC47" i="55"/>
  <c r="NZD47" i="55"/>
  <c r="NZE47" i="55"/>
  <c r="NZF47" i="55"/>
  <c r="NZG47" i="55"/>
  <c r="NZH47" i="55"/>
  <c r="NZI47" i="55"/>
  <c r="NZJ47" i="55"/>
  <c r="NZK47" i="55"/>
  <c r="NZL47" i="55"/>
  <c r="NZM47" i="55"/>
  <c r="NZN47" i="55"/>
  <c r="NZO47" i="55"/>
  <c r="NZP47" i="55"/>
  <c r="NZQ47" i="55"/>
  <c r="NZR47" i="55"/>
  <c r="NZS47" i="55"/>
  <c r="NZT47" i="55"/>
  <c r="NZU47" i="55"/>
  <c r="NZV47" i="55"/>
  <c r="NZW47" i="55"/>
  <c r="NZX47" i="55"/>
  <c r="NZY47" i="55"/>
  <c r="NZZ47" i="55"/>
  <c r="OAA47" i="55"/>
  <c r="OAB47" i="55"/>
  <c r="OAC47" i="55"/>
  <c r="OAD47" i="55"/>
  <c r="OAE47" i="55"/>
  <c r="OAF47" i="55"/>
  <c r="OAG47" i="55"/>
  <c r="OAH47" i="55"/>
  <c r="OAI47" i="55"/>
  <c r="OAJ47" i="55"/>
  <c r="OAK47" i="55"/>
  <c r="OAL47" i="55"/>
  <c r="OAM47" i="55"/>
  <c r="OAN47" i="55"/>
  <c r="OAO47" i="55"/>
  <c r="OAP47" i="55"/>
  <c r="OAQ47" i="55"/>
  <c r="OAR47" i="55"/>
  <c r="OAS47" i="55"/>
  <c r="OAT47" i="55"/>
  <c r="OAU47" i="55"/>
  <c r="OAV47" i="55"/>
  <c r="OAW47" i="55"/>
  <c r="OAX47" i="55"/>
  <c r="OAY47" i="55"/>
  <c r="OAZ47" i="55"/>
  <c r="OBA47" i="55"/>
  <c r="OBB47" i="55"/>
  <c r="OBC47" i="55"/>
  <c r="OBD47" i="55"/>
  <c r="OBE47" i="55"/>
  <c r="OBF47" i="55"/>
  <c r="OBG47" i="55"/>
  <c r="OBH47" i="55"/>
  <c r="OBI47" i="55"/>
  <c r="OBJ47" i="55"/>
  <c r="OBK47" i="55"/>
  <c r="OBL47" i="55"/>
  <c r="OBM47" i="55"/>
  <c r="OBN47" i="55"/>
  <c r="OBO47" i="55"/>
  <c r="OBP47" i="55"/>
  <c r="OBQ47" i="55"/>
  <c r="OBR47" i="55"/>
  <c r="OBS47" i="55"/>
  <c r="OBT47" i="55"/>
  <c r="OBU47" i="55"/>
  <c r="OBV47" i="55"/>
  <c r="OBW47" i="55"/>
  <c r="OBX47" i="55"/>
  <c r="OBY47" i="55"/>
  <c r="OBZ47" i="55"/>
  <c r="OCA47" i="55"/>
  <c r="OCB47" i="55"/>
  <c r="OCC47" i="55"/>
  <c r="OCD47" i="55"/>
  <c r="OCE47" i="55"/>
  <c r="OCF47" i="55"/>
  <c r="OCG47" i="55"/>
  <c r="OCH47" i="55"/>
  <c r="OCI47" i="55"/>
  <c r="OCJ47" i="55"/>
  <c r="OCK47" i="55"/>
  <c r="OCL47" i="55"/>
  <c r="OCM47" i="55"/>
  <c r="OCN47" i="55"/>
  <c r="OCO47" i="55"/>
  <c r="OCP47" i="55"/>
  <c r="OCQ47" i="55"/>
  <c r="OCR47" i="55"/>
  <c r="OCS47" i="55"/>
  <c r="OCT47" i="55"/>
  <c r="OCU47" i="55"/>
  <c r="OCV47" i="55"/>
  <c r="OCW47" i="55"/>
  <c r="OCX47" i="55"/>
  <c r="OCY47" i="55"/>
  <c r="OCZ47" i="55"/>
  <c r="ODA47" i="55"/>
  <c r="ODB47" i="55"/>
  <c r="ODC47" i="55"/>
  <c r="ODD47" i="55"/>
  <c r="ODE47" i="55"/>
  <c r="ODF47" i="55"/>
  <c r="ODG47" i="55"/>
  <c r="ODH47" i="55"/>
  <c r="ODI47" i="55"/>
  <c r="ODJ47" i="55"/>
  <c r="ODK47" i="55"/>
  <c r="ODL47" i="55"/>
  <c r="ODM47" i="55"/>
  <c r="ODN47" i="55"/>
  <c r="ODO47" i="55"/>
  <c r="ODP47" i="55"/>
  <c r="ODQ47" i="55"/>
  <c r="ODR47" i="55"/>
  <c r="ODS47" i="55"/>
  <c r="ODT47" i="55"/>
  <c r="ODU47" i="55"/>
  <c r="ODV47" i="55"/>
  <c r="ODW47" i="55"/>
  <c r="ODX47" i="55"/>
  <c r="ODY47" i="55"/>
  <c r="ODZ47" i="55"/>
  <c r="OEA47" i="55"/>
  <c r="OEB47" i="55"/>
  <c r="OEC47" i="55"/>
  <c r="OED47" i="55"/>
  <c r="OEE47" i="55"/>
  <c r="OEF47" i="55"/>
  <c r="OEG47" i="55"/>
  <c r="OEH47" i="55"/>
  <c r="OEI47" i="55"/>
  <c r="OEJ47" i="55"/>
  <c r="OEK47" i="55"/>
  <c r="OEL47" i="55"/>
  <c r="OEM47" i="55"/>
  <c r="OEN47" i="55"/>
  <c r="OEO47" i="55"/>
  <c r="OEP47" i="55"/>
  <c r="OEQ47" i="55"/>
  <c r="OER47" i="55"/>
  <c r="OES47" i="55"/>
  <c r="OET47" i="55"/>
  <c r="OEU47" i="55"/>
  <c r="OEV47" i="55"/>
  <c r="OEW47" i="55"/>
  <c r="OEX47" i="55"/>
  <c r="OEY47" i="55"/>
  <c r="OEZ47" i="55"/>
  <c r="OFA47" i="55"/>
  <c r="OFB47" i="55"/>
  <c r="OFC47" i="55"/>
  <c r="OFD47" i="55"/>
  <c r="OFE47" i="55"/>
  <c r="OFF47" i="55"/>
  <c r="OFG47" i="55"/>
  <c r="OFH47" i="55"/>
  <c r="OFI47" i="55"/>
  <c r="OFJ47" i="55"/>
  <c r="OFK47" i="55"/>
  <c r="OFL47" i="55"/>
  <c r="OFM47" i="55"/>
  <c r="OFN47" i="55"/>
  <c r="OFO47" i="55"/>
  <c r="OFP47" i="55"/>
  <c r="OFQ47" i="55"/>
  <c r="OFR47" i="55"/>
  <c r="OFS47" i="55"/>
  <c r="OFT47" i="55"/>
  <c r="OFU47" i="55"/>
  <c r="OFV47" i="55"/>
  <c r="OFW47" i="55"/>
  <c r="OFX47" i="55"/>
  <c r="OFY47" i="55"/>
  <c r="OFZ47" i="55"/>
  <c r="OGA47" i="55"/>
  <c r="OGB47" i="55"/>
  <c r="OGC47" i="55"/>
  <c r="OGD47" i="55"/>
  <c r="OGE47" i="55"/>
  <c r="OGF47" i="55"/>
  <c r="OGG47" i="55"/>
  <c r="OGH47" i="55"/>
  <c r="OGI47" i="55"/>
  <c r="OGJ47" i="55"/>
  <c r="OGK47" i="55"/>
  <c r="OGL47" i="55"/>
  <c r="OGM47" i="55"/>
  <c r="OGN47" i="55"/>
  <c r="OGO47" i="55"/>
  <c r="OGP47" i="55"/>
  <c r="OGQ47" i="55"/>
  <c r="OGR47" i="55"/>
  <c r="OGS47" i="55"/>
  <c r="OGT47" i="55"/>
  <c r="OGU47" i="55"/>
  <c r="OGV47" i="55"/>
  <c r="OGW47" i="55"/>
  <c r="OGX47" i="55"/>
  <c r="OGY47" i="55"/>
  <c r="OGZ47" i="55"/>
  <c r="OHA47" i="55"/>
  <c r="OHB47" i="55"/>
  <c r="OHC47" i="55"/>
  <c r="OHD47" i="55"/>
  <c r="OHE47" i="55"/>
  <c r="OHF47" i="55"/>
  <c r="OHG47" i="55"/>
  <c r="OHH47" i="55"/>
  <c r="OHI47" i="55"/>
  <c r="OHJ47" i="55"/>
  <c r="OHK47" i="55"/>
  <c r="OHL47" i="55"/>
  <c r="OHM47" i="55"/>
  <c r="OHN47" i="55"/>
  <c r="OHO47" i="55"/>
  <c r="OHP47" i="55"/>
  <c r="OHQ47" i="55"/>
  <c r="OHR47" i="55"/>
  <c r="OHS47" i="55"/>
  <c r="OHT47" i="55"/>
  <c r="OHU47" i="55"/>
  <c r="OHV47" i="55"/>
  <c r="OHW47" i="55"/>
  <c r="OHX47" i="55"/>
  <c r="OHY47" i="55"/>
  <c r="OHZ47" i="55"/>
  <c r="OIA47" i="55"/>
  <c r="OIB47" i="55"/>
  <c r="OIC47" i="55"/>
  <c r="OID47" i="55"/>
  <c r="OIE47" i="55"/>
  <c r="OIF47" i="55"/>
  <c r="OIG47" i="55"/>
  <c r="OIH47" i="55"/>
  <c r="OII47" i="55"/>
  <c r="OIJ47" i="55"/>
  <c r="OIK47" i="55"/>
  <c r="OIL47" i="55"/>
  <c r="OIM47" i="55"/>
  <c r="OIN47" i="55"/>
  <c r="OIO47" i="55"/>
  <c r="OIP47" i="55"/>
  <c r="OIQ47" i="55"/>
  <c r="OIR47" i="55"/>
  <c r="OIS47" i="55"/>
  <c r="OIT47" i="55"/>
  <c r="OIU47" i="55"/>
  <c r="OIV47" i="55"/>
  <c r="OIW47" i="55"/>
  <c r="OIX47" i="55"/>
  <c r="OIY47" i="55"/>
  <c r="OIZ47" i="55"/>
  <c r="OJA47" i="55"/>
  <c r="OJB47" i="55"/>
  <c r="OJC47" i="55"/>
  <c r="OJD47" i="55"/>
  <c r="OJE47" i="55"/>
  <c r="OJF47" i="55"/>
  <c r="OJG47" i="55"/>
  <c r="OJH47" i="55"/>
  <c r="OJI47" i="55"/>
  <c r="OJJ47" i="55"/>
  <c r="OJK47" i="55"/>
  <c r="OJL47" i="55"/>
  <c r="OJM47" i="55"/>
  <c r="OJN47" i="55"/>
  <c r="OJO47" i="55"/>
  <c r="OJP47" i="55"/>
  <c r="OJQ47" i="55"/>
  <c r="OJR47" i="55"/>
  <c r="OJS47" i="55"/>
  <c r="OJT47" i="55"/>
  <c r="OJU47" i="55"/>
  <c r="OJV47" i="55"/>
  <c r="OJW47" i="55"/>
  <c r="OJX47" i="55"/>
  <c r="OJY47" i="55"/>
  <c r="OJZ47" i="55"/>
  <c r="OKA47" i="55"/>
  <c r="OKB47" i="55"/>
  <c r="OKC47" i="55"/>
  <c r="OKD47" i="55"/>
  <c r="OKE47" i="55"/>
  <c r="OKF47" i="55"/>
  <c r="OKG47" i="55"/>
  <c r="OKH47" i="55"/>
  <c r="OKI47" i="55"/>
  <c r="OKJ47" i="55"/>
  <c r="OKK47" i="55"/>
  <c r="OKL47" i="55"/>
  <c r="OKM47" i="55"/>
  <c r="OKN47" i="55"/>
  <c r="OKO47" i="55"/>
  <c r="OKP47" i="55"/>
  <c r="OKQ47" i="55"/>
  <c r="OKR47" i="55"/>
  <c r="OKS47" i="55"/>
  <c r="OKT47" i="55"/>
  <c r="OKU47" i="55"/>
  <c r="OKV47" i="55"/>
  <c r="OKW47" i="55"/>
  <c r="OKX47" i="55"/>
  <c r="OKY47" i="55"/>
  <c r="OKZ47" i="55"/>
  <c r="OLA47" i="55"/>
  <c r="OLB47" i="55"/>
  <c r="OLC47" i="55"/>
  <c r="OLD47" i="55"/>
  <c r="OLE47" i="55"/>
  <c r="OLF47" i="55"/>
  <c r="OLG47" i="55"/>
  <c r="OLH47" i="55"/>
  <c r="OLI47" i="55"/>
  <c r="OLJ47" i="55"/>
  <c r="OLK47" i="55"/>
  <c r="OLL47" i="55"/>
  <c r="OLM47" i="55"/>
  <c r="OLN47" i="55"/>
  <c r="OLO47" i="55"/>
  <c r="OLP47" i="55"/>
  <c r="OLQ47" i="55"/>
  <c r="OLR47" i="55"/>
  <c r="OLS47" i="55"/>
  <c r="OLT47" i="55"/>
  <c r="OLU47" i="55"/>
  <c r="OLV47" i="55"/>
  <c r="OLW47" i="55"/>
  <c r="OLX47" i="55"/>
  <c r="OLY47" i="55"/>
  <c r="OLZ47" i="55"/>
  <c r="OMA47" i="55"/>
  <c r="OMB47" i="55"/>
  <c r="OMC47" i="55"/>
  <c r="OMD47" i="55"/>
  <c r="OME47" i="55"/>
  <c r="OMF47" i="55"/>
  <c r="OMG47" i="55"/>
  <c r="OMH47" i="55"/>
  <c r="OMI47" i="55"/>
  <c r="OMJ47" i="55"/>
  <c r="OMK47" i="55"/>
  <c r="OML47" i="55"/>
  <c r="OMM47" i="55"/>
  <c r="OMN47" i="55"/>
  <c r="OMO47" i="55"/>
  <c r="OMP47" i="55"/>
  <c r="OMQ47" i="55"/>
  <c r="OMR47" i="55"/>
  <c r="OMS47" i="55"/>
  <c r="OMT47" i="55"/>
  <c r="OMU47" i="55"/>
  <c r="OMV47" i="55"/>
  <c r="OMW47" i="55"/>
  <c r="OMX47" i="55"/>
  <c r="OMY47" i="55"/>
  <c r="OMZ47" i="55"/>
  <c r="ONA47" i="55"/>
  <c r="ONB47" i="55"/>
  <c r="ONC47" i="55"/>
  <c r="OND47" i="55"/>
  <c r="ONE47" i="55"/>
  <c r="ONF47" i="55"/>
  <c r="ONG47" i="55"/>
  <c r="ONH47" i="55"/>
  <c r="ONI47" i="55"/>
  <c r="ONJ47" i="55"/>
  <c r="ONK47" i="55"/>
  <c r="ONL47" i="55"/>
  <c r="ONM47" i="55"/>
  <c r="ONN47" i="55"/>
  <c r="ONO47" i="55"/>
  <c r="ONP47" i="55"/>
  <c r="ONQ47" i="55"/>
  <c r="ONR47" i="55"/>
  <c r="ONS47" i="55"/>
  <c r="ONT47" i="55"/>
  <c r="ONU47" i="55"/>
  <c r="ONV47" i="55"/>
  <c r="ONW47" i="55"/>
  <c r="ONX47" i="55"/>
  <c r="ONY47" i="55"/>
  <c r="ONZ47" i="55"/>
  <c r="OOA47" i="55"/>
  <c r="OOB47" i="55"/>
  <c r="OOC47" i="55"/>
  <c r="OOD47" i="55"/>
  <c r="OOE47" i="55"/>
  <c r="OOF47" i="55"/>
  <c r="OOG47" i="55"/>
  <c r="OOH47" i="55"/>
  <c r="OOI47" i="55"/>
  <c r="OOJ47" i="55"/>
  <c r="OOK47" i="55"/>
  <c r="OOL47" i="55"/>
  <c r="OOM47" i="55"/>
  <c r="OON47" i="55"/>
  <c r="OOO47" i="55"/>
  <c r="OOP47" i="55"/>
  <c r="OOQ47" i="55"/>
  <c r="OOR47" i="55"/>
  <c r="OOS47" i="55"/>
  <c r="OOT47" i="55"/>
  <c r="OOU47" i="55"/>
  <c r="OOV47" i="55"/>
  <c r="OOW47" i="55"/>
  <c r="OOX47" i="55"/>
  <c r="OOY47" i="55"/>
  <c r="OOZ47" i="55"/>
  <c r="OPA47" i="55"/>
  <c r="OPB47" i="55"/>
  <c r="OPC47" i="55"/>
  <c r="OPD47" i="55"/>
  <c r="OPE47" i="55"/>
  <c r="OPF47" i="55"/>
  <c r="OPG47" i="55"/>
  <c r="OPH47" i="55"/>
  <c r="OPI47" i="55"/>
  <c r="OPJ47" i="55"/>
  <c r="OPK47" i="55"/>
  <c r="OPL47" i="55"/>
  <c r="OPM47" i="55"/>
  <c r="OPN47" i="55"/>
  <c r="OPO47" i="55"/>
  <c r="OPP47" i="55"/>
  <c r="OPQ47" i="55"/>
  <c r="OPR47" i="55"/>
  <c r="OPS47" i="55"/>
  <c r="OPT47" i="55"/>
  <c r="OPU47" i="55"/>
  <c r="OPV47" i="55"/>
  <c r="OPW47" i="55"/>
  <c r="OPX47" i="55"/>
  <c r="OPY47" i="55"/>
  <c r="OPZ47" i="55"/>
  <c r="OQA47" i="55"/>
  <c r="OQB47" i="55"/>
  <c r="OQC47" i="55"/>
  <c r="OQD47" i="55"/>
  <c r="OQE47" i="55"/>
  <c r="OQF47" i="55"/>
  <c r="OQG47" i="55"/>
  <c r="OQH47" i="55"/>
  <c r="OQI47" i="55"/>
  <c r="OQJ47" i="55"/>
  <c r="OQK47" i="55"/>
  <c r="OQL47" i="55"/>
  <c r="OQM47" i="55"/>
  <c r="OQN47" i="55"/>
  <c r="OQO47" i="55"/>
  <c r="OQP47" i="55"/>
  <c r="OQQ47" i="55"/>
  <c r="OQR47" i="55"/>
  <c r="OQS47" i="55"/>
  <c r="OQT47" i="55"/>
  <c r="OQU47" i="55"/>
  <c r="OQV47" i="55"/>
  <c r="OQW47" i="55"/>
  <c r="OQX47" i="55"/>
  <c r="OQY47" i="55"/>
  <c r="OQZ47" i="55"/>
  <c r="ORA47" i="55"/>
  <c r="ORB47" i="55"/>
  <c r="ORC47" i="55"/>
  <c r="ORD47" i="55"/>
  <c r="ORE47" i="55"/>
  <c r="ORF47" i="55"/>
  <c r="ORG47" i="55"/>
  <c r="ORH47" i="55"/>
  <c r="ORI47" i="55"/>
  <c r="ORJ47" i="55"/>
  <c r="ORK47" i="55"/>
  <c r="ORL47" i="55"/>
  <c r="ORM47" i="55"/>
  <c r="ORN47" i="55"/>
  <c r="ORO47" i="55"/>
  <c r="ORP47" i="55"/>
  <c r="ORQ47" i="55"/>
  <c r="ORR47" i="55"/>
  <c r="ORS47" i="55"/>
  <c r="ORT47" i="55"/>
  <c r="ORU47" i="55"/>
  <c r="ORV47" i="55"/>
  <c r="ORW47" i="55"/>
  <c r="ORX47" i="55"/>
  <c r="ORY47" i="55"/>
  <c r="ORZ47" i="55"/>
  <c r="OSA47" i="55"/>
  <c r="OSB47" i="55"/>
  <c r="OSC47" i="55"/>
  <c r="OSD47" i="55"/>
  <c r="OSE47" i="55"/>
  <c r="OSF47" i="55"/>
  <c r="OSG47" i="55"/>
  <c r="OSH47" i="55"/>
  <c r="OSI47" i="55"/>
  <c r="OSJ47" i="55"/>
  <c r="OSK47" i="55"/>
  <c r="OSL47" i="55"/>
  <c r="OSM47" i="55"/>
  <c r="OSN47" i="55"/>
  <c r="OSO47" i="55"/>
  <c r="OSP47" i="55"/>
  <c r="OSQ47" i="55"/>
  <c r="OSR47" i="55"/>
  <c r="OSS47" i="55"/>
  <c r="OST47" i="55"/>
  <c r="OSU47" i="55"/>
  <c r="OSV47" i="55"/>
  <c r="OSW47" i="55"/>
  <c r="OSX47" i="55"/>
  <c r="OSY47" i="55"/>
  <c r="OSZ47" i="55"/>
  <c r="OTA47" i="55"/>
  <c r="OTB47" i="55"/>
  <c r="OTC47" i="55"/>
  <c r="OTD47" i="55"/>
  <c r="OTE47" i="55"/>
  <c r="OTF47" i="55"/>
  <c r="OTG47" i="55"/>
  <c r="OTH47" i="55"/>
  <c r="OTI47" i="55"/>
  <c r="OTJ47" i="55"/>
  <c r="OTK47" i="55"/>
  <c r="OTL47" i="55"/>
  <c r="OTM47" i="55"/>
  <c r="OTN47" i="55"/>
  <c r="OTO47" i="55"/>
  <c r="OTP47" i="55"/>
  <c r="OTQ47" i="55"/>
  <c r="OTR47" i="55"/>
  <c r="OTS47" i="55"/>
  <c r="OTT47" i="55"/>
  <c r="OTU47" i="55"/>
  <c r="OTV47" i="55"/>
  <c r="OTW47" i="55"/>
  <c r="OTX47" i="55"/>
  <c r="OTY47" i="55"/>
  <c r="OTZ47" i="55"/>
  <c r="OUA47" i="55"/>
  <c r="OUB47" i="55"/>
  <c r="OUC47" i="55"/>
  <c r="OUD47" i="55"/>
  <c r="OUE47" i="55"/>
  <c r="OUF47" i="55"/>
  <c r="OUG47" i="55"/>
  <c r="OUH47" i="55"/>
  <c r="OUI47" i="55"/>
  <c r="OUJ47" i="55"/>
  <c r="OUK47" i="55"/>
  <c r="OUL47" i="55"/>
  <c r="OUM47" i="55"/>
  <c r="OUN47" i="55"/>
  <c r="OUO47" i="55"/>
  <c r="OUP47" i="55"/>
  <c r="OUQ47" i="55"/>
  <c r="OUR47" i="55"/>
  <c r="OUS47" i="55"/>
  <c r="OUT47" i="55"/>
  <c r="OUU47" i="55"/>
  <c r="OUV47" i="55"/>
  <c r="OUW47" i="55"/>
  <c r="OUX47" i="55"/>
  <c r="OUY47" i="55"/>
  <c r="OUZ47" i="55"/>
  <c r="OVA47" i="55"/>
  <c r="OVB47" i="55"/>
  <c r="OVC47" i="55"/>
  <c r="OVD47" i="55"/>
  <c r="OVE47" i="55"/>
  <c r="OVF47" i="55"/>
  <c r="OVG47" i="55"/>
  <c r="OVH47" i="55"/>
  <c r="OVI47" i="55"/>
  <c r="OVJ47" i="55"/>
  <c r="OVK47" i="55"/>
  <c r="OVL47" i="55"/>
  <c r="OVM47" i="55"/>
  <c r="OVN47" i="55"/>
  <c r="OVO47" i="55"/>
  <c r="OVP47" i="55"/>
  <c r="OVQ47" i="55"/>
  <c r="OVR47" i="55"/>
  <c r="OVS47" i="55"/>
  <c r="OVT47" i="55"/>
  <c r="OVU47" i="55"/>
  <c r="OVV47" i="55"/>
  <c r="OVW47" i="55"/>
  <c r="OVX47" i="55"/>
  <c r="OVY47" i="55"/>
  <c r="OVZ47" i="55"/>
  <c r="OWA47" i="55"/>
  <c r="OWB47" i="55"/>
  <c r="OWC47" i="55"/>
  <c r="OWD47" i="55"/>
  <c r="OWE47" i="55"/>
  <c r="OWF47" i="55"/>
  <c r="OWG47" i="55"/>
  <c r="OWH47" i="55"/>
  <c r="OWI47" i="55"/>
  <c r="OWJ47" i="55"/>
  <c r="OWK47" i="55"/>
  <c r="OWL47" i="55"/>
  <c r="OWM47" i="55"/>
  <c r="OWN47" i="55"/>
  <c r="OWO47" i="55"/>
  <c r="OWP47" i="55"/>
  <c r="OWQ47" i="55"/>
  <c r="OWR47" i="55"/>
  <c r="OWS47" i="55"/>
  <c r="OWT47" i="55"/>
  <c r="OWU47" i="55"/>
  <c r="OWV47" i="55"/>
  <c r="OWW47" i="55"/>
  <c r="OWX47" i="55"/>
  <c r="OWY47" i="55"/>
  <c r="OWZ47" i="55"/>
  <c r="OXA47" i="55"/>
  <c r="OXB47" i="55"/>
  <c r="OXC47" i="55"/>
  <c r="OXD47" i="55"/>
  <c r="OXE47" i="55"/>
  <c r="OXF47" i="55"/>
  <c r="OXG47" i="55"/>
  <c r="OXH47" i="55"/>
  <c r="OXI47" i="55"/>
  <c r="OXJ47" i="55"/>
  <c r="OXK47" i="55"/>
  <c r="OXL47" i="55"/>
  <c r="OXM47" i="55"/>
  <c r="OXN47" i="55"/>
  <c r="OXO47" i="55"/>
  <c r="OXP47" i="55"/>
  <c r="OXQ47" i="55"/>
  <c r="OXR47" i="55"/>
  <c r="OXS47" i="55"/>
  <c r="OXT47" i="55"/>
  <c r="OXU47" i="55"/>
  <c r="OXV47" i="55"/>
  <c r="OXW47" i="55"/>
  <c r="OXX47" i="55"/>
  <c r="OXY47" i="55"/>
  <c r="OXZ47" i="55"/>
  <c r="OYA47" i="55"/>
  <c r="OYB47" i="55"/>
  <c r="OYC47" i="55"/>
  <c r="OYD47" i="55"/>
  <c r="OYE47" i="55"/>
  <c r="OYF47" i="55"/>
  <c r="OYG47" i="55"/>
  <c r="OYH47" i="55"/>
  <c r="OYI47" i="55"/>
  <c r="OYJ47" i="55"/>
  <c r="OYK47" i="55"/>
  <c r="OYL47" i="55"/>
  <c r="OYM47" i="55"/>
  <c r="OYN47" i="55"/>
  <c r="OYO47" i="55"/>
  <c r="OYP47" i="55"/>
  <c r="OYQ47" i="55"/>
  <c r="OYR47" i="55"/>
  <c r="OYS47" i="55"/>
  <c r="OYT47" i="55"/>
  <c r="OYU47" i="55"/>
  <c r="OYV47" i="55"/>
  <c r="OYW47" i="55"/>
  <c r="OYX47" i="55"/>
  <c r="OYY47" i="55"/>
  <c r="OYZ47" i="55"/>
  <c r="OZA47" i="55"/>
  <c r="OZB47" i="55"/>
  <c r="OZC47" i="55"/>
  <c r="OZD47" i="55"/>
  <c r="OZE47" i="55"/>
  <c r="OZF47" i="55"/>
  <c r="OZG47" i="55"/>
  <c r="OZH47" i="55"/>
  <c r="OZI47" i="55"/>
  <c r="OZJ47" i="55"/>
  <c r="OZK47" i="55"/>
  <c r="OZL47" i="55"/>
  <c r="OZM47" i="55"/>
  <c r="OZN47" i="55"/>
  <c r="OZO47" i="55"/>
  <c r="OZP47" i="55"/>
  <c r="OZQ47" i="55"/>
  <c r="OZR47" i="55"/>
  <c r="OZS47" i="55"/>
  <c r="OZT47" i="55"/>
  <c r="OZU47" i="55"/>
  <c r="OZV47" i="55"/>
  <c r="OZW47" i="55"/>
  <c r="OZX47" i="55"/>
  <c r="OZY47" i="55"/>
  <c r="OZZ47" i="55"/>
  <c r="PAA47" i="55"/>
  <c r="PAB47" i="55"/>
  <c r="PAC47" i="55"/>
  <c r="PAD47" i="55"/>
  <c r="PAE47" i="55"/>
  <c r="PAF47" i="55"/>
  <c r="PAG47" i="55"/>
  <c r="PAH47" i="55"/>
  <c r="PAI47" i="55"/>
  <c r="PAJ47" i="55"/>
  <c r="PAK47" i="55"/>
  <c r="PAL47" i="55"/>
  <c r="PAM47" i="55"/>
  <c r="PAN47" i="55"/>
  <c r="PAO47" i="55"/>
  <c r="PAP47" i="55"/>
  <c r="PAQ47" i="55"/>
  <c r="PAR47" i="55"/>
  <c r="PAS47" i="55"/>
  <c r="PAT47" i="55"/>
  <c r="PAU47" i="55"/>
  <c r="PAV47" i="55"/>
  <c r="PAW47" i="55"/>
  <c r="PAX47" i="55"/>
  <c r="PAY47" i="55"/>
  <c r="PAZ47" i="55"/>
  <c r="PBA47" i="55"/>
  <c r="PBB47" i="55"/>
  <c r="PBC47" i="55"/>
  <c r="PBD47" i="55"/>
  <c r="PBE47" i="55"/>
  <c r="PBF47" i="55"/>
  <c r="PBG47" i="55"/>
  <c r="PBH47" i="55"/>
  <c r="PBI47" i="55"/>
  <c r="PBJ47" i="55"/>
  <c r="PBK47" i="55"/>
  <c r="PBL47" i="55"/>
  <c r="PBM47" i="55"/>
  <c r="PBN47" i="55"/>
  <c r="PBO47" i="55"/>
  <c r="PBP47" i="55"/>
  <c r="PBQ47" i="55"/>
  <c r="PBR47" i="55"/>
  <c r="PBS47" i="55"/>
  <c r="PBT47" i="55"/>
  <c r="PBU47" i="55"/>
  <c r="PBV47" i="55"/>
  <c r="PBW47" i="55"/>
  <c r="PBX47" i="55"/>
  <c r="PBY47" i="55"/>
  <c r="PBZ47" i="55"/>
  <c r="PCA47" i="55"/>
  <c r="PCB47" i="55"/>
  <c r="PCC47" i="55"/>
  <c r="PCD47" i="55"/>
  <c r="PCE47" i="55"/>
  <c r="PCF47" i="55"/>
  <c r="PCG47" i="55"/>
  <c r="PCH47" i="55"/>
  <c r="PCI47" i="55"/>
  <c r="PCJ47" i="55"/>
  <c r="PCK47" i="55"/>
  <c r="PCL47" i="55"/>
  <c r="PCM47" i="55"/>
  <c r="PCN47" i="55"/>
  <c r="PCO47" i="55"/>
  <c r="PCP47" i="55"/>
  <c r="PCQ47" i="55"/>
  <c r="PCR47" i="55"/>
  <c r="PCS47" i="55"/>
  <c r="PCT47" i="55"/>
  <c r="PCU47" i="55"/>
  <c r="PCV47" i="55"/>
  <c r="PCW47" i="55"/>
  <c r="PCX47" i="55"/>
  <c r="PCY47" i="55"/>
  <c r="PCZ47" i="55"/>
  <c r="PDA47" i="55"/>
  <c r="PDB47" i="55"/>
  <c r="PDC47" i="55"/>
  <c r="PDD47" i="55"/>
  <c r="PDE47" i="55"/>
  <c r="PDF47" i="55"/>
  <c r="PDG47" i="55"/>
  <c r="PDH47" i="55"/>
  <c r="PDI47" i="55"/>
  <c r="PDJ47" i="55"/>
  <c r="PDK47" i="55"/>
  <c r="PDL47" i="55"/>
  <c r="PDM47" i="55"/>
  <c r="PDN47" i="55"/>
  <c r="PDO47" i="55"/>
  <c r="PDP47" i="55"/>
  <c r="PDQ47" i="55"/>
  <c r="PDR47" i="55"/>
  <c r="PDS47" i="55"/>
  <c r="PDT47" i="55"/>
  <c r="PDU47" i="55"/>
  <c r="PDV47" i="55"/>
  <c r="PDW47" i="55"/>
  <c r="PDX47" i="55"/>
  <c r="PDY47" i="55"/>
  <c r="PDZ47" i="55"/>
  <c r="PEA47" i="55"/>
  <c r="PEB47" i="55"/>
  <c r="PEC47" i="55"/>
  <c r="PED47" i="55"/>
  <c r="PEE47" i="55"/>
  <c r="PEF47" i="55"/>
  <c r="PEG47" i="55"/>
  <c r="PEH47" i="55"/>
  <c r="PEI47" i="55"/>
  <c r="PEJ47" i="55"/>
  <c r="PEK47" i="55"/>
  <c r="PEL47" i="55"/>
  <c r="PEM47" i="55"/>
  <c r="PEN47" i="55"/>
  <c r="PEO47" i="55"/>
  <c r="PEP47" i="55"/>
  <c r="PEQ47" i="55"/>
  <c r="PER47" i="55"/>
  <c r="PES47" i="55"/>
  <c r="PET47" i="55"/>
  <c r="PEU47" i="55"/>
  <c r="PEV47" i="55"/>
  <c r="PEW47" i="55"/>
  <c r="PEX47" i="55"/>
  <c r="PEY47" i="55"/>
  <c r="PEZ47" i="55"/>
  <c r="PFA47" i="55"/>
  <c r="PFB47" i="55"/>
  <c r="PFC47" i="55"/>
  <c r="PFD47" i="55"/>
  <c r="PFE47" i="55"/>
  <c r="PFF47" i="55"/>
  <c r="PFG47" i="55"/>
  <c r="PFH47" i="55"/>
  <c r="PFI47" i="55"/>
  <c r="PFJ47" i="55"/>
  <c r="PFK47" i="55"/>
  <c r="PFL47" i="55"/>
  <c r="PFM47" i="55"/>
  <c r="PFN47" i="55"/>
  <c r="PFO47" i="55"/>
  <c r="PFP47" i="55"/>
  <c r="PFQ47" i="55"/>
  <c r="PFR47" i="55"/>
  <c r="PFS47" i="55"/>
  <c r="PFT47" i="55"/>
  <c r="PFU47" i="55"/>
  <c r="PFV47" i="55"/>
  <c r="PFW47" i="55"/>
  <c r="PFX47" i="55"/>
  <c r="PFY47" i="55"/>
  <c r="PFZ47" i="55"/>
  <c r="PGA47" i="55"/>
  <c r="PGB47" i="55"/>
  <c r="PGC47" i="55"/>
  <c r="PGD47" i="55"/>
  <c r="PGE47" i="55"/>
  <c r="PGF47" i="55"/>
  <c r="PGG47" i="55"/>
  <c r="PGH47" i="55"/>
  <c r="PGI47" i="55"/>
  <c r="PGJ47" i="55"/>
  <c r="PGK47" i="55"/>
  <c r="PGL47" i="55"/>
  <c r="PGM47" i="55"/>
  <c r="PGN47" i="55"/>
  <c r="PGO47" i="55"/>
  <c r="PGP47" i="55"/>
  <c r="PGQ47" i="55"/>
  <c r="PGR47" i="55"/>
  <c r="PGS47" i="55"/>
  <c r="PGT47" i="55"/>
  <c r="PGU47" i="55"/>
  <c r="PGV47" i="55"/>
  <c r="PGW47" i="55"/>
  <c r="PGX47" i="55"/>
  <c r="PGY47" i="55"/>
  <c r="PGZ47" i="55"/>
  <c r="PHA47" i="55"/>
  <c r="PHB47" i="55"/>
  <c r="PHC47" i="55"/>
  <c r="PHD47" i="55"/>
  <c r="PHE47" i="55"/>
  <c r="PHF47" i="55"/>
  <c r="PHG47" i="55"/>
  <c r="PHH47" i="55"/>
  <c r="PHI47" i="55"/>
  <c r="PHJ47" i="55"/>
  <c r="PHK47" i="55"/>
  <c r="PHL47" i="55"/>
  <c r="PHM47" i="55"/>
  <c r="PHN47" i="55"/>
  <c r="PHO47" i="55"/>
  <c r="PHP47" i="55"/>
  <c r="PHQ47" i="55"/>
  <c r="PHR47" i="55"/>
  <c r="PHS47" i="55"/>
  <c r="PHT47" i="55"/>
  <c r="PHU47" i="55"/>
  <c r="PHV47" i="55"/>
  <c r="PHW47" i="55"/>
  <c r="PHX47" i="55"/>
  <c r="PHY47" i="55"/>
  <c r="PHZ47" i="55"/>
  <c r="PIA47" i="55"/>
  <c r="PIB47" i="55"/>
  <c r="PIC47" i="55"/>
  <c r="PID47" i="55"/>
  <c r="PIE47" i="55"/>
  <c r="PIF47" i="55"/>
  <c r="PIG47" i="55"/>
  <c r="PIH47" i="55"/>
  <c r="PII47" i="55"/>
  <c r="PIJ47" i="55"/>
  <c r="PIK47" i="55"/>
  <c r="PIL47" i="55"/>
  <c r="PIM47" i="55"/>
  <c r="PIN47" i="55"/>
  <c r="PIO47" i="55"/>
  <c r="PIP47" i="55"/>
  <c r="PIQ47" i="55"/>
  <c r="PIR47" i="55"/>
  <c r="PIS47" i="55"/>
  <c r="PIT47" i="55"/>
  <c r="PIU47" i="55"/>
  <c r="PIV47" i="55"/>
  <c r="PIW47" i="55"/>
  <c r="PIX47" i="55"/>
  <c r="PIY47" i="55"/>
  <c r="PIZ47" i="55"/>
  <c r="PJA47" i="55"/>
  <c r="PJB47" i="55"/>
  <c r="PJC47" i="55"/>
  <c r="PJD47" i="55"/>
  <c r="PJE47" i="55"/>
  <c r="PJF47" i="55"/>
  <c r="PJG47" i="55"/>
  <c r="PJH47" i="55"/>
  <c r="PJI47" i="55"/>
  <c r="PJJ47" i="55"/>
  <c r="PJK47" i="55"/>
  <c r="PJL47" i="55"/>
  <c r="PJM47" i="55"/>
  <c r="PJN47" i="55"/>
  <c r="PJO47" i="55"/>
  <c r="PJP47" i="55"/>
  <c r="PJQ47" i="55"/>
  <c r="PJR47" i="55"/>
  <c r="PJS47" i="55"/>
  <c r="PJT47" i="55"/>
  <c r="PJU47" i="55"/>
  <c r="PJV47" i="55"/>
  <c r="PJW47" i="55"/>
  <c r="PJX47" i="55"/>
  <c r="PJY47" i="55"/>
  <c r="PJZ47" i="55"/>
  <c r="PKA47" i="55"/>
  <c r="PKB47" i="55"/>
  <c r="PKC47" i="55"/>
  <c r="PKD47" i="55"/>
  <c r="PKE47" i="55"/>
  <c r="PKF47" i="55"/>
  <c r="PKG47" i="55"/>
  <c r="PKH47" i="55"/>
  <c r="PKI47" i="55"/>
  <c r="PKJ47" i="55"/>
  <c r="PKK47" i="55"/>
  <c r="PKL47" i="55"/>
  <c r="PKM47" i="55"/>
  <c r="PKN47" i="55"/>
  <c r="PKO47" i="55"/>
  <c r="PKP47" i="55"/>
  <c r="PKQ47" i="55"/>
  <c r="PKR47" i="55"/>
  <c r="PKS47" i="55"/>
  <c r="PKT47" i="55"/>
  <c r="PKU47" i="55"/>
  <c r="PKV47" i="55"/>
  <c r="PKW47" i="55"/>
  <c r="PKX47" i="55"/>
  <c r="PKY47" i="55"/>
  <c r="PKZ47" i="55"/>
  <c r="PLA47" i="55"/>
  <c r="PLB47" i="55"/>
  <c r="PLC47" i="55"/>
  <c r="PLD47" i="55"/>
  <c r="PLE47" i="55"/>
  <c r="PLF47" i="55"/>
  <c r="PLG47" i="55"/>
  <c r="PLH47" i="55"/>
  <c r="PLI47" i="55"/>
  <c r="PLJ47" i="55"/>
  <c r="PLK47" i="55"/>
  <c r="PLL47" i="55"/>
  <c r="PLM47" i="55"/>
  <c r="PLN47" i="55"/>
  <c r="PLO47" i="55"/>
  <c r="PLP47" i="55"/>
  <c r="PLQ47" i="55"/>
  <c r="PLR47" i="55"/>
  <c r="PLS47" i="55"/>
  <c r="PLT47" i="55"/>
  <c r="PLU47" i="55"/>
  <c r="PLV47" i="55"/>
  <c r="PLW47" i="55"/>
  <c r="PLX47" i="55"/>
  <c r="PLY47" i="55"/>
  <c r="PLZ47" i="55"/>
  <c r="PMA47" i="55"/>
  <c r="PMB47" i="55"/>
  <c r="PMC47" i="55"/>
  <c r="PMD47" i="55"/>
  <c r="PME47" i="55"/>
  <c r="PMF47" i="55"/>
  <c r="PMG47" i="55"/>
  <c r="PMH47" i="55"/>
  <c r="PMI47" i="55"/>
  <c r="PMJ47" i="55"/>
  <c r="PMK47" i="55"/>
  <c r="PML47" i="55"/>
  <c r="PMM47" i="55"/>
  <c r="PMN47" i="55"/>
  <c r="PMO47" i="55"/>
  <c r="PMP47" i="55"/>
  <c r="PMQ47" i="55"/>
  <c r="PMR47" i="55"/>
  <c r="PMS47" i="55"/>
  <c r="PMT47" i="55"/>
  <c r="PMU47" i="55"/>
  <c r="PMV47" i="55"/>
  <c r="PMW47" i="55"/>
  <c r="PMX47" i="55"/>
  <c r="PMY47" i="55"/>
  <c r="PMZ47" i="55"/>
  <c r="PNA47" i="55"/>
  <c r="PNB47" i="55"/>
  <c r="PNC47" i="55"/>
  <c r="PND47" i="55"/>
  <c r="PNE47" i="55"/>
  <c r="PNF47" i="55"/>
  <c r="PNG47" i="55"/>
  <c r="PNH47" i="55"/>
  <c r="PNI47" i="55"/>
  <c r="PNJ47" i="55"/>
  <c r="PNK47" i="55"/>
  <c r="PNL47" i="55"/>
  <c r="PNM47" i="55"/>
  <c r="PNN47" i="55"/>
  <c r="PNO47" i="55"/>
  <c r="PNP47" i="55"/>
  <c r="PNQ47" i="55"/>
  <c r="PNR47" i="55"/>
  <c r="PNS47" i="55"/>
  <c r="PNT47" i="55"/>
  <c r="PNU47" i="55"/>
  <c r="PNV47" i="55"/>
  <c r="PNW47" i="55"/>
  <c r="PNX47" i="55"/>
  <c r="PNY47" i="55"/>
  <c r="PNZ47" i="55"/>
  <c r="POA47" i="55"/>
  <c r="POB47" i="55"/>
  <c r="POC47" i="55"/>
  <c r="POD47" i="55"/>
  <c r="POE47" i="55"/>
  <c r="POF47" i="55"/>
  <c r="POG47" i="55"/>
  <c r="POH47" i="55"/>
  <c r="POI47" i="55"/>
  <c r="POJ47" i="55"/>
  <c r="POK47" i="55"/>
  <c r="POL47" i="55"/>
  <c r="POM47" i="55"/>
  <c r="PON47" i="55"/>
  <c r="POO47" i="55"/>
  <c r="POP47" i="55"/>
  <c r="POQ47" i="55"/>
  <c r="POR47" i="55"/>
  <c r="POS47" i="55"/>
  <c r="POT47" i="55"/>
  <c r="POU47" i="55"/>
  <c r="POV47" i="55"/>
  <c r="POW47" i="55"/>
  <c r="POX47" i="55"/>
  <c r="POY47" i="55"/>
  <c r="POZ47" i="55"/>
  <c r="PPA47" i="55"/>
  <c r="PPB47" i="55"/>
  <c r="PPC47" i="55"/>
  <c r="PPD47" i="55"/>
  <c r="PPE47" i="55"/>
  <c r="PPF47" i="55"/>
  <c r="PPG47" i="55"/>
  <c r="PPH47" i="55"/>
  <c r="PPI47" i="55"/>
  <c r="PPJ47" i="55"/>
  <c r="PPK47" i="55"/>
  <c r="PPL47" i="55"/>
  <c r="PPM47" i="55"/>
  <c r="PPN47" i="55"/>
  <c r="PPO47" i="55"/>
  <c r="PPP47" i="55"/>
  <c r="PPQ47" i="55"/>
  <c r="PPR47" i="55"/>
  <c r="PPS47" i="55"/>
  <c r="PPT47" i="55"/>
  <c r="PPU47" i="55"/>
  <c r="PPV47" i="55"/>
  <c r="PPW47" i="55"/>
  <c r="PPX47" i="55"/>
  <c r="PPY47" i="55"/>
  <c r="PPZ47" i="55"/>
  <c r="PQA47" i="55"/>
  <c r="PQB47" i="55"/>
  <c r="PQC47" i="55"/>
  <c r="PQD47" i="55"/>
  <c r="PQE47" i="55"/>
  <c r="PQF47" i="55"/>
  <c r="PQG47" i="55"/>
  <c r="PQH47" i="55"/>
  <c r="PQI47" i="55"/>
  <c r="PQJ47" i="55"/>
  <c r="PQK47" i="55"/>
  <c r="PQL47" i="55"/>
  <c r="PQM47" i="55"/>
  <c r="PQN47" i="55"/>
  <c r="PQO47" i="55"/>
  <c r="PQP47" i="55"/>
  <c r="PQQ47" i="55"/>
  <c r="PQR47" i="55"/>
  <c r="PQS47" i="55"/>
  <c r="PQT47" i="55"/>
  <c r="PQU47" i="55"/>
  <c r="PQV47" i="55"/>
  <c r="PQW47" i="55"/>
  <c r="PQX47" i="55"/>
  <c r="PQY47" i="55"/>
  <c r="PQZ47" i="55"/>
  <c r="PRA47" i="55"/>
  <c r="PRB47" i="55"/>
  <c r="PRC47" i="55"/>
  <c r="PRD47" i="55"/>
  <c r="PRE47" i="55"/>
  <c r="PRF47" i="55"/>
  <c r="PRG47" i="55"/>
  <c r="PRH47" i="55"/>
  <c r="PRI47" i="55"/>
  <c r="PRJ47" i="55"/>
  <c r="PRK47" i="55"/>
  <c r="PRL47" i="55"/>
  <c r="PRM47" i="55"/>
  <c r="PRN47" i="55"/>
  <c r="PRO47" i="55"/>
  <c r="PRP47" i="55"/>
  <c r="PRQ47" i="55"/>
  <c r="PRR47" i="55"/>
  <c r="PRS47" i="55"/>
  <c r="PRT47" i="55"/>
  <c r="PRU47" i="55"/>
  <c r="PRV47" i="55"/>
  <c r="PRW47" i="55"/>
  <c r="PRX47" i="55"/>
  <c r="PRY47" i="55"/>
  <c r="PRZ47" i="55"/>
  <c r="PSA47" i="55"/>
  <c r="PSB47" i="55"/>
  <c r="PSC47" i="55"/>
  <c r="PSD47" i="55"/>
  <c r="PSE47" i="55"/>
  <c r="PSF47" i="55"/>
  <c r="PSG47" i="55"/>
  <c r="PSH47" i="55"/>
  <c r="PSI47" i="55"/>
  <c r="PSJ47" i="55"/>
  <c r="PSK47" i="55"/>
  <c r="PSL47" i="55"/>
  <c r="PSM47" i="55"/>
  <c r="PSN47" i="55"/>
  <c r="PSO47" i="55"/>
  <c r="PSP47" i="55"/>
  <c r="PSQ47" i="55"/>
  <c r="PSR47" i="55"/>
  <c r="PSS47" i="55"/>
  <c r="PST47" i="55"/>
  <c r="PSU47" i="55"/>
  <c r="PSV47" i="55"/>
  <c r="PSW47" i="55"/>
  <c r="PSX47" i="55"/>
  <c r="PSY47" i="55"/>
  <c r="PSZ47" i="55"/>
  <c r="PTA47" i="55"/>
  <c r="PTB47" i="55"/>
  <c r="PTC47" i="55"/>
  <c r="PTD47" i="55"/>
  <c r="PTE47" i="55"/>
  <c r="PTF47" i="55"/>
  <c r="PTG47" i="55"/>
  <c r="PTH47" i="55"/>
  <c r="PTI47" i="55"/>
  <c r="PTJ47" i="55"/>
  <c r="PTK47" i="55"/>
  <c r="PTL47" i="55"/>
  <c r="PTM47" i="55"/>
  <c r="PTN47" i="55"/>
  <c r="PTO47" i="55"/>
  <c r="PTP47" i="55"/>
  <c r="PTQ47" i="55"/>
  <c r="PTR47" i="55"/>
  <c r="PTS47" i="55"/>
  <c r="PTT47" i="55"/>
  <c r="PTU47" i="55"/>
  <c r="PTV47" i="55"/>
  <c r="PTW47" i="55"/>
  <c r="PTX47" i="55"/>
  <c r="PTY47" i="55"/>
  <c r="PTZ47" i="55"/>
  <c r="PUA47" i="55"/>
  <c r="PUB47" i="55"/>
  <c r="PUC47" i="55"/>
  <c r="PUD47" i="55"/>
  <c r="PUE47" i="55"/>
  <c r="PUF47" i="55"/>
  <c r="PUG47" i="55"/>
  <c r="PUH47" i="55"/>
  <c r="PUI47" i="55"/>
  <c r="PUJ47" i="55"/>
  <c r="PUK47" i="55"/>
  <c r="PUL47" i="55"/>
  <c r="PUM47" i="55"/>
  <c r="PUN47" i="55"/>
  <c r="PUO47" i="55"/>
  <c r="PUP47" i="55"/>
  <c r="PUQ47" i="55"/>
  <c r="PUR47" i="55"/>
  <c r="PUS47" i="55"/>
  <c r="PUT47" i="55"/>
  <c r="PUU47" i="55"/>
  <c r="PUV47" i="55"/>
  <c r="PUW47" i="55"/>
  <c r="PUX47" i="55"/>
  <c r="PUY47" i="55"/>
  <c r="PUZ47" i="55"/>
  <c r="PVA47" i="55"/>
  <c r="PVB47" i="55"/>
  <c r="PVC47" i="55"/>
  <c r="PVD47" i="55"/>
  <c r="PVE47" i="55"/>
  <c r="PVF47" i="55"/>
  <c r="PVG47" i="55"/>
  <c r="PVH47" i="55"/>
  <c r="PVI47" i="55"/>
  <c r="PVJ47" i="55"/>
  <c r="PVK47" i="55"/>
  <c r="PVL47" i="55"/>
  <c r="PVM47" i="55"/>
  <c r="PVN47" i="55"/>
  <c r="PVO47" i="55"/>
  <c r="PVP47" i="55"/>
  <c r="PVQ47" i="55"/>
  <c r="PVR47" i="55"/>
  <c r="PVS47" i="55"/>
  <c r="PVT47" i="55"/>
  <c r="PVU47" i="55"/>
  <c r="PVV47" i="55"/>
  <c r="PVW47" i="55"/>
  <c r="PVX47" i="55"/>
  <c r="PVY47" i="55"/>
  <c r="PVZ47" i="55"/>
  <c r="PWA47" i="55"/>
  <c r="PWB47" i="55"/>
  <c r="PWC47" i="55"/>
  <c r="PWD47" i="55"/>
  <c r="PWE47" i="55"/>
  <c r="PWF47" i="55"/>
  <c r="PWG47" i="55"/>
  <c r="PWH47" i="55"/>
  <c r="PWI47" i="55"/>
  <c r="PWJ47" i="55"/>
  <c r="PWK47" i="55"/>
  <c r="PWL47" i="55"/>
  <c r="PWM47" i="55"/>
  <c r="PWN47" i="55"/>
  <c r="PWO47" i="55"/>
  <c r="PWP47" i="55"/>
  <c r="PWQ47" i="55"/>
  <c r="PWR47" i="55"/>
  <c r="PWS47" i="55"/>
  <c r="PWT47" i="55"/>
  <c r="PWU47" i="55"/>
  <c r="PWV47" i="55"/>
  <c r="PWW47" i="55"/>
  <c r="PWX47" i="55"/>
  <c r="PWY47" i="55"/>
  <c r="PWZ47" i="55"/>
  <c r="PXA47" i="55"/>
  <c r="PXB47" i="55"/>
  <c r="PXC47" i="55"/>
  <c r="PXD47" i="55"/>
  <c r="PXE47" i="55"/>
  <c r="PXF47" i="55"/>
  <c r="PXG47" i="55"/>
  <c r="PXH47" i="55"/>
  <c r="PXI47" i="55"/>
  <c r="PXJ47" i="55"/>
  <c r="PXK47" i="55"/>
  <c r="PXL47" i="55"/>
  <c r="PXM47" i="55"/>
  <c r="PXN47" i="55"/>
  <c r="PXO47" i="55"/>
  <c r="PXP47" i="55"/>
  <c r="PXQ47" i="55"/>
  <c r="PXR47" i="55"/>
  <c r="PXS47" i="55"/>
  <c r="PXT47" i="55"/>
  <c r="PXU47" i="55"/>
  <c r="PXV47" i="55"/>
  <c r="PXW47" i="55"/>
  <c r="PXX47" i="55"/>
  <c r="PXY47" i="55"/>
  <c r="PXZ47" i="55"/>
  <c r="PYA47" i="55"/>
  <c r="PYB47" i="55"/>
  <c r="PYC47" i="55"/>
  <c r="PYD47" i="55"/>
  <c r="PYE47" i="55"/>
  <c r="PYF47" i="55"/>
  <c r="PYG47" i="55"/>
  <c r="PYH47" i="55"/>
  <c r="PYI47" i="55"/>
  <c r="PYJ47" i="55"/>
  <c r="PYK47" i="55"/>
  <c r="PYL47" i="55"/>
  <c r="PYM47" i="55"/>
  <c r="PYN47" i="55"/>
  <c r="PYO47" i="55"/>
  <c r="PYP47" i="55"/>
  <c r="PYQ47" i="55"/>
  <c r="PYR47" i="55"/>
  <c r="PYS47" i="55"/>
  <c r="PYT47" i="55"/>
  <c r="PYU47" i="55"/>
  <c r="PYV47" i="55"/>
  <c r="PYW47" i="55"/>
  <c r="PYX47" i="55"/>
  <c r="PYY47" i="55"/>
  <c r="PYZ47" i="55"/>
  <c r="PZA47" i="55"/>
  <c r="PZB47" i="55"/>
  <c r="PZC47" i="55"/>
  <c r="PZD47" i="55"/>
  <c r="PZE47" i="55"/>
  <c r="PZF47" i="55"/>
  <c r="PZG47" i="55"/>
  <c r="PZH47" i="55"/>
  <c r="PZI47" i="55"/>
  <c r="PZJ47" i="55"/>
  <c r="PZK47" i="55"/>
  <c r="PZL47" i="55"/>
  <c r="PZM47" i="55"/>
  <c r="PZN47" i="55"/>
  <c r="PZO47" i="55"/>
  <c r="PZP47" i="55"/>
  <c r="PZQ47" i="55"/>
  <c r="PZR47" i="55"/>
  <c r="PZS47" i="55"/>
  <c r="PZT47" i="55"/>
  <c r="PZU47" i="55"/>
  <c r="PZV47" i="55"/>
  <c r="PZW47" i="55"/>
  <c r="PZX47" i="55"/>
  <c r="PZY47" i="55"/>
  <c r="PZZ47" i="55"/>
  <c r="QAA47" i="55"/>
  <c r="QAB47" i="55"/>
  <c r="QAC47" i="55"/>
  <c r="QAD47" i="55"/>
  <c r="QAE47" i="55"/>
  <c r="QAF47" i="55"/>
  <c r="QAG47" i="55"/>
  <c r="QAH47" i="55"/>
  <c r="QAI47" i="55"/>
  <c r="QAJ47" i="55"/>
  <c r="QAK47" i="55"/>
  <c r="QAL47" i="55"/>
  <c r="QAM47" i="55"/>
  <c r="QAN47" i="55"/>
  <c r="QAO47" i="55"/>
  <c r="QAP47" i="55"/>
  <c r="QAQ47" i="55"/>
  <c r="QAR47" i="55"/>
  <c r="QAS47" i="55"/>
  <c r="QAT47" i="55"/>
  <c r="QAU47" i="55"/>
  <c r="QAV47" i="55"/>
  <c r="QAW47" i="55"/>
  <c r="QAX47" i="55"/>
  <c r="QAY47" i="55"/>
  <c r="QAZ47" i="55"/>
  <c r="QBA47" i="55"/>
  <c r="QBB47" i="55"/>
  <c r="QBC47" i="55"/>
  <c r="QBD47" i="55"/>
  <c r="QBE47" i="55"/>
  <c r="QBF47" i="55"/>
  <c r="QBG47" i="55"/>
  <c r="QBH47" i="55"/>
  <c r="QBI47" i="55"/>
  <c r="QBJ47" i="55"/>
  <c r="QBK47" i="55"/>
  <c r="QBL47" i="55"/>
  <c r="QBM47" i="55"/>
  <c r="QBN47" i="55"/>
  <c r="QBO47" i="55"/>
  <c r="QBP47" i="55"/>
  <c r="QBQ47" i="55"/>
  <c r="QBR47" i="55"/>
  <c r="QBS47" i="55"/>
  <c r="QBT47" i="55"/>
  <c r="QBU47" i="55"/>
  <c r="QBV47" i="55"/>
  <c r="QBW47" i="55"/>
  <c r="QBX47" i="55"/>
  <c r="QBY47" i="55"/>
  <c r="QBZ47" i="55"/>
  <c r="QCA47" i="55"/>
  <c r="QCB47" i="55"/>
  <c r="QCC47" i="55"/>
  <c r="QCD47" i="55"/>
  <c r="QCE47" i="55"/>
  <c r="QCF47" i="55"/>
  <c r="QCG47" i="55"/>
  <c r="QCH47" i="55"/>
  <c r="QCI47" i="55"/>
  <c r="QCJ47" i="55"/>
  <c r="QCK47" i="55"/>
  <c r="QCL47" i="55"/>
  <c r="QCM47" i="55"/>
  <c r="QCN47" i="55"/>
  <c r="QCO47" i="55"/>
  <c r="QCP47" i="55"/>
  <c r="QCQ47" i="55"/>
  <c r="QCR47" i="55"/>
  <c r="QCS47" i="55"/>
  <c r="QCT47" i="55"/>
  <c r="QCU47" i="55"/>
  <c r="QCV47" i="55"/>
  <c r="QCW47" i="55"/>
  <c r="QCX47" i="55"/>
  <c r="QCY47" i="55"/>
  <c r="QCZ47" i="55"/>
  <c r="QDA47" i="55"/>
  <c r="QDB47" i="55"/>
  <c r="QDC47" i="55"/>
  <c r="QDD47" i="55"/>
  <c r="QDE47" i="55"/>
  <c r="QDF47" i="55"/>
  <c r="QDG47" i="55"/>
  <c r="QDH47" i="55"/>
  <c r="QDI47" i="55"/>
  <c r="QDJ47" i="55"/>
  <c r="QDK47" i="55"/>
  <c r="QDL47" i="55"/>
  <c r="QDM47" i="55"/>
  <c r="QDN47" i="55"/>
  <c r="QDO47" i="55"/>
  <c r="QDP47" i="55"/>
  <c r="QDQ47" i="55"/>
  <c r="QDR47" i="55"/>
  <c r="QDS47" i="55"/>
  <c r="QDT47" i="55"/>
  <c r="QDU47" i="55"/>
  <c r="QDV47" i="55"/>
  <c r="QDW47" i="55"/>
  <c r="QDX47" i="55"/>
  <c r="QDY47" i="55"/>
  <c r="QDZ47" i="55"/>
  <c r="QEA47" i="55"/>
  <c r="QEB47" i="55"/>
  <c r="QEC47" i="55"/>
  <c r="QED47" i="55"/>
  <c r="QEE47" i="55"/>
  <c r="QEF47" i="55"/>
  <c r="QEG47" i="55"/>
  <c r="QEH47" i="55"/>
  <c r="QEI47" i="55"/>
  <c r="QEJ47" i="55"/>
  <c r="QEK47" i="55"/>
  <c r="QEL47" i="55"/>
  <c r="QEM47" i="55"/>
  <c r="QEN47" i="55"/>
  <c r="QEO47" i="55"/>
  <c r="QEP47" i="55"/>
  <c r="QEQ47" i="55"/>
  <c r="QER47" i="55"/>
  <c r="QES47" i="55"/>
  <c r="QET47" i="55"/>
  <c r="QEU47" i="55"/>
  <c r="QEV47" i="55"/>
  <c r="QEW47" i="55"/>
  <c r="QEX47" i="55"/>
  <c r="QEY47" i="55"/>
  <c r="QEZ47" i="55"/>
  <c r="QFA47" i="55"/>
  <c r="QFB47" i="55"/>
  <c r="QFC47" i="55"/>
  <c r="QFD47" i="55"/>
  <c r="QFE47" i="55"/>
  <c r="QFF47" i="55"/>
  <c r="QFG47" i="55"/>
  <c r="QFH47" i="55"/>
  <c r="QFI47" i="55"/>
  <c r="QFJ47" i="55"/>
  <c r="QFK47" i="55"/>
  <c r="QFL47" i="55"/>
  <c r="QFM47" i="55"/>
  <c r="QFN47" i="55"/>
  <c r="QFO47" i="55"/>
  <c r="QFP47" i="55"/>
  <c r="QFQ47" i="55"/>
  <c r="QFR47" i="55"/>
  <c r="QFS47" i="55"/>
  <c r="QFT47" i="55"/>
  <c r="QFU47" i="55"/>
  <c r="QFV47" i="55"/>
  <c r="QFW47" i="55"/>
  <c r="QFX47" i="55"/>
  <c r="QFY47" i="55"/>
  <c r="QFZ47" i="55"/>
  <c r="QGA47" i="55"/>
  <c r="QGB47" i="55"/>
  <c r="QGC47" i="55"/>
  <c r="QGD47" i="55"/>
  <c r="QGE47" i="55"/>
  <c r="QGF47" i="55"/>
  <c r="QGG47" i="55"/>
  <c r="QGH47" i="55"/>
  <c r="QGI47" i="55"/>
  <c r="QGJ47" i="55"/>
  <c r="QGK47" i="55"/>
  <c r="QGL47" i="55"/>
  <c r="QGM47" i="55"/>
  <c r="QGN47" i="55"/>
  <c r="QGO47" i="55"/>
  <c r="QGP47" i="55"/>
  <c r="QGQ47" i="55"/>
  <c r="QGR47" i="55"/>
  <c r="QGS47" i="55"/>
  <c r="QGT47" i="55"/>
  <c r="QGU47" i="55"/>
  <c r="QGV47" i="55"/>
  <c r="QGW47" i="55"/>
  <c r="QGX47" i="55"/>
  <c r="QGY47" i="55"/>
  <c r="QGZ47" i="55"/>
  <c r="QHA47" i="55"/>
  <c r="QHB47" i="55"/>
  <c r="QHC47" i="55"/>
  <c r="QHD47" i="55"/>
  <c r="QHE47" i="55"/>
  <c r="QHF47" i="55"/>
  <c r="QHG47" i="55"/>
  <c r="QHH47" i="55"/>
  <c r="QHI47" i="55"/>
  <c r="QHJ47" i="55"/>
  <c r="QHK47" i="55"/>
  <c r="QHL47" i="55"/>
  <c r="QHM47" i="55"/>
  <c r="QHN47" i="55"/>
  <c r="QHO47" i="55"/>
  <c r="QHP47" i="55"/>
  <c r="QHQ47" i="55"/>
  <c r="QHR47" i="55"/>
  <c r="QHS47" i="55"/>
  <c r="QHT47" i="55"/>
  <c r="QHU47" i="55"/>
  <c r="QHV47" i="55"/>
  <c r="QHW47" i="55"/>
  <c r="QHX47" i="55"/>
  <c r="QHY47" i="55"/>
  <c r="QHZ47" i="55"/>
  <c r="QIA47" i="55"/>
  <c r="QIB47" i="55"/>
  <c r="QIC47" i="55"/>
  <c r="QID47" i="55"/>
  <c r="QIE47" i="55"/>
  <c r="QIF47" i="55"/>
  <c r="QIG47" i="55"/>
  <c r="QIH47" i="55"/>
  <c r="QII47" i="55"/>
  <c r="QIJ47" i="55"/>
  <c r="QIK47" i="55"/>
  <c r="QIL47" i="55"/>
  <c r="QIM47" i="55"/>
  <c r="QIN47" i="55"/>
  <c r="QIO47" i="55"/>
  <c r="QIP47" i="55"/>
  <c r="QIQ47" i="55"/>
  <c r="QIR47" i="55"/>
  <c r="QIS47" i="55"/>
  <c r="QIT47" i="55"/>
  <c r="QIU47" i="55"/>
  <c r="QIV47" i="55"/>
  <c r="QIW47" i="55"/>
  <c r="QIX47" i="55"/>
  <c r="QIY47" i="55"/>
  <c r="QIZ47" i="55"/>
  <c r="QJA47" i="55"/>
  <c r="QJB47" i="55"/>
  <c r="QJC47" i="55"/>
  <c r="QJD47" i="55"/>
  <c r="QJE47" i="55"/>
  <c r="QJF47" i="55"/>
  <c r="QJG47" i="55"/>
  <c r="QJH47" i="55"/>
  <c r="QJI47" i="55"/>
  <c r="QJJ47" i="55"/>
  <c r="QJK47" i="55"/>
  <c r="QJL47" i="55"/>
  <c r="QJM47" i="55"/>
  <c r="QJN47" i="55"/>
  <c r="QJO47" i="55"/>
  <c r="QJP47" i="55"/>
  <c r="QJQ47" i="55"/>
  <c r="QJR47" i="55"/>
  <c r="QJS47" i="55"/>
  <c r="QJT47" i="55"/>
  <c r="QJU47" i="55"/>
  <c r="QJV47" i="55"/>
  <c r="QJW47" i="55"/>
  <c r="QJX47" i="55"/>
  <c r="QJY47" i="55"/>
  <c r="QJZ47" i="55"/>
  <c r="QKA47" i="55"/>
  <c r="QKB47" i="55"/>
  <c r="QKC47" i="55"/>
  <c r="QKD47" i="55"/>
  <c r="QKE47" i="55"/>
  <c r="QKF47" i="55"/>
  <c r="QKG47" i="55"/>
  <c r="QKH47" i="55"/>
  <c r="QKI47" i="55"/>
  <c r="QKJ47" i="55"/>
  <c r="QKK47" i="55"/>
  <c r="QKL47" i="55"/>
  <c r="QKM47" i="55"/>
  <c r="QKN47" i="55"/>
  <c r="QKO47" i="55"/>
  <c r="QKP47" i="55"/>
  <c r="QKQ47" i="55"/>
  <c r="QKR47" i="55"/>
  <c r="QKS47" i="55"/>
  <c r="QKT47" i="55"/>
  <c r="QKU47" i="55"/>
  <c r="QKV47" i="55"/>
  <c r="QKW47" i="55"/>
  <c r="QKX47" i="55"/>
  <c r="QKY47" i="55"/>
  <c r="QKZ47" i="55"/>
  <c r="QLA47" i="55"/>
  <c r="QLB47" i="55"/>
  <c r="QLC47" i="55"/>
  <c r="QLD47" i="55"/>
  <c r="QLE47" i="55"/>
  <c r="QLF47" i="55"/>
  <c r="QLG47" i="55"/>
  <c r="QLH47" i="55"/>
  <c r="QLI47" i="55"/>
  <c r="QLJ47" i="55"/>
  <c r="QLK47" i="55"/>
  <c r="QLL47" i="55"/>
  <c r="QLM47" i="55"/>
  <c r="QLN47" i="55"/>
  <c r="QLO47" i="55"/>
  <c r="QLP47" i="55"/>
  <c r="QLQ47" i="55"/>
  <c r="QLR47" i="55"/>
  <c r="QLS47" i="55"/>
  <c r="QLT47" i="55"/>
  <c r="QLU47" i="55"/>
  <c r="QLV47" i="55"/>
  <c r="QLW47" i="55"/>
  <c r="QLX47" i="55"/>
  <c r="QLY47" i="55"/>
  <c r="QLZ47" i="55"/>
  <c r="QMA47" i="55"/>
  <c r="QMB47" i="55"/>
  <c r="QMC47" i="55"/>
  <c r="QMD47" i="55"/>
  <c r="QME47" i="55"/>
  <c r="QMF47" i="55"/>
  <c r="QMG47" i="55"/>
  <c r="QMH47" i="55"/>
  <c r="QMI47" i="55"/>
  <c r="QMJ47" i="55"/>
  <c r="QMK47" i="55"/>
  <c r="QML47" i="55"/>
  <c r="QMM47" i="55"/>
  <c r="QMN47" i="55"/>
  <c r="QMO47" i="55"/>
  <c r="QMP47" i="55"/>
  <c r="QMQ47" i="55"/>
  <c r="QMR47" i="55"/>
  <c r="QMS47" i="55"/>
  <c r="QMT47" i="55"/>
  <c r="QMU47" i="55"/>
  <c r="QMV47" i="55"/>
  <c r="QMW47" i="55"/>
  <c r="QMX47" i="55"/>
  <c r="QMY47" i="55"/>
  <c r="QMZ47" i="55"/>
  <c r="QNA47" i="55"/>
  <c r="QNB47" i="55"/>
  <c r="QNC47" i="55"/>
  <c r="QND47" i="55"/>
  <c r="QNE47" i="55"/>
  <c r="QNF47" i="55"/>
  <c r="QNG47" i="55"/>
  <c r="QNH47" i="55"/>
  <c r="QNI47" i="55"/>
  <c r="QNJ47" i="55"/>
  <c r="QNK47" i="55"/>
  <c r="QNL47" i="55"/>
  <c r="QNM47" i="55"/>
  <c r="QNN47" i="55"/>
  <c r="QNO47" i="55"/>
  <c r="QNP47" i="55"/>
  <c r="QNQ47" i="55"/>
  <c r="QNR47" i="55"/>
  <c r="QNS47" i="55"/>
  <c r="QNT47" i="55"/>
  <c r="QNU47" i="55"/>
  <c r="QNV47" i="55"/>
  <c r="QNW47" i="55"/>
  <c r="QNX47" i="55"/>
  <c r="QNY47" i="55"/>
  <c r="QNZ47" i="55"/>
  <c r="QOA47" i="55"/>
  <c r="QOB47" i="55"/>
  <c r="QOC47" i="55"/>
  <c r="QOD47" i="55"/>
  <c r="QOE47" i="55"/>
  <c r="QOF47" i="55"/>
  <c r="QOG47" i="55"/>
  <c r="QOH47" i="55"/>
  <c r="QOI47" i="55"/>
  <c r="QOJ47" i="55"/>
  <c r="QOK47" i="55"/>
  <c r="QOL47" i="55"/>
  <c r="QOM47" i="55"/>
  <c r="QON47" i="55"/>
  <c r="QOO47" i="55"/>
  <c r="QOP47" i="55"/>
  <c r="QOQ47" i="55"/>
  <c r="QOR47" i="55"/>
  <c r="QOS47" i="55"/>
  <c r="QOT47" i="55"/>
  <c r="QOU47" i="55"/>
  <c r="QOV47" i="55"/>
  <c r="QOW47" i="55"/>
  <c r="QOX47" i="55"/>
  <c r="QOY47" i="55"/>
  <c r="QOZ47" i="55"/>
  <c r="QPA47" i="55"/>
  <c r="QPB47" i="55"/>
  <c r="QPC47" i="55"/>
  <c r="QPD47" i="55"/>
  <c r="QPE47" i="55"/>
  <c r="QPF47" i="55"/>
  <c r="QPG47" i="55"/>
  <c r="QPH47" i="55"/>
  <c r="QPI47" i="55"/>
  <c r="QPJ47" i="55"/>
  <c r="QPK47" i="55"/>
  <c r="QPL47" i="55"/>
  <c r="QPM47" i="55"/>
  <c r="QPN47" i="55"/>
  <c r="QPO47" i="55"/>
  <c r="QPP47" i="55"/>
  <c r="QPQ47" i="55"/>
  <c r="QPR47" i="55"/>
  <c r="QPS47" i="55"/>
  <c r="QPT47" i="55"/>
  <c r="QPU47" i="55"/>
  <c r="QPV47" i="55"/>
  <c r="QPW47" i="55"/>
  <c r="QPX47" i="55"/>
  <c r="QPY47" i="55"/>
  <c r="QPZ47" i="55"/>
  <c r="QQA47" i="55"/>
  <c r="QQB47" i="55"/>
  <c r="QQC47" i="55"/>
  <c r="QQD47" i="55"/>
  <c r="QQE47" i="55"/>
  <c r="QQF47" i="55"/>
  <c r="QQG47" i="55"/>
  <c r="QQH47" i="55"/>
  <c r="QQI47" i="55"/>
  <c r="QQJ47" i="55"/>
  <c r="QQK47" i="55"/>
  <c r="QQL47" i="55"/>
  <c r="QQM47" i="55"/>
  <c r="QQN47" i="55"/>
  <c r="QQO47" i="55"/>
  <c r="QQP47" i="55"/>
  <c r="QQQ47" i="55"/>
  <c r="QQR47" i="55"/>
  <c r="QQS47" i="55"/>
  <c r="QQT47" i="55"/>
  <c r="QQU47" i="55"/>
  <c r="QQV47" i="55"/>
  <c r="QQW47" i="55"/>
  <c r="QQX47" i="55"/>
  <c r="QQY47" i="55"/>
  <c r="QQZ47" i="55"/>
  <c r="QRA47" i="55"/>
  <c r="QRB47" i="55"/>
  <c r="QRC47" i="55"/>
  <c r="QRD47" i="55"/>
  <c r="QRE47" i="55"/>
  <c r="QRF47" i="55"/>
  <c r="QRG47" i="55"/>
  <c r="QRH47" i="55"/>
  <c r="QRI47" i="55"/>
  <c r="QRJ47" i="55"/>
  <c r="QRK47" i="55"/>
  <c r="QRL47" i="55"/>
  <c r="QRM47" i="55"/>
  <c r="QRN47" i="55"/>
  <c r="QRO47" i="55"/>
  <c r="QRP47" i="55"/>
  <c r="QRQ47" i="55"/>
  <c r="QRR47" i="55"/>
  <c r="QRS47" i="55"/>
  <c r="QRT47" i="55"/>
  <c r="QRU47" i="55"/>
  <c r="QRV47" i="55"/>
  <c r="QRW47" i="55"/>
  <c r="QRX47" i="55"/>
  <c r="QRY47" i="55"/>
  <c r="QRZ47" i="55"/>
  <c r="QSA47" i="55"/>
  <c r="QSB47" i="55"/>
  <c r="QSC47" i="55"/>
  <c r="QSD47" i="55"/>
  <c r="QSE47" i="55"/>
  <c r="QSF47" i="55"/>
  <c r="QSG47" i="55"/>
  <c r="QSH47" i="55"/>
  <c r="QSI47" i="55"/>
  <c r="QSJ47" i="55"/>
  <c r="QSK47" i="55"/>
  <c r="QSL47" i="55"/>
  <c r="QSM47" i="55"/>
  <c r="QSN47" i="55"/>
  <c r="QSO47" i="55"/>
  <c r="QSP47" i="55"/>
  <c r="QSQ47" i="55"/>
  <c r="QSR47" i="55"/>
  <c r="QSS47" i="55"/>
  <c r="QST47" i="55"/>
  <c r="QSU47" i="55"/>
  <c r="QSV47" i="55"/>
  <c r="QSW47" i="55"/>
  <c r="QSX47" i="55"/>
  <c r="QSY47" i="55"/>
  <c r="QSZ47" i="55"/>
  <c r="QTA47" i="55"/>
  <c r="QTB47" i="55"/>
  <c r="QTC47" i="55"/>
  <c r="QTD47" i="55"/>
  <c r="QTE47" i="55"/>
  <c r="QTF47" i="55"/>
  <c r="QTG47" i="55"/>
  <c r="QTH47" i="55"/>
  <c r="QTI47" i="55"/>
  <c r="QTJ47" i="55"/>
  <c r="QTK47" i="55"/>
  <c r="QTL47" i="55"/>
  <c r="QTM47" i="55"/>
  <c r="QTN47" i="55"/>
  <c r="QTO47" i="55"/>
  <c r="QTP47" i="55"/>
  <c r="QTQ47" i="55"/>
  <c r="QTR47" i="55"/>
  <c r="QTS47" i="55"/>
  <c r="QTT47" i="55"/>
  <c r="QTU47" i="55"/>
  <c r="QTV47" i="55"/>
  <c r="QTW47" i="55"/>
  <c r="QTX47" i="55"/>
  <c r="QTY47" i="55"/>
  <c r="QTZ47" i="55"/>
  <c r="QUA47" i="55"/>
  <c r="QUB47" i="55"/>
  <c r="QUC47" i="55"/>
  <c r="QUD47" i="55"/>
  <c r="QUE47" i="55"/>
  <c r="QUF47" i="55"/>
  <c r="QUG47" i="55"/>
  <c r="QUH47" i="55"/>
  <c r="QUI47" i="55"/>
  <c r="QUJ47" i="55"/>
  <c r="QUK47" i="55"/>
  <c r="QUL47" i="55"/>
  <c r="QUM47" i="55"/>
  <c r="QUN47" i="55"/>
  <c r="QUO47" i="55"/>
  <c r="QUP47" i="55"/>
  <c r="QUQ47" i="55"/>
  <c r="QUR47" i="55"/>
  <c r="QUS47" i="55"/>
  <c r="QUT47" i="55"/>
  <c r="QUU47" i="55"/>
  <c r="QUV47" i="55"/>
  <c r="QUW47" i="55"/>
  <c r="QUX47" i="55"/>
  <c r="QUY47" i="55"/>
  <c r="QUZ47" i="55"/>
  <c r="QVA47" i="55"/>
  <c r="QVB47" i="55"/>
  <c r="QVC47" i="55"/>
  <c r="QVD47" i="55"/>
  <c r="QVE47" i="55"/>
  <c r="QVF47" i="55"/>
  <c r="QVG47" i="55"/>
  <c r="QVH47" i="55"/>
  <c r="QVI47" i="55"/>
  <c r="QVJ47" i="55"/>
  <c r="QVK47" i="55"/>
  <c r="QVL47" i="55"/>
  <c r="QVM47" i="55"/>
  <c r="QVN47" i="55"/>
  <c r="QVO47" i="55"/>
  <c r="QVP47" i="55"/>
  <c r="QVQ47" i="55"/>
  <c r="QVR47" i="55"/>
  <c r="QVS47" i="55"/>
  <c r="QVT47" i="55"/>
  <c r="QVU47" i="55"/>
  <c r="QVV47" i="55"/>
  <c r="QVW47" i="55"/>
  <c r="QVX47" i="55"/>
  <c r="QVY47" i="55"/>
  <c r="QVZ47" i="55"/>
  <c r="QWA47" i="55"/>
  <c r="QWB47" i="55"/>
  <c r="QWC47" i="55"/>
  <c r="QWD47" i="55"/>
  <c r="QWE47" i="55"/>
  <c r="QWF47" i="55"/>
  <c r="QWG47" i="55"/>
  <c r="QWH47" i="55"/>
  <c r="QWI47" i="55"/>
  <c r="QWJ47" i="55"/>
  <c r="QWK47" i="55"/>
  <c r="QWL47" i="55"/>
  <c r="QWM47" i="55"/>
  <c r="QWN47" i="55"/>
  <c r="QWO47" i="55"/>
  <c r="QWP47" i="55"/>
  <c r="QWQ47" i="55"/>
  <c r="QWR47" i="55"/>
  <c r="QWS47" i="55"/>
  <c r="QWT47" i="55"/>
  <c r="QWU47" i="55"/>
  <c r="QWV47" i="55"/>
  <c r="QWW47" i="55"/>
  <c r="QWX47" i="55"/>
  <c r="QWY47" i="55"/>
  <c r="QWZ47" i="55"/>
  <c r="QXA47" i="55"/>
  <c r="QXB47" i="55"/>
  <c r="QXC47" i="55"/>
  <c r="QXD47" i="55"/>
  <c r="QXE47" i="55"/>
  <c r="QXF47" i="55"/>
  <c r="QXG47" i="55"/>
  <c r="QXH47" i="55"/>
  <c r="QXI47" i="55"/>
  <c r="QXJ47" i="55"/>
  <c r="QXK47" i="55"/>
  <c r="QXL47" i="55"/>
  <c r="QXM47" i="55"/>
  <c r="QXN47" i="55"/>
  <c r="QXO47" i="55"/>
  <c r="QXP47" i="55"/>
  <c r="QXQ47" i="55"/>
  <c r="QXR47" i="55"/>
  <c r="QXS47" i="55"/>
  <c r="QXT47" i="55"/>
  <c r="QXU47" i="55"/>
  <c r="QXV47" i="55"/>
  <c r="QXW47" i="55"/>
  <c r="QXX47" i="55"/>
  <c r="QXY47" i="55"/>
  <c r="QXZ47" i="55"/>
  <c r="QYA47" i="55"/>
  <c r="QYB47" i="55"/>
  <c r="QYC47" i="55"/>
  <c r="QYD47" i="55"/>
  <c r="QYE47" i="55"/>
  <c r="QYF47" i="55"/>
  <c r="QYG47" i="55"/>
  <c r="QYH47" i="55"/>
  <c r="QYI47" i="55"/>
  <c r="QYJ47" i="55"/>
  <c r="QYK47" i="55"/>
  <c r="QYL47" i="55"/>
  <c r="QYM47" i="55"/>
  <c r="QYN47" i="55"/>
  <c r="QYO47" i="55"/>
  <c r="QYP47" i="55"/>
  <c r="QYQ47" i="55"/>
  <c r="QYR47" i="55"/>
  <c r="QYS47" i="55"/>
  <c r="QYT47" i="55"/>
  <c r="QYU47" i="55"/>
  <c r="QYV47" i="55"/>
  <c r="QYW47" i="55"/>
  <c r="QYX47" i="55"/>
  <c r="QYY47" i="55"/>
  <c r="QYZ47" i="55"/>
  <c r="QZA47" i="55"/>
  <c r="QZB47" i="55"/>
  <c r="QZC47" i="55"/>
  <c r="QZD47" i="55"/>
  <c r="QZE47" i="55"/>
  <c r="QZF47" i="55"/>
  <c r="QZG47" i="55"/>
  <c r="QZH47" i="55"/>
  <c r="QZI47" i="55"/>
  <c r="QZJ47" i="55"/>
  <c r="QZK47" i="55"/>
  <c r="QZL47" i="55"/>
  <c r="QZM47" i="55"/>
  <c r="QZN47" i="55"/>
  <c r="QZO47" i="55"/>
  <c r="QZP47" i="55"/>
  <c r="QZQ47" i="55"/>
  <c r="QZR47" i="55"/>
  <c r="QZS47" i="55"/>
  <c r="QZT47" i="55"/>
  <c r="QZU47" i="55"/>
  <c r="QZV47" i="55"/>
  <c r="QZW47" i="55"/>
  <c r="QZX47" i="55"/>
  <c r="QZY47" i="55"/>
  <c r="QZZ47" i="55"/>
  <c r="RAA47" i="55"/>
  <c r="RAB47" i="55"/>
  <c r="RAC47" i="55"/>
  <c r="RAD47" i="55"/>
  <c r="RAE47" i="55"/>
  <c r="RAF47" i="55"/>
  <c r="RAG47" i="55"/>
  <c r="RAH47" i="55"/>
  <c r="RAI47" i="55"/>
  <c r="RAJ47" i="55"/>
  <c r="RAK47" i="55"/>
  <c r="RAL47" i="55"/>
  <c r="RAM47" i="55"/>
  <c r="RAN47" i="55"/>
  <c r="RAO47" i="55"/>
  <c r="RAP47" i="55"/>
  <c r="RAQ47" i="55"/>
  <c r="RAR47" i="55"/>
  <c r="RAS47" i="55"/>
  <c r="RAT47" i="55"/>
  <c r="RAU47" i="55"/>
  <c r="RAV47" i="55"/>
  <c r="RAW47" i="55"/>
  <c r="RAX47" i="55"/>
  <c r="RAY47" i="55"/>
  <c r="RAZ47" i="55"/>
  <c r="RBA47" i="55"/>
  <c r="RBB47" i="55"/>
  <c r="RBC47" i="55"/>
  <c r="RBD47" i="55"/>
  <c r="RBE47" i="55"/>
  <c r="RBF47" i="55"/>
  <c r="RBG47" i="55"/>
  <c r="RBH47" i="55"/>
  <c r="RBI47" i="55"/>
  <c r="RBJ47" i="55"/>
  <c r="RBK47" i="55"/>
  <c r="RBL47" i="55"/>
  <c r="RBM47" i="55"/>
  <c r="RBN47" i="55"/>
  <c r="RBO47" i="55"/>
  <c r="RBP47" i="55"/>
  <c r="RBQ47" i="55"/>
  <c r="RBR47" i="55"/>
  <c r="RBS47" i="55"/>
  <c r="RBT47" i="55"/>
  <c r="RBU47" i="55"/>
  <c r="RBV47" i="55"/>
  <c r="RBW47" i="55"/>
  <c r="RBX47" i="55"/>
  <c r="RBY47" i="55"/>
  <c r="RBZ47" i="55"/>
  <c r="RCA47" i="55"/>
  <c r="RCB47" i="55"/>
  <c r="RCC47" i="55"/>
  <c r="RCD47" i="55"/>
  <c r="RCE47" i="55"/>
  <c r="RCF47" i="55"/>
  <c r="RCG47" i="55"/>
  <c r="RCH47" i="55"/>
  <c r="RCI47" i="55"/>
  <c r="RCJ47" i="55"/>
  <c r="RCK47" i="55"/>
  <c r="RCL47" i="55"/>
  <c r="RCM47" i="55"/>
  <c r="RCN47" i="55"/>
  <c r="RCO47" i="55"/>
  <c r="RCP47" i="55"/>
  <c r="RCQ47" i="55"/>
  <c r="RCR47" i="55"/>
  <c r="RCS47" i="55"/>
  <c r="RCT47" i="55"/>
  <c r="RCU47" i="55"/>
  <c r="RCV47" i="55"/>
  <c r="RCW47" i="55"/>
  <c r="RCX47" i="55"/>
  <c r="RCY47" i="55"/>
  <c r="RCZ47" i="55"/>
  <c r="RDA47" i="55"/>
  <c r="RDB47" i="55"/>
  <c r="RDC47" i="55"/>
  <c r="RDD47" i="55"/>
  <c r="RDE47" i="55"/>
  <c r="RDF47" i="55"/>
  <c r="RDG47" i="55"/>
  <c r="RDH47" i="55"/>
  <c r="RDI47" i="55"/>
  <c r="RDJ47" i="55"/>
  <c r="RDK47" i="55"/>
  <c r="RDL47" i="55"/>
  <c r="RDM47" i="55"/>
  <c r="RDN47" i="55"/>
  <c r="RDO47" i="55"/>
  <c r="RDP47" i="55"/>
  <c r="RDQ47" i="55"/>
  <c r="RDR47" i="55"/>
  <c r="RDS47" i="55"/>
  <c r="RDT47" i="55"/>
  <c r="RDU47" i="55"/>
  <c r="RDV47" i="55"/>
  <c r="RDW47" i="55"/>
  <c r="RDX47" i="55"/>
  <c r="RDY47" i="55"/>
  <c r="RDZ47" i="55"/>
  <c r="REA47" i="55"/>
  <c r="REB47" i="55"/>
  <c r="REC47" i="55"/>
  <c r="RED47" i="55"/>
  <c r="REE47" i="55"/>
  <c r="REF47" i="55"/>
  <c r="REG47" i="55"/>
  <c r="REH47" i="55"/>
  <c r="REI47" i="55"/>
  <c r="REJ47" i="55"/>
  <c r="REK47" i="55"/>
  <c r="REL47" i="55"/>
  <c r="REM47" i="55"/>
  <c r="REN47" i="55"/>
  <c r="REO47" i="55"/>
  <c r="REP47" i="55"/>
  <c r="REQ47" i="55"/>
  <c r="RER47" i="55"/>
  <c r="RES47" i="55"/>
  <c r="RET47" i="55"/>
  <c r="REU47" i="55"/>
  <c r="REV47" i="55"/>
  <c r="REW47" i="55"/>
  <c r="REX47" i="55"/>
  <c r="REY47" i="55"/>
  <c r="REZ47" i="55"/>
  <c r="RFA47" i="55"/>
  <c r="RFB47" i="55"/>
  <c r="RFC47" i="55"/>
  <c r="RFD47" i="55"/>
  <c r="RFE47" i="55"/>
  <c r="RFF47" i="55"/>
  <c r="RFG47" i="55"/>
  <c r="RFH47" i="55"/>
  <c r="RFI47" i="55"/>
  <c r="RFJ47" i="55"/>
  <c r="RFK47" i="55"/>
  <c r="RFL47" i="55"/>
  <c r="RFM47" i="55"/>
  <c r="RFN47" i="55"/>
  <c r="RFO47" i="55"/>
  <c r="RFP47" i="55"/>
  <c r="RFQ47" i="55"/>
  <c r="RFR47" i="55"/>
  <c r="RFS47" i="55"/>
  <c r="RFT47" i="55"/>
  <c r="RFU47" i="55"/>
  <c r="RFV47" i="55"/>
  <c r="RFW47" i="55"/>
  <c r="RFX47" i="55"/>
  <c r="RFY47" i="55"/>
  <c r="RFZ47" i="55"/>
  <c r="RGA47" i="55"/>
  <c r="RGB47" i="55"/>
  <c r="RGC47" i="55"/>
  <c r="RGD47" i="55"/>
  <c r="RGE47" i="55"/>
  <c r="RGF47" i="55"/>
  <c r="RGG47" i="55"/>
  <c r="RGH47" i="55"/>
  <c r="RGI47" i="55"/>
  <c r="RGJ47" i="55"/>
  <c r="RGK47" i="55"/>
  <c r="RGL47" i="55"/>
  <c r="RGM47" i="55"/>
  <c r="RGN47" i="55"/>
  <c r="RGO47" i="55"/>
  <c r="RGP47" i="55"/>
  <c r="RGQ47" i="55"/>
  <c r="RGR47" i="55"/>
  <c r="RGS47" i="55"/>
  <c r="RGT47" i="55"/>
  <c r="RGU47" i="55"/>
  <c r="RGV47" i="55"/>
  <c r="RGW47" i="55"/>
  <c r="RGX47" i="55"/>
  <c r="RGY47" i="55"/>
  <c r="RGZ47" i="55"/>
  <c r="RHA47" i="55"/>
  <c r="RHB47" i="55"/>
  <c r="RHC47" i="55"/>
  <c r="RHD47" i="55"/>
  <c r="RHE47" i="55"/>
  <c r="RHF47" i="55"/>
  <c r="RHG47" i="55"/>
  <c r="RHH47" i="55"/>
  <c r="RHI47" i="55"/>
  <c r="RHJ47" i="55"/>
  <c r="RHK47" i="55"/>
  <c r="RHL47" i="55"/>
  <c r="RHM47" i="55"/>
  <c r="RHN47" i="55"/>
  <c r="RHO47" i="55"/>
  <c r="RHP47" i="55"/>
  <c r="RHQ47" i="55"/>
  <c r="RHR47" i="55"/>
  <c r="RHS47" i="55"/>
  <c r="RHT47" i="55"/>
  <c r="RHU47" i="55"/>
  <c r="RHV47" i="55"/>
  <c r="RHW47" i="55"/>
  <c r="RHX47" i="55"/>
  <c r="RHY47" i="55"/>
  <c r="RHZ47" i="55"/>
  <c r="RIA47" i="55"/>
  <c r="RIB47" i="55"/>
  <c r="RIC47" i="55"/>
  <c r="RID47" i="55"/>
  <c r="RIE47" i="55"/>
  <c r="RIF47" i="55"/>
  <c r="RIG47" i="55"/>
  <c r="RIH47" i="55"/>
  <c r="RII47" i="55"/>
  <c r="RIJ47" i="55"/>
  <c r="RIK47" i="55"/>
  <c r="RIL47" i="55"/>
  <c r="RIM47" i="55"/>
  <c r="RIN47" i="55"/>
  <c r="RIO47" i="55"/>
  <c r="RIP47" i="55"/>
  <c r="RIQ47" i="55"/>
  <c r="RIR47" i="55"/>
  <c r="RIS47" i="55"/>
  <c r="RIT47" i="55"/>
  <c r="RIU47" i="55"/>
  <c r="RIV47" i="55"/>
  <c r="RIW47" i="55"/>
  <c r="RIX47" i="55"/>
  <c r="RIY47" i="55"/>
  <c r="RIZ47" i="55"/>
  <c r="RJA47" i="55"/>
  <c r="RJB47" i="55"/>
  <c r="RJC47" i="55"/>
  <c r="RJD47" i="55"/>
  <c r="RJE47" i="55"/>
  <c r="RJF47" i="55"/>
  <c r="RJG47" i="55"/>
  <c r="RJH47" i="55"/>
  <c r="RJI47" i="55"/>
  <c r="RJJ47" i="55"/>
  <c r="RJK47" i="55"/>
  <c r="RJL47" i="55"/>
  <c r="RJM47" i="55"/>
  <c r="RJN47" i="55"/>
  <c r="RJO47" i="55"/>
  <c r="RJP47" i="55"/>
  <c r="RJQ47" i="55"/>
  <c r="RJR47" i="55"/>
  <c r="RJS47" i="55"/>
  <c r="RJT47" i="55"/>
  <c r="RJU47" i="55"/>
  <c r="RJV47" i="55"/>
  <c r="RJW47" i="55"/>
  <c r="RJX47" i="55"/>
  <c r="RJY47" i="55"/>
  <c r="RJZ47" i="55"/>
  <c r="RKA47" i="55"/>
  <c r="RKB47" i="55"/>
  <c r="RKC47" i="55"/>
  <c r="RKD47" i="55"/>
  <c r="RKE47" i="55"/>
  <c r="RKF47" i="55"/>
  <c r="RKG47" i="55"/>
  <c r="RKH47" i="55"/>
  <c r="RKI47" i="55"/>
  <c r="RKJ47" i="55"/>
  <c r="RKK47" i="55"/>
  <c r="RKL47" i="55"/>
  <c r="RKM47" i="55"/>
  <c r="RKN47" i="55"/>
  <c r="RKO47" i="55"/>
  <c r="RKP47" i="55"/>
  <c r="RKQ47" i="55"/>
  <c r="RKR47" i="55"/>
  <c r="RKS47" i="55"/>
  <c r="RKT47" i="55"/>
  <c r="RKU47" i="55"/>
  <c r="RKV47" i="55"/>
  <c r="RKW47" i="55"/>
  <c r="RKX47" i="55"/>
  <c r="RKY47" i="55"/>
  <c r="RKZ47" i="55"/>
  <c r="RLA47" i="55"/>
  <c r="RLB47" i="55"/>
  <c r="RLC47" i="55"/>
  <c r="RLD47" i="55"/>
  <c r="RLE47" i="55"/>
  <c r="RLF47" i="55"/>
  <c r="RLG47" i="55"/>
  <c r="RLH47" i="55"/>
  <c r="RLI47" i="55"/>
  <c r="RLJ47" i="55"/>
  <c r="RLK47" i="55"/>
  <c r="RLL47" i="55"/>
  <c r="RLM47" i="55"/>
  <c r="RLN47" i="55"/>
  <c r="RLO47" i="55"/>
  <c r="RLP47" i="55"/>
  <c r="RLQ47" i="55"/>
  <c r="RLR47" i="55"/>
  <c r="RLS47" i="55"/>
  <c r="RLT47" i="55"/>
  <c r="RLU47" i="55"/>
  <c r="RLV47" i="55"/>
  <c r="RLW47" i="55"/>
  <c r="RLX47" i="55"/>
  <c r="RLY47" i="55"/>
  <c r="RLZ47" i="55"/>
  <c r="RMA47" i="55"/>
  <c r="RMB47" i="55"/>
  <c r="RMC47" i="55"/>
  <c r="RMD47" i="55"/>
  <c r="RME47" i="55"/>
  <c r="RMF47" i="55"/>
  <c r="RMG47" i="55"/>
  <c r="RMH47" i="55"/>
  <c r="RMI47" i="55"/>
  <c r="RMJ47" i="55"/>
  <c r="RMK47" i="55"/>
  <c r="RML47" i="55"/>
  <c r="RMM47" i="55"/>
  <c r="RMN47" i="55"/>
  <c r="RMO47" i="55"/>
  <c r="RMP47" i="55"/>
  <c r="RMQ47" i="55"/>
  <c r="RMR47" i="55"/>
  <c r="RMS47" i="55"/>
  <c r="RMT47" i="55"/>
  <c r="RMU47" i="55"/>
  <c r="RMV47" i="55"/>
  <c r="RMW47" i="55"/>
  <c r="RMX47" i="55"/>
  <c r="RMY47" i="55"/>
  <c r="RMZ47" i="55"/>
  <c r="RNA47" i="55"/>
  <c r="RNB47" i="55"/>
  <c r="RNC47" i="55"/>
  <c r="RND47" i="55"/>
  <c r="RNE47" i="55"/>
  <c r="RNF47" i="55"/>
  <c r="RNG47" i="55"/>
  <c r="RNH47" i="55"/>
  <c r="RNI47" i="55"/>
  <c r="RNJ47" i="55"/>
  <c r="RNK47" i="55"/>
  <c r="RNL47" i="55"/>
  <c r="RNM47" i="55"/>
  <c r="RNN47" i="55"/>
  <c r="RNO47" i="55"/>
  <c r="RNP47" i="55"/>
  <c r="RNQ47" i="55"/>
  <c r="RNR47" i="55"/>
  <c r="RNS47" i="55"/>
  <c r="RNT47" i="55"/>
  <c r="RNU47" i="55"/>
  <c r="RNV47" i="55"/>
  <c r="RNW47" i="55"/>
  <c r="RNX47" i="55"/>
  <c r="RNY47" i="55"/>
  <c r="RNZ47" i="55"/>
  <c r="ROA47" i="55"/>
  <c r="ROB47" i="55"/>
  <c r="ROC47" i="55"/>
  <c r="ROD47" i="55"/>
  <c r="ROE47" i="55"/>
  <c r="ROF47" i="55"/>
  <c r="ROG47" i="55"/>
  <c r="ROH47" i="55"/>
  <c r="ROI47" i="55"/>
  <c r="ROJ47" i="55"/>
  <c r="ROK47" i="55"/>
  <c r="ROL47" i="55"/>
  <c r="ROM47" i="55"/>
  <c r="RON47" i="55"/>
  <c r="ROO47" i="55"/>
  <c r="ROP47" i="55"/>
  <c r="ROQ47" i="55"/>
  <c r="ROR47" i="55"/>
  <c r="ROS47" i="55"/>
  <c r="ROT47" i="55"/>
  <c r="ROU47" i="55"/>
  <c r="ROV47" i="55"/>
  <c r="ROW47" i="55"/>
  <c r="ROX47" i="55"/>
  <c r="ROY47" i="55"/>
  <c r="ROZ47" i="55"/>
  <c r="RPA47" i="55"/>
  <c r="RPB47" i="55"/>
  <c r="RPC47" i="55"/>
  <c r="RPD47" i="55"/>
  <c r="RPE47" i="55"/>
  <c r="RPF47" i="55"/>
  <c r="RPG47" i="55"/>
  <c r="RPH47" i="55"/>
  <c r="RPI47" i="55"/>
  <c r="RPJ47" i="55"/>
  <c r="RPK47" i="55"/>
  <c r="RPL47" i="55"/>
  <c r="RPM47" i="55"/>
  <c r="RPN47" i="55"/>
  <c r="RPO47" i="55"/>
  <c r="RPP47" i="55"/>
  <c r="RPQ47" i="55"/>
  <c r="RPR47" i="55"/>
  <c r="RPS47" i="55"/>
  <c r="RPT47" i="55"/>
  <c r="RPU47" i="55"/>
  <c r="RPV47" i="55"/>
  <c r="RPW47" i="55"/>
  <c r="RPX47" i="55"/>
  <c r="RPY47" i="55"/>
  <c r="RPZ47" i="55"/>
  <c r="RQA47" i="55"/>
  <c r="RQB47" i="55"/>
  <c r="RQC47" i="55"/>
  <c r="RQD47" i="55"/>
  <c r="RQE47" i="55"/>
  <c r="RQF47" i="55"/>
  <c r="RQG47" i="55"/>
  <c r="RQH47" i="55"/>
  <c r="RQI47" i="55"/>
  <c r="RQJ47" i="55"/>
  <c r="RQK47" i="55"/>
  <c r="RQL47" i="55"/>
  <c r="RQM47" i="55"/>
  <c r="RQN47" i="55"/>
  <c r="RQO47" i="55"/>
  <c r="RQP47" i="55"/>
  <c r="RQQ47" i="55"/>
  <c r="RQR47" i="55"/>
  <c r="RQS47" i="55"/>
  <c r="RQT47" i="55"/>
  <c r="RQU47" i="55"/>
  <c r="RQV47" i="55"/>
  <c r="RQW47" i="55"/>
  <c r="RQX47" i="55"/>
  <c r="RQY47" i="55"/>
  <c r="RQZ47" i="55"/>
  <c r="RRA47" i="55"/>
  <c r="RRB47" i="55"/>
  <c r="RRC47" i="55"/>
  <c r="RRD47" i="55"/>
  <c r="RRE47" i="55"/>
  <c r="RRF47" i="55"/>
  <c r="RRG47" i="55"/>
  <c r="RRH47" i="55"/>
  <c r="RRI47" i="55"/>
  <c r="RRJ47" i="55"/>
  <c r="RRK47" i="55"/>
  <c r="RRL47" i="55"/>
  <c r="RRM47" i="55"/>
  <c r="RRN47" i="55"/>
  <c r="RRO47" i="55"/>
  <c r="RRP47" i="55"/>
  <c r="RRQ47" i="55"/>
  <c r="RRR47" i="55"/>
  <c r="RRS47" i="55"/>
  <c r="RRT47" i="55"/>
  <c r="RRU47" i="55"/>
  <c r="RRV47" i="55"/>
  <c r="RRW47" i="55"/>
  <c r="RRX47" i="55"/>
  <c r="RRY47" i="55"/>
  <c r="RRZ47" i="55"/>
  <c r="RSA47" i="55"/>
  <c r="RSB47" i="55"/>
  <c r="RSC47" i="55"/>
  <c r="RSD47" i="55"/>
  <c r="RSE47" i="55"/>
  <c r="RSF47" i="55"/>
  <c r="RSG47" i="55"/>
  <c r="RSH47" i="55"/>
  <c r="RSI47" i="55"/>
  <c r="RSJ47" i="55"/>
  <c r="RSK47" i="55"/>
  <c r="RSL47" i="55"/>
  <c r="RSM47" i="55"/>
  <c r="RSN47" i="55"/>
  <c r="RSO47" i="55"/>
  <c r="RSP47" i="55"/>
  <c r="RSQ47" i="55"/>
  <c r="RSR47" i="55"/>
  <c r="RSS47" i="55"/>
  <c r="RST47" i="55"/>
  <c r="RSU47" i="55"/>
  <c r="RSV47" i="55"/>
  <c r="RSW47" i="55"/>
  <c r="RSX47" i="55"/>
  <c r="RSY47" i="55"/>
  <c r="RSZ47" i="55"/>
  <c r="RTA47" i="55"/>
  <c r="RTB47" i="55"/>
  <c r="RTC47" i="55"/>
  <c r="RTD47" i="55"/>
  <c r="RTE47" i="55"/>
  <c r="RTF47" i="55"/>
  <c r="RTG47" i="55"/>
  <c r="RTH47" i="55"/>
  <c r="RTI47" i="55"/>
  <c r="RTJ47" i="55"/>
  <c r="RTK47" i="55"/>
  <c r="RTL47" i="55"/>
  <c r="RTM47" i="55"/>
  <c r="RTN47" i="55"/>
  <c r="RTO47" i="55"/>
  <c r="RTP47" i="55"/>
  <c r="RTQ47" i="55"/>
  <c r="RTR47" i="55"/>
  <c r="RTS47" i="55"/>
  <c r="RTT47" i="55"/>
  <c r="RTU47" i="55"/>
  <c r="RTV47" i="55"/>
  <c r="RTW47" i="55"/>
  <c r="RTX47" i="55"/>
  <c r="RTY47" i="55"/>
  <c r="RTZ47" i="55"/>
  <c r="RUA47" i="55"/>
  <c r="RUB47" i="55"/>
  <c r="RUC47" i="55"/>
  <c r="RUD47" i="55"/>
  <c r="RUE47" i="55"/>
  <c r="RUF47" i="55"/>
  <c r="RUG47" i="55"/>
  <c r="RUH47" i="55"/>
  <c r="RUI47" i="55"/>
  <c r="RUJ47" i="55"/>
  <c r="RUK47" i="55"/>
  <c r="RUL47" i="55"/>
  <c r="RUM47" i="55"/>
  <c r="RUN47" i="55"/>
  <c r="RUO47" i="55"/>
  <c r="RUP47" i="55"/>
  <c r="RUQ47" i="55"/>
  <c r="RUR47" i="55"/>
  <c r="RUS47" i="55"/>
  <c r="RUT47" i="55"/>
  <c r="RUU47" i="55"/>
  <c r="RUV47" i="55"/>
  <c r="RUW47" i="55"/>
  <c r="RUX47" i="55"/>
  <c r="RUY47" i="55"/>
  <c r="RUZ47" i="55"/>
  <c r="RVA47" i="55"/>
  <c r="RVB47" i="55"/>
  <c r="RVC47" i="55"/>
  <c r="RVD47" i="55"/>
  <c r="RVE47" i="55"/>
  <c r="RVF47" i="55"/>
  <c r="RVG47" i="55"/>
  <c r="RVH47" i="55"/>
  <c r="RVI47" i="55"/>
  <c r="RVJ47" i="55"/>
  <c r="RVK47" i="55"/>
  <c r="RVL47" i="55"/>
  <c r="RVM47" i="55"/>
  <c r="RVN47" i="55"/>
  <c r="RVO47" i="55"/>
  <c r="RVP47" i="55"/>
  <c r="RVQ47" i="55"/>
  <c r="RVR47" i="55"/>
  <c r="RVS47" i="55"/>
  <c r="RVT47" i="55"/>
  <c r="RVU47" i="55"/>
  <c r="RVV47" i="55"/>
  <c r="RVW47" i="55"/>
  <c r="RVX47" i="55"/>
  <c r="RVY47" i="55"/>
  <c r="RVZ47" i="55"/>
  <c r="RWA47" i="55"/>
  <c r="RWB47" i="55"/>
  <c r="RWC47" i="55"/>
  <c r="RWD47" i="55"/>
  <c r="RWE47" i="55"/>
  <c r="RWF47" i="55"/>
  <c r="RWG47" i="55"/>
  <c r="RWH47" i="55"/>
  <c r="RWI47" i="55"/>
  <c r="RWJ47" i="55"/>
  <c r="RWK47" i="55"/>
  <c r="RWL47" i="55"/>
  <c r="RWM47" i="55"/>
  <c r="RWN47" i="55"/>
  <c r="RWO47" i="55"/>
  <c r="RWP47" i="55"/>
  <c r="RWQ47" i="55"/>
  <c r="RWR47" i="55"/>
  <c r="RWS47" i="55"/>
  <c r="RWT47" i="55"/>
  <c r="RWU47" i="55"/>
  <c r="RWV47" i="55"/>
  <c r="RWW47" i="55"/>
  <c r="RWX47" i="55"/>
  <c r="RWY47" i="55"/>
  <c r="RWZ47" i="55"/>
  <c r="RXA47" i="55"/>
  <c r="RXB47" i="55"/>
  <c r="RXC47" i="55"/>
  <c r="RXD47" i="55"/>
  <c r="RXE47" i="55"/>
  <c r="RXF47" i="55"/>
  <c r="RXG47" i="55"/>
  <c r="RXH47" i="55"/>
  <c r="RXI47" i="55"/>
  <c r="RXJ47" i="55"/>
  <c r="RXK47" i="55"/>
  <c r="RXL47" i="55"/>
  <c r="RXM47" i="55"/>
  <c r="RXN47" i="55"/>
  <c r="RXO47" i="55"/>
  <c r="RXP47" i="55"/>
  <c r="RXQ47" i="55"/>
  <c r="RXR47" i="55"/>
  <c r="RXS47" i="55"/>
  <c r="RXT47" i="55"/>
  <c r="RXU47" i="55"/>
  <c r="RXV47" i="55"/>
  <c r="RXW47" i="55"/>
  <c r="RXX47" i="55"/>
  <c r="RXY47" i="55"/>
  <c r="RXZ47" i="55"/>
  <c r="RYA47" i="55"/>
  <c r="RYB47" i="55"/>
  <c r="RYC47" i="55"/>
  <c r="RYD47" i="55"/>
  <c r="RYE47" i="55"/>
  <c r="RYF47" i="55"/>
  <c r="RYG47" i="55"/>
  <c r="RYH47" i="55"/>
  <c r="RYI47" i="55"/>
  <c r="RYJ47" i="55"/>
  <c r="RYK47" i="55"/>
  <c r="RYL47" i="55"/>
  <c r="RYM47" i="55"/>
  <c r="RYN47" i="55"/>
  <c r="RYO47" i="55"/>
  <c r="RYP47" i="55"/>
  <c r="RYQ47" i="55"/>
  <c r="RYR47" i="55"/>
  <c r="RYS47" i="55"/>
  <c r="RYT47" i="55"/>
  <c r="RYU47" i="55"/>
  <c r="RYV47" i="55"/>
  <c r="RYW47" i="55"/>
  <c r="RYX47" i="55"/>
  <c r="RYY47" i="55"/>
  <c r="RYZ47" i="55"/>
  <c r="RZA47" i="55"/>
  <c r="RZB47" i="55"/>
  <c r="RZC47" i="55"/>
  <c r="RZD47" i="55"/>
  <c r="RZE47" i="55"/>
  <c r="RZF47" i="55"/>
  <c r="RZG47" i="55"/>
  <c r="RZH47" i="55"/>
  <c r="RZI47" i="55"/>
  <c r="RZJ47" i="55"/>
  <c r="RZK47" i="55"/>
  <c r="RZL47" i="55"/>
  <c r="RZM47" i="55"/>
  <c r="RZN47" i="55"/>
  <c r="RZO47" i="55"/>
  <c r="RZP47" i="55"/>
  <c r="RZQ47" i="55"/>
  <c r="RZR47" i="55"/>
  <c r="RZS47" i="55"/>
  <c r="RZT47" i="55"/>
  <c r="RZU47" i="55"/>
  <c r="RZV47" i="55"/>
  <c r="RZW47" i="55"/>
  <c r="RZX47" i="55"/>
  <c r="RZY47" i="55"/>
  <c r="RZZ47" i="55"/>
  <c r="SAA47" i="55"/>
  <c r="SAB47" i="55"/>
  <c r="SAC47" i="55"/>
  <c r="SAD47" i="55"/>
  <c r="SAE47" i="55"/>
  <c r="SAF47" i="55"/>
  <c r="SAG47" i="55"/>
  <c r="SAH47" i="55"/>
  <c r="SAI47" i="55"/>
  <c r="SAJ47" i="55"/>
  <c r="SAK47" i="55"/>
  <c r="SAL47" i="55"/>
  <c r="SAM47" i="55"/>
  <c r="SAN47" i="55"/>
  <c r="SAO47" i="55"/>
  <c r="SAP47" i="55"/>
  <c r="SAQ47" i="55"/>
  <c r="SAR47" i="55"/>
  <c r="SAS47" i="55"/>
  <c r="SAT47" i="55"/>
  <c r="SAU47" i="55"/>
  <c r="SAV47" i="55"/>
  <c r="SAW47" i="55"/>
  <c r="SAX47" i="55"/>
  <c r="SAY47" i="55"/>
  <c r="SAZ47" i="55"/>
  <c r="SBA47" i="55"/>
  <c r="SBB47" i="55"/>
  <c r="SBC47" i="55"/>
  <c r="SBD47" i="55"/>
  <c r="SBE47" i="55"/>
  <c r="SBF47" i="55"/>
  <c r="SBG47" i="55"/>
  <c r="SBH47" i="55"/>
  <c r="SBI47" i="55"/>
  <c r="SBJ47" i="55"/>
  <c r="SBK47" i="55"/>
  <c r="SBL47" i="55"/>
  <c r="SBM47" i="55"/>
  <c r="SBN47" i="55"/>
  <c r="SBO47" i="55"/>
  <c r="SBP47" i="55"/>
  <c r="SBQ47" i="55"/>
  <c r="SBR47" i="55"/>
  <c r="SBS47" i="55"/>
  <c r="SBT47" i="55"/>
  <c r="SBU47" i="55"/>
  <c r="SBV47" i="55"/>
  <c r="SBW47" i="55"/>
  <c r="SBX47" i="55"/>
  <c r="SBY47" i="55"/>
  <c r="SBZ47" i="55"/>
  <c r="SCA47" i="55"/>
  <c r="SCB47" i="55"/>
  <c r="SCC47" i="55"/>
  <c r="SCD47" i="55"/>
  <c r="SCE47" i="55"/>
  <c r="SCF47" i="55"/>
  <c r="SCG47" i="55"/>
  <c r="SCH47" i="55"/>
  <c r="SCI47" i="55"/>
  <c r="SCJ47" i="55"/>
  <c r="SCK47" i="55"/>
  <c r="SCL47" i="55"/>
  <c r="SCM47" i="55"/>
  <c r="SCN47" i="55"/>
  <c r="SCO47" i="55"/>
  <c r="SCP47" i="55"/>
  <c r="SCQ47" i="55"/>
  <c r="SCR47" i="55"/>
  <c r="SCS47" i="55"/>
  <c r="SCT47" i="55"/>
  <c r="SCU47" i="55"/>
  <c r="SCV47" i="55"/>
  <c r="SCW47" i="55"/>
  <c r="SCX47" i="55"/>
  <c r="SCY47" i="55"/>
  <c r="SCZ47" i="55"/>
  <c r="SDA47" i="55"/>
  <c r="SDB47" i="55"/>
  <c r="SDC47" i="55"/>
  <c r="SDD47" i="55"/>
  <c r="SDE47" i="55"/>
  <c r="SDF47" i="55"/>
  <c r="SDG47" i="55"/>
  <c r="SDH47" i="55"/>
  <c r="SDI47" i="55"/>
  <c r="SDJ47" i="55"/>
  <c r="SDK47" i="55"/>
  <c r="SDL47" i="55"/>
  <c r="SDM47" i="55"/>
  <c r="SDN47" i="55"/>
  <c r="SDO47" i="55"/>
  <c r="SDP47" i="55"/>
  <c r="SDQ47" i="55"/>
  <c r="SDR47" i="55"/>
  <c r="SDS47" i="55"/>
  <c r="SDT47" i="55"/>
  <c r="SDU47" i="55"/>
  <c r="SDV47" i="55"/>
  <c r="SDW47" i="55"/>
  <c r="SDX47" i="55"/>
  <c r="SDY47" i="55"/>
  <c r="SDZ47" i="55"/>
  <c r="SEA47" i="55"/>
  <c r="SEB47" i="55"/>
  <c r="SEC47" i="55"/>
  <c r="SED47" i="55"/>
  <c r="SEE47" i="55"/>
  <c r="SEF47" i="55"/>
  <c r="SEG47" i="55"/>
  <c r="SEH47" i="55"/>
  <c r="SEI47" i="55"/>
  <c r="SEJ47" i="55"/>
  <c r="SEK47" i="55"/>
  <c r="SEL47" i="55"/>
  <c r="SEM47" i="55"/>
  <c r="SEN47" i="55"/>
  <c r="SEO47" i="55"/>
  <c r="SEP47" i="55"/>
  <c r="SEQ47" i="55"/>
  <c r="SER47" i="55"/>
  <c r="SES47" i="55"/>
  <c r="SET47" i="55"/>
  <c r="SEU47" i="55"/>
  <c r="SEV47" i="55"/>
  <c r="SEW47" i="55"/>
  <c r="SEX47" i="55"/>
  <c r="SEY47" i="55"/>
  <c r="SEZ47" i="55"/>
  <c r="SFA47" i="55"/>
  <c r="SFB47" i="55"/>
  <c r="SFC47" i="55"/>
  <c r="SFD47" i="55"/>
  <c r="SFE47" i="55"/>
  <c r="SFF47" i="55"/>
  <c r="SFG47" i="55"/>
  <c r="SFH47" i="55"/>
  <c r="SFI47" i="55"/>
  <c r="SFJ47" i="55"/>
  <c r="SFK47" i="55"/>
  <c r="SFL47" i="55"/>
  <c r="SFM47" i="55"/>
  <c r="SFN47" i="55"/>
  <c r="SFO47" i="55"/>
  <c r="SFP47" i="55"/>
  <c r="SFQ47" i="55"/>
  <c r="SFR47" i="55"/>
  <c r="SFS47" i="55"/>
  <c r="SFT47" i="55"/>
  <c r="SFU47" i="55"/>
  <c r="SFV47" i="55"/>
  <c r="SFW47" i="55"/>
  <c r="SFX47" i="55"/>
  <c r="SFY47" i="55"/>
  <c r="SFZ47" i="55"/>
  <c r="SGA47" i="55"/>
  <c r="SGB47" i="55"/>
  <c r="SGC47" i="55"/>
  <c r="SGD47" i="55"/>
  <c r="SGE47" i="55"/>
  <c r="SGF47" i="55"/>
  <c r="SGG47" i="55"/>
  <c r="SGH47" i="55"/>
  <c r="SGI47" i="55"/>
  <c r="SGJ47" i="55"/>
  <c r="SGK47" i="55"/>
  <c r="SGL47" i="55"/>
  <c r="SGM47" i="55"/>
  <c r="SGN47" i="55"/>
  <c r="SGO47" i="55"/>
  <c r="SGP47" i="55"/>
  <c r="SGQ47" i="55"/>
  <c r="SGR47" i="55"/>
  <c r="SGS47" i="55"/>
  <c r="SGT47" i="55"/>
  <c r="SGU47" i="55"/>
  <c r="SGV47" i="55"/>
  <c r="SGW47" i="55"/>
  <c r="SGX47" i="55"/>
  <c r="SGY47" i="55"/>
  <c r="SGZ47" i="55"/>
  <c r="SHA47" i="55"/>
  <c r="SHB47" i="55"/>
  <c r="SHC47" i="55"/>
  <c r="SHD47" i="55"/>
  <c r="SHE47" i="55"/>
  <c r="SHF47" i="55"/>
  <c r="SHG47" i="55"/>
  <c r="SHH47" i="55"/>
  <c r="SHI47" i="55"/>
  <c r="SHJ47" i="55"/>
  <c r="SHK47" i="55"/>
  <c r="SHL47" i="55"/>
  <c r="SHM47" i="55"/>
  <c r="SHN47" i="55"/>
  <c r="SHO47" i="55"/>
  <c r="SHP47" i="55"/>
  <c r="SHQ47" i="55"/>
  <c r="SHR47" i="55"/>
  <c r="SHS47" i="55"/>
  <c r="SHT47" i="55"/>
  <c r="SHU47" i="55"/>
  <c r="SHV47" i="55"/>
  <c r="SHW47" i="55"/>
  <c r="SHX47" i="55"/>
  <c r="SHY47" i="55"/>
  <c r="SHZ47" i="55"/>
  <c r="SIA47" i="55"/>
  <c r="SIB47" i="55"/>
  <c r="SIC47" i="55"/>
  <c r="SID47" i="55"/>
  <c r="SIE47" i="55"/>
  <c r="SIF47" i="55"/>
  <c r="SIG47" i="55"/>
  <c r="SIH47" i="55"/>
  <c r="SII47" i="55"/>
  <c r="SIJ47" i="55"/>
  <c r="SIK47" i="55"/>
  <c r="SIL47" i="55"/>
  <c r="SIM47" i="55"/>
  <c r="SIN47" i="55"/>
  <c r="SIO47" i="55"/>
  <c r="SIP47" i="55"/>
  <c r="SIQ47" i="55"/>
  <c r="SIR47" i="55"/>
  <c r="SIS47" i="55"/>
  <c r="SIT47" i="55"/>
  <c r="SIU47" i="55"/>
  <c r="SIV47" i="55"/>
  <c r="SIW47" i="55"/>
  <c r="SIX47" i="55"/>
  <c r="SIY47" i="55"/>
  <c r="SIZ47" i="55"/>
  <c r="SJA47" i="55"/>
  <c r="SJB47" i="55"/>
  <c r="SJC47" i="55"/>
  <c r="SJD47" i="55"/>
  <c r="SJE47" i="55"/>
  <c r="SJF47" i="55"/>
  <c r="SJG47" i="55"/>
  <c r="SJH47" i="55"/>
  <c r="SJI47" i="55"/>
  <c r="SJJ47" i="55"/>
  <c r="SJK47" i="55"/>
  <c r="SJL47" i="55"/>
  <c r="SJM47" i="55"/>
  <c r="SJN47" i="55"/>
  <c r="SJO47" i="55"/>
  <c r="SJP47" i="55"/>
  <c r="SJQ47" i="55"/>
  <c r="SJR47" i="55"/>
  <c r="SJS47" i="55"/>
  <c r="SJT47" i="55"/>
  <c r="SJU47" i="55"/>
  <c r="SJV47" i="55"/>
  <c r="SJW47" i="55"/>
  <c r="SJX47" i="55"/>
  <c r="SJY47" i="55"/>
  <c r="SJZ47" i="55"/>
  <c r="SKA47" i="55"/>
  <c r="SKB47" i="55"/>
  <c r="SKC47" i="55"/>
  <c r="SKD47" i="55"/>
  <c r="SKE47" i="55"/>
  <c r="SKF47" i="55"/>
  <c r="SKG47" i="55"/>
  <c r="SKH47" i="55"/>
  <c r="SKI47" i="55"/>
  <c r="SKJ47" i="55"/>
  <c r="SKK47" i="55"/>
  <c r="SKL47" i="55"/>
  <c r="SKM47" i="55"/>
  <c r="SKN47" i="55"/>
  <c r="SKO47" i="55"/>
  <c r="SKP47" i="55"/>
  <c r="SKQ47" i="55"/>
  <c r="SKR47" i="55"/>
  <c r="SKS47" i="55"/>
  <c r="SKT47" i="55"/>
  <c r="SKU47" i="55"/>
  <c r="SKV47" i="55"/>
  <c r="SKW47" i="55"/>
  <c r="SKX47" i="55"/>
  <c r="SKY47" i="55"/>
  <c r="SKZ47" i="55"/>
  <c r="SLA47" i="55"/>
  <c r="SLB47" i="55"/>
  <c r="SLC47" i="55"/>
  <c r="SLD47" i="55"/>
  <c r="SLE47" i="55"/>
  <c r="SLF47" i="55"/>
  <c r="SLG47" i="55"/>
  <c r="SLH47" i="55"/>
  <c r="SLI47" i="55"/>
  <c r="SLJ47" i="55"/>
  <c r="SLK47" i="55"/>
  <c r="SLL47" i="55"/>
  <c r="SLM47" i="55"/>
  <c r="SLN47" i="55"/>
  <c r="SLO47" i="55"/>
  <c r="SLP47" i="55"/>
  <c r="SLQ47" i="55"/>
  <c r="SLR47" i="55"/>
  <c r="SLS47" i="55"/>
  <c r="SLT47" i="55"/>
  <c r="SLU47" i="55"/>
  <c r="SLV47" i="55"/>
  <c r="SLW47" i="55"/>
  <c r="SLX47" i="55"/>
  <c r="SLY47" i="55"/>
  <c r="SLZ47" i="55"/>
  <c r="SMA47" i="55"/>
  <c r="SMB47" i="55"/>
  <c r="SMC47" i="55"/>
  <c r="SMD47" i="55"/>
  <c r="SME47" i="55"/>
  <c r="SMF47" i="55"/>
  <c r="SMG47" i="55"/>
  <c r="SMH47" i="55"/>
  <c r="SMI47" i="55"/>
  <c r="SMJ47" i="55"/>
  <c r="SMK47" i="55"/>
  <c r="SML47" i="55"/>
  <c r="SMM47" i="55"/>
  <c r="SMN47" i="55"/>
  <c r="SMO47" i="55"/>
  <c r="SMP47" i="55"/>
  <c r="SMQ47" i="55"/>
  <c r="SMR47" i="55"/>
  <c r="SMS47" i="55"/>
  <c r="SMT47" i="55"/>
  <c r="SMU47" i="55"/>
  <c r="SMV47" i="55"/>
  <c r="SMW47" i="55"/>
  <c r="SMX47" i="55"/>
  <c r="SMY47" i="55"/>
  <c r="SMZ47" i="55"/>
  <c r="SNA47" i="55"/>
  <c r="SNB47" i="55"/>
  <c r="SNC47" i="55"/>
  <c r="SND47" i="55"/>
  <c r="SNE47" i="55"/>
  <c r="SNF47" i="55"/>
  <c r="SNG47" i="55"/>
  <c r="SNH47" i="55"/>
  <c r="SNI47" i="55"/>
  <c r="SNJ47" i="55"/>
  <c r="SNK47" i="55"/>
  <c r="SNL47" i="55"/>
  <c r="SNM47" i="55"/>
  <c r="SNN47" i="55"/>
  <c r="SNO47" i="55"/>
  <c r="SNP47" i="55"/>
  <c r="SNQ47" i="55"/>
  <c r="SNR47" i="55"/>
  <c r="SNS47" i="55"/>
  <c r="SNT47" i="55"/>
  <c r="SNU47" i="55"/>
  <c r="SNV47" i="55"/>
  <c r="SNW47" i="55"/>
  <c r="SNX47" i="55"/>
  <c r="SNY47" i="55"/>
  <c r="SNZ47" i="55"/>
  <c r="SOA47" i="55"/>
  <c r="SOB47" i="55"/>
  <c r="SOC47" i="55"/>
  <c r="SOD47" i="55"/>
  <c r="SOE47" i="55"/>
  <c r="SOF47" i="55"/>
  <c r="SOG47" i="55"/>
  <c r="SOH47" i="55"/>
  <c r="SOI47" i="55"/>
  <c r="SOJ47" i="55"/>
  <c r="SOK47" i="55"/>
  <c r="SOL47" i="55"/>
  <c r="SOM47" i="55"/>
  <c r="SON47" i="55"/>
  <c r="SOO47" i="55"/>
  <c r="SOP47" i="55"/>
  <c r="SOQ47" i="55"/>
  <c r="SOR47" i="55"/>
  <c r="SOS47" i="55"/>
  <c r="SOT47" i="55"/>
  <c r="SOU47" i="55"/>
  <c r="SOV47" i="55"/>
  <c r="SOW47" i="55"/>
  <c r="SOX47" i="55"/>
  <c r="SOY47" i="55"/>
  <c r="SOZ47" i="55"/>
  <c r="SPA47" i="55"/>
  <c r="SPB47" i="55"/>
  <c r="SPC47" i="55"/>
  <c r="SPD47" i="55"/>
  <c r="SPE47" i="55"/>
  <c r="SPF47" i="55"/>
  <c r="SPG47" i="55"/>
  <c r="SPH47" i="55"/>
  <c r="SPI47" i="55"/>
  <c r="SPJ47" i="55"/>
  <c r="SPK47" i="55"/>
  <c r="SPL47" i="55"/>
  <c r="SPM47" i="55"/>
  <c r="SPN47" i="55"/>
  <c r="SPO47" i="55"/>
  <c r="SPP47" i="55"/>
  <c r="SPQ47" i="55"/>
  <c r="SPR47" i="55"/>
  <c r="SPS47" i="55"/>
  <c r="SPT47" i="55"/>
  <c r="SPU47" i="55"/>
  <c r="SPV47" i="55"/>
  <c r="SPW47" i="55"/>
  <c r="SPX47" i="55"/>
  <c r="SPY47" i="55"/>
  <c r="SPZ47" i="55"/>
  <c r="SQA47" i="55"/>
  <c r="SQB47" i="55"/>
  <c r="SQC47" i="55"/>
  <c r="SQD47" i="55"/>
  <c r="SQE47" i="55"/>
  <c r="SQF47" i="55"/>
  <c r="SQG47" i="55"/>
  <c r="SQH47" i="55"/>
  <c r="SQI47" i="55"/>
  <c r="SQJ47" i="55"/>
  <c r="SQK47" i="55"/>
  <c r="SQL47" i="55"/>
  <c r="SQM47" i="55"/>
  <c r="SQN47" i="55"/>
  <c r="SQO47" i="55"/>
  <c r="SQP47" i="55"/>
  <c r="SQQ47" i="55"/>
  <c r="SQR47" i="55"/>
  <c r="SQS47" i="55"/>
  <c r="SQT47" i="55"/>
  <c r="SQU47" i="55"/>
  <c r="SQV47" i="55"/>
  <c r="SQW47" i="55"/>
  <c r="SQX47" i="55"/>
  <c r="SQY47" i="55"/>
  <c r="SQZ47" i="55"/>
  <c r="SRA47" i="55"/>
  <c r="SRB47" i="55"/>
  <c r="SRC47" i="55"/>
  <c r="SRD47" i="55"/>
  <c r="SRE47" i="55"/>
  <c r="SRF47" i="55"/>
  <c r="SRG47" i="55"/>
  <c r="SRH47" i="55"/>
  <c r="SRI47" i="55"/>
  <c r="SRJ47" i="55"/>
  <c r="SRK47" i="55"/>
  <c r="SRL47" i="55"/>
  <c r="SRM47" i="55"/>
  <c r="SRN47" i="55"/>
  <c r="SRO47" i="55"/>
  <c r="SRP47" i="55"/>
  <c r="SRQ47" i="55"/>
  <c r="SRR47" i="55"/>
  <c r="SRS47" i="55"/>
  <c r="SRT47" i="55"/>
  <c r="SRU47" i="55"/>
  <c r="SRV47" i="55"/>
  <c r="SRW47" i="55"/>
  <c r="SRX47" i="55"/>
  <c r="SRY47" i="55"/>
  <c r="SRZ47" i="55"/>
  <c r="SSA47" i="55"/>
  <c r="SSB47" i="55"/>
  <c r="SSC47" i="55"/>
  <c r="SSD47" i="55"/>
  <c r="SSE47" i="55"/>
  <c r="SSF47" i="55"/>
  <c r="SSG47" i="55"/>
  <c r="SSH47" i="55"/>
  <c r="SSI47" i="55"/>
  <c r="SSJ47" i="55"/>
  <c r="SSK47" i="55"/>
  <c r="SSL47" i="55"/>
  <c r="SSM47" i="55"/>
  <c r="SSN47" i="55"/>
  <c r="SSO47" i="55"/>
  <c r="SSP47" i="55"/>
  <c r="SSQ47" i="55"/>
  <c r="SSR47" i="55"/>
  <c r="SSS47" i="55"/>
  <c r="SST47" i="55"/>
  <c r="SSU47" i="55"/>
  <c r="SSV47" i="55"/>
  <c r="SSW47" i="55"/>
  <c r="SSX47" i="55"/>
  <c r="SSY47" i="55"/>
  <c r="SSZ47" i="55"/>
  <c r="STA47" i="55"/>
  <c r="STB47" i="55"/>
  <c r="STC47" i="55"/>
  <c r="STD47" i="55"/>
  <c r="STE47" i="55"/>
  <c r="STF47" i="55"/>
  <c r="STG47" i="55"/>
  <c r="STH47" i="55"/>
  <c r="STI47" i="55"/>
  <c r="STJ47" i="55"/>
  <c r="STK47" i="55"/>
  <c r="STL47" i="55"/>
  <c r="STM47" i="55"/>
  <c r="STN47" i="55"/>
  <c r="STO47" i="55"/>
  <c r="STP47" i="55"/>
  <c r="STQ47" i="55"/>
  <c r="STR47" i="55"/>
  <c r="STS47" i="55"/>
  <c r="STT47" i="55"/>
  <c r="STU47" i="55"/>
  <c r="STV47" i="55"/>
  <c r="STW47" i="55"/>
  <c r="STX47" i="55"/>
  <c r="STY47" i="55"/>
  <c r="STZ47" i="55"/>
  <c r="SUA47" i="55"/>
  <c r="SUB47" i="55"/>
  <c r="SUC47" i="55"/>
  <c r="SUD47" i="55"/>
  <c r="SUE47" i="55"/>
  <c r="SUF47" i="55"/>
  <c r="SUG47" i="55"/>
  <c r="SUH47" i="55"/>
  <c r="SUI47" i="55"/>
  <c r="SUJ47" i="55"/>
  <c r="SUK47" i="55"/>
  <c r="SUL47" i="55"/>
  <c r="SUM47" i="55"/>
  <c r="SUN47" i="55"/>
  <c r="SUO47" i="55"/>
  <c r="SUP47" i="55"/>
  <c r="SUQ47" i="55"/>
  <c r="SUR47" i="55"/>
  <c r="SUS47" i="55"/>
  <c r="SUT47" i="55"/>
  <c r="SUU47" i="55"/>
  <c r="SUV47" i="55"/>
  <c r="SUW47" i="55"/>
  <c r="SUX47" i="55"/>
  <c r="SUY47" i="55"/>
  <c r="SUZ47" i="55"/>
  <c r="SVA47" i="55"/>
  <c r="SVB47" i="55"/>
  <c r="SVC47" i="55"/>
  <c r="SVD47" i="55"/>
  <c r="SVE47" i="55"/>
  <c r="SVF47" i="55"/>
  <c r="SVG47" i="55"/>
  <c r="SVH47" i="55"/>
  <c r="SVI47" i="55"/>
  <c r="SVJ47" i="55"/>
  <c r="SVK47" i="55"/>
  <c r="SVL47" i="55"/>
  <c r="SVM47" i="55"/>
  <c r="SVN47" i="55"/>
  <c r="SVO47" i="55"/>
  <c r="SVP47" i="55"/>
  <c r="SVQ47" i="55"/>
  <c r="SVR47" i="55"/>
  <c r="SVS47" i="55"/>
  <c r="SVT47" i="55"/>
  <c r="SVU47" i="55"/>
  <c r="SVV47" i="55"/>
  <c r="SVW47" i="55"/>
  <c r="SVX47" i="55"/>
  <c r="SVY47" i="55"/>
  <c r="SVZ47" i="55"/>
  <c r="SWA47" i="55"/>
  <c r="SWB47" i="55"/>
  <c r="SWC47" i="55"/>
  <c r="SWD47" i="55"/>
  <c r="SWE47" i="55"/>
  <c r="SWF47" i="55"/>
  <c r="SWG47" i="55"/>
  <c r="SWH47" i="55"/>
  <c r="SWI47" i="55"/>
  <c r="SWJ47" i="55"/>
  <c r="SWK47" i="55"/>
  <c r="SWL47" i="55"/>
  <c r="SWM47" i="55"/>
  <c r="SWN47" i="55"/>
  <c r="SWO47" i="55"/>
  <c r="SWP47" i="55"/>
  <c r="SWQ47" i="55"/>
  <c r="SWR47" i="55"/>
  <c r="SWS47" i="55"/>
  <c r="SWT47" i="55"/>
  <c r="SWU47" i="55"/>
  <c r="SWV47" i="55"/>
  <c r="SWW47" i="55"/>
  <c r="SWX47" i="55"/>
  <c r="SWY47" i="55"/>
  <c r="SWZ47" i="55"/>
  <c r="SXA47" i="55"/>
  <c r="SXB47" i="55"/>
  <c r="SXC47" i="55"/>
  <c r="SXD47" i="55"/>
  <c r="SXE47" i="55"/>
  <c r="SXF47" i="55"/>
  <c r="SXG47" i="55"/>
  <c r="SXH47" i="55"/>
  <c r="SXI47" i="55"/>
  <c r="SXJ47" i="55"/>
  <c r="SXK47" i="55"/>
  <c r="SXL47" i="55"/>
  <c r="SXM47" i="55"/>
  <c r="SXN47" i="55"/>
  <c r="SXO47" i="55"/>
  <c r="SXP47" i="55"/>
  <c r="SXQ47" i="55"/>
  <c r="SXR47" i="55"/>
  <c r="SXS47" i="55"/>
  <c r="SXT47" i="55"/>
  <c r="SXU47" i="55"/>
  <c r="SXV47" i="55"/>
  <c r="SXW47" i="55"/>
  <c r="SXX47" i="55"/>
  <c r="SXY47" i="55"/>
  <c r="SXZ47" i="55"/>
  <c r="SYA47" i="55"/>
  <c r="SYB47" i="55"/>
  <c r="SYC47" i="55"/>
  <c r="SYD47" i="55"/>
  <c r="SYE47" i="55"/>
  <c r="SYF47" i="55"/>
  <c r="SYG47" i="55"/>
  <c r="SYH47" i="55"/>
  <c r="SYI47" i="55"/>
  <c r="SYJ47" i="55"/>
  <c r="SYK47" i="55"/>
  <c r="SYL47" i="55"/>
  <c r="SYM47" i="55"/>
  <c r="SYN47" i="55"/>
  <c r="SYO47" i="55"/>
  <c r="SYP47" i="55"/>
  <c r="SYQ47" i="55"/>
  <c r="SYR47" i="55"/>
  <c r="SYS47" i="55"/>
  <c r="SYT47" i="55"/>
  <c r="SYU47" i="55"/>
  <c r="SYV47" i="55"/>
  <c r="SYW47" i="55"/>
  <c r="SYX47" i="55"/>
  <c r="SYY47" i="55"/>
  <c r="SYZ47" i="55"/>
  <c r="SZA47" i="55"/>
  <c r="SZB47" i="55"/>
  <c r="SZC47" i="55"/>
  <c r="SZD47" i="55"/>
  <c r="SZE47" i="55"/>
  <c r="SZF47" i="55"/>
  <c r="SZG47" i="55"/>
  <c r="SZH47" i="55"/>
  <c r="SZI47" i="55"/>
  <c r="SZJ47" i="55"/>
  <c r="SZK47" i="55"/>
  <c r="SZL47" i="55"/>
  <c r="SZM47" i="55"/>
  <c r="SZN47" i="55"/>
  <c r="SZO47" i="55"/>
  <c r="SZP47" i="55"/>
  <c r="SZQ47" i="55"/>
  <c r="SZR47" i="55"/>
  <c r="SZS47" i="55"/>
  <c r="SZT47" i="55"/>
  <c r="SZU47" i="55"/>
  <c r="SZV47" i="55"/>
  <c r="SZW47" i="55"/>
  <c r="SZX47" i="55"/>
  <c r="SZY47" i="55"/>
  <c r="SZZ47" i="55"/>
  <c r="TAA47" i="55"/>
  <c r="TAB47" i="55"/>
  <c r="TAC47" i="55"/>
  <c r="TAD47" i="55"/>
  <c r="TAE47" i="55"/>
  <c r="TAF47" i="55"/>
  <c r="TAG47" i="55"/>
  <c r="TAH47" i="55"/>
  <c r="TAI47" i="55"/>
  <c r="TAJ47" i="55"/>
  <c r="TAK47" i="55"/>
  <c r="TAL47" i="55"/>
  <c r="TAM47" i="55"/>
  <c r="TAN47" i="55"/>
  <c r="TAO47" i="55"/>
  <c r="TAP47" i="55"/>
  <c r="TAQ47" i="55"/>
  <c r="TAR47" i="55"/>
  <c r="TAS47" i="55"/>
  <c r="TAT47" i="55"/>
  <c r="TAU47" i="55"/>
  <c r="TAV47" i="55"/>
  <c r="TAW47" i="55"/>
  <c r="TAX47" i="55"/>
  <c r="TAY47" i="55"/>
  <c r="TAZ47" i="55"/>
  <c r="TBA47" i="55"/>
  <c r="TBB47" i="55"/>
  <c r="TBC47" i="55"/>
  <c r="TBD47" i="55"/>
  <c r="TBE47" i="55"/>
  <c r="TBF47" i="55"/>
  <c r="TBG47" i="55"/>
  <c r="TBH47" i="55"/>
  <c r="TBI47" i="55"/>
  <c r="TBJ47" i="55"/>
  <c r="TBK47" i="55"/>
  <c r="TBL47" i="55"/>
  <c r="TBM47" i="55"/>
  <c r="TBN47" i="55"/>
  <c r="TBO47" i="55"/>
  <c r="TBP47" i="55"/>
  <c r="TBQ47" i="55"/>
  <c r="TBR47" i="55"/>
  <c r="TBS47" i="55"/>
  <c r="TBT47" i="55"/>
  <c r="TBU47" i="55"/>
  <c r="TBV47" i="55"/>
  <c r="TBW47" i="55"/>
  <c r="TBX47" i="55"/>
  <c r="TBY47" i="55"/>
  <c r="TBZ47" i="55"/>
  <c r="TCA47" i="55"/>
  <c r="TCB47" i="55"/>
  <c r="TCC47" i="55"/>
  <c r="TCD47" i="55"/>
  <c r="TCE47" i="55"/>
  <c r="TCF47" i="55"/>
  <c r="TCG47" i="55"/>
  <c r="TCH47" i="55"/>
  <c r="TCI47" i="55"/>
  <c r="TCJ47" i="55"/>
  <c r="TCK47" i="55"/>
  <c r="TCL47" i="55"/>
  <c r="TCM47" i="55"/>
  <c r="TCN47" i="55"/>
  <c r="TCO47" i="55"/>
  <c r="TCP47" i="55"/>
  <c r="TCQ47" i="55"/>
  <c r="TCR47" i="55"/>
  <c r="TCS47" i="55"/>
  <c r="TCT47" i="55"/>
  <c r="TCU47" i="55"/>
  <c r="TCV47" i="55"/>
  <c r="TCW47" i="55"/>
  <c r="TCX47" i="55"/>
  <c r="TCY47" i="55"/>
  <c r="TCZ47" i="55"/>
  <c r="TDA47" i="55"/>
  <c r="TDB47" i="55"/>
  <c r="TDC47" i="55"/>
  <c r="TDD47" i="55"/>
  <c r="TDE47" i="55"/>
  <c r="TDF47" i="55"/>
  <c r="TDG47" i="55"/>
  <c r="TDH47" i="55"/>
  <c r="TDI47" i="55"/>
  <c r="TDJ47" i="55"/>
  <c r="TDK47" i="55"/>
  <c r="TDL47" i="55"/>
  <c r="TDM47" i="55"/>
  <c r="TDN47" i="55"/>
  <c r="TDO47" i="55"/>
  <c r="TDP47" i="55"/>
  <c r="TDQ47" i="55"/>
  <c r="TDR47" i="55"/>
  <c r="TDS47" i="55"/>
  <c r="TDT47" i="55"/>
  <c r="TDU47" i="55"/>
  <c r="TDV47" i="55"/>
  <c r="TDW47" i="55"/>
  <c r="TDX47" i="55"/>
  <c r="TDY47" i="55"/>
  <c r="TDZ47" i="55"/>
  <c r="TEA47" i="55"/>
  <c r="TEB47" i="55"/>
  <c r="TEC47" i="55"/>
  <c r="TED47" i="55"/>
  <c r="TEE47" i="55"/>
  <c r="TEF47" i="55"/>
  <c r="TEG47" i="55"/>
  <c r="TEH47" i="55"/>
  <c r="TEI47" i="55"/>
  <c r="TEJ47" i="55"/>
  <c r="TEK47" i="55"/>
  <c r="TEL47" i="55"/>
  <c r="TEM47" i="55"/>
  <c r="TEN47" i="55"/>
  <c r="TEO47" i="55"/>
  <c r="TEP47" i="55"/>
  <c r="TEQ47" i="55"/>
  <c r="TER47" i="55"/>
  <c r="TES47" i="55"/>
  <c r="TET47" i="55"/>
  <c r="TEU47" i="55"/>
  <c r="TEV47" i="55"/>
  <c r="TEW47" i="55"/>
  <c r="TEX47" i="55"/>
  <c r="TEY47" i="55"/>
  <c r="TEZ47" i="55"/>
  <c r="TFA47" i="55"/>
  <c r="TFB47" i="55"/>
  <c r="TFC47" i="55"/>
  <c r="TFD47" i="55"/>
  <c r="TFE47" i="55"/>
  <c r="TFF47" i="55"/>
  <c r="TFG47" i="55"/>
  <c r="TFH47" i="55"/>
  <c r="TFI47" i="55"/>
  <c r="TFJ47" i="55"/>
  <c r="TFK47" i="55"/>
  <c r="TFL47" i="55"/>
  <c r="TFM47" i="55"/>
  <c r="TFN47" i="55"/>
  <c r="TFO47" i="55"/>
  <c r="TFP47" i="55"/>
  <c r="TFQ47" i="55"/>
  <c r="TFR47" i="55"/>
  <c r="TFS47" i="55"/>
  <c r="TFT47" i="55"/>
  <c r="TFU47" i="55"/>
  <c r="TFV47" i="55"/>
  <c r="TFW47" i="55"/>
  <c r="TFX47" i="55"/>
  <c r="TFY47" i="55"/>
  <c r="TFZ47" i="55"/>
  <c r="TGA47" i="55"/>
  <c r="TGB47" i="55"/>
  <c r="TGC47" i="55"/>
  <c r="TGD47" i="55"/>
  <c r="TGE47" i="55"/>
  <c r="TGF47" i="55"/>
  <c r="TGG47" i="55"/>
  <c r="TGH47" i="55"/>
  <c r="TGI47" i="55"/>
  <c r="TGJ47" i="55"/>
  <c r="TGK47" i="55"/>
  <c r="TGL47" i="55"/>
  <c r="TGM47" i="55"/>
  <c r="TGN47" i="55"/>
  <c r="TGO47" i="55"/>
  <c r="TGP47" i="55"/>
  <c r="TGQ47" i="55"/>
  <c r="TGR47" i="55"/>
  <c r="TGS47" i="55"/>
  <c r="TGT47" i="55"/>
  <c r="TGU47" i="55"/>
  <c r="TGV47" i="55"/>
  <c r="TGW47" i="55"/>
  <c r="TGX47" i="55"/>
  <c r="TGY47" i="55"/>
  <c r="TGZ47" i="55"/>
  <c r="THA47" i="55"/>
  <c r="THB47" i="55"/>
  <c r="THC47" i="55"/>
  <c r="THD47" i="55"/>
  <c r="THE47" i="55"/>
  <c r="THF47" i="55"/>
  <c r="THG47" i="55"/>
  <c r="THH47" i="55"/>
  <c r="THI47" i="55"/>
  <c r="THJ47" i="55"/>
  <c r="THK47" i="55"/>
  <c r="THL47" i="55"/>
  <c r="THM47" i="55"/>
  <c r="THN47" i="55"/>
  <c r="THO47" i="55"/>
  <c r="THP47" i="55"/>
  <c r="THQ47" i="55"/>
  <c r="THR47" i="55"/>
  <c r="THS47" i="55"/>
  <c r="THT47" i="55"/>
  <c r="THU47" i="55"/>
  <c r="THV47" i="55"/>
  <c r="THW47" i="55"/>
  <c r="THX47" i="55"/>
  <c r="THY47" i="55"/>
  <c r="THZ47" i="55"/>
  <c r="TIA47" i="55"/>
  <c r="TIB47" i="55"/>
  <c r="TIC47" i="55"/>
  <c r="TID47" i="55"/>
  <c r="TIE47" i="55"/>
  <c r="TIF47" i="55"/>
  <c r="TIG47" i="55"/>
  <c r="TIH47" i="55"/>
  <c r="TII47" i="55"/>
  <c r="TIJ47" i="55"/>
  <c r="TIK47" i="55"/>
  <c r="TIL47" i="55"/>
  <c r="TIM47" i="55"/>
  <c r="TIN47" i="55"/>
  <c r="TIO47" i="55"/>
  <c r="TIP47" i="55"/>
  <c r="TIQ47" i="55"/>
  <c r="TIR47" i="55"/>
  <c r="TIS47" i="55"/>
  <c r="TIT47" i="55"/>
  <c r="TIU47" i="55"/>
  <c r="TIV47" i="55"/>
  <c r="TIW47" i="55"/>
  <c r="TIX47" i="55"/>
  <c r="TIY47" i="55"/>
  <c r="TIZ47" i="55"/>
  <c r="TJA47" i="55"/>
  <c r="TJB47" i="55"/>
  <c r="TJC47" i="55"/>
  <c r="TJD47" i="55"/>
  <c r="TJE47" i="55"/>
  <c r="TJF47" i="55"/>
  <c r="TJG47" i="55"/>
  <c r="TJH47" i="55"/>
  <c r="TJI47" i="55"/>
  <c r="TJJ47" i="55"/>
  <c r="TJK47" i="55"/>
  <c r="TJL47" i="55"/>
  <c r="TJM47" i="55"/>
  <c r="TJN47" i="55"/>
  <c r="TJO47" i="55"/>
  <c r="TJP47" i="55"/>
  <c r="TJQ47" i="55"/>
  <c r="TJR47" i="55"/>
  <c r="TJS47" i="55"/>
  <c r="TJT47" i="55"/>
  <c r="TJU47" i="55"/>
  <c r="TJV47" i="55"/>
  <c r="TJW47" i="55"/>
  <c r="TJX47" i="55"/>
  <c r="TJY47" i="55"/>
  <c r="TJZ47" i="55"/>
  <c r="TKA47" i="55"/>
  <c r="TKB47" i="55"/>
  <c r="TKC47" i="55"/>
  <c r="TKD47" i="55"/>
  <c r="TKE47" i="55"/>
  <c r="TKF47" i="55"/>
  <c r="TKG47" i="55"/>
  <c r="TKH47" i="55"/>
  <c r="TKI47" i="55"/>
  <c r="TKJ47" i="55"/>
  <c r="TKK47" i="55"/>
  <c r="TKL47" i="55"/>
  <c r="TKM47" i="55"/>
  <c r="TKN47" i="55"/>
  <c r="TKO47" i="55"/>
  <c r="TKP47" i="55"/>
  <c r="TKQ47" i="55"/>
  <c r="TKR47" i="55"/>
  <c r="TKS47" i="55"/>
  <c r="TKT47" i="55"/>
  <c r="TKU47" i="55"/>
  <c r="TKV47" i="55"/>
  <c r="TKW47" i="55"/>
  <c r="TKX47" i="55"/>
  <c r="TKY47" i="55"/>
  <c r="TKZ47" i="55"/>
  <c r="TLA47" i="55"/>
  <c r="TLB47" i="55"/>
  <c r="TLC47" i="55"/>
  <c r="TLD47" i="55"/>
  <c r="TLE47" i="55"/>
  <c r="TLF47" i="55"/>
  <c r="TLG47" i="55"/>
  <c r="TLH47" i="55"/>
  <c r="TLI47" i="55"/>
  <c r="TLJ47" i="55"/>
  <c r="TLK47" i="55"/>
  <c r="TLL47" i="55"/>
  <c r="TLM47" i="55"/>
  <c r="TLN47" i="55"/>
  <c r="TLO47" i="55"/>
  <c r="TLP47" i="55"/>
  <c r="TLQ47" i="55"/>
  <c r="TLR47" i="55"/>
  <c r="TLS47" i="55"/>
  <c r="TLT47" i="55"/>
  <c r="TLU47" i="55"/>
  <c r="TLV47" i="55"/>
  <c r="TLW47" i="55"/>
  <c r="TLX47" i="55"/>
  <c r="TLY47" i="55"/>
  <c r="TLZ47" i="55"/>
  <c r="TMA47" i="55"/>
  <c r="TMB47" i="55"/>
  <c r="TMC47" i="55"/>
  <c r="TMD47" i="55"/>
  <c r="TME47" i="55"/>
  <c r="TMF47" i="55"/>
  <c r="TMG47" i="55"/>
  <c r="TMH47" i="55"/>
  <c r="TMI47" i="55"/>
  <c r="TMJ47" i="55"/>
  <c r="TMK47" i="55"/>
  <c r="TML47" i="55"/>
  <c r="TMM47" i="55"/>
  <c r="TMN47" i="55"/>
  <c r="TMO47" i="55"/>
  <c r="TMP47" i="55"/>
  <c r="TMQ47" i="55"/>
  <c r="TMR47" i="55"/>
  <c r="TMS47" i="55"/>
  <c r="TMT47" i="55"/>
  <c r="TMU47" i="55"/>
  <c r="TMV47" i="55"/>
  <c r="TMW47" i="55"/>
  <c r="TMX47" i="55"/>
  <c r="TMY47" i="55"/>
  <c r="TMZ47" i="55"/>
  <c r="TNA47" i="55"/>
  <c r="TNB47" i="55"/>
  <c r="TNC47" i="55"/>
  <c r="TND47" i="55"/>
  <c r="TNE47" i="55"/>
  <c r="TNF47" i="55"/>
  <c r="TNG47" i="55"/>
  <c r="TNH47" i="55"/>
  <c r="TNI47" i="55"/>
  <c r="TNJ47" i="55"/>
  <c r="TNK47" i="55"/>
  <c r="TNL47" i="55"/>
  <c r="TNM47" i="55"/>
  <c r="TNN47" i="55"/>
  <c r="TNO47" i="55"/>
  <c r="TNP47" i="55"/>
  <c r="TNQ47" i="55"/>
  <c r="TNR47" i="55"/>
  <c r="TNS47" i="55"/>
  <c r="TNT47" i="55"/>
  <c r="TNU47" i="55"/>
  <c r="TNV47" i="55"/>
  <c r="TNW47" i="55"/>
  <c r="TNX47" i="55"/>
  <c r="TNY47" i="55"/>
  <c r="TNZ47" i="55"/>
  <c r="TOA47" i="55"/>
  <c r="TOB47" i="55"/>
  <c r="TOC47" i="55"/>
  <c r="TOD47" i="55"/>
  <c r="TOE47" i="55"/>
  <c r="TOF47" i="55"/>
  <c r="TOG47" i="55"/>
  <c r="TOH47" i="55"/>
  <c r="TOI47" i="55"/>
  <c r="TOJ47" i="55"/>
  <c r="TOK47" i="55"/>
  <c r="TOL47" i="55"/>
  <c r="TOM47" i="55"/>
  <c r="TON47" i="55"/>
  <c r="TOO47" i="55"/>
  <c r="TOP47" i="55"/>
  <c r="TOQ47" i="55"/>
  <c r="TOR47" i="55"/>
  <c r="TOS47" i="55"/>
  <c r="TOT47" i="55"/>
  <c r="TOU47" i="55"/>
  <c r="TOV47" i="55"/>
  <c r="TOW47" i="55"/>
  <c r="TOX47" i="55"/>
  <c r="TOY47" i="55"/>
  <c r="TOZ47" i="55"/>
  <c r="TPA47" i="55"/>
  <c r="TPB47" i="55"/>
  <c r="TPC47" i="55"/>
  <c r="TPD47" i="55"/>
  <c r="TPE47" i="55"/>
  <c r="TPF47" i="55"/>
  <c r="TPG47" i="55"/>
  <c r="TPH47" i="55"/>
  <c r="TPI47" i="55"/>
  <c r="TPJ47" i="55"/>
  <c r="TPK47" i="55"/>
  <c r="TPL47" i="55"/>
  <c r="TPM47" i="55"/>
  <c r="TPN47" i="55"/>
  <c r="TPO47" i="55"/>
  <c r="TPP47" i="55"/>
  <c r="TPQ47" i="55"/>
  <c r="TPR47" i="55"/>
  <c r="TPS47" i="55"/>
  <c r="TPT47" i="55"/>
  <c r="TPU47" i="55"/>
  <c r="TPV47" i="55"/>
  <c r="TPW47" i="55"/>
  <c r="TPX47" i="55"/>
  <c r="TPY47" i="55"/>
  <c r="TPZ47" i="55"/>
  <c r="TQA47" i="55"/>
  <c r="TQB47" i="55"/>
  <c r="TQC47" i="55"/>
  <c r="TQD47" i="55"/>
  <c r="TQE47" i="55"/>
  <c r="TQF47" i="55"/>
  <c r="TQG47" i="55"/>
  <c r="TQH47" i="55"/>
  <c r="TQI47" i="55"/>
  <c r="TQJ47" i="55"/>
  <c r="TQK47" i="55"/>
  <c r="TQL47" i="55"/>
  <c r="TQM47" i="55"/>
  <c r="TQN47" i="55"/>
  <c r="TQO47" i="55"/>
  <c r="TQP47" i="55"/>
  <c r="TQQ47" i="55"/>
  <c r="TQR47" i="55"/>
  <c r="TQS47" i="55"/>
  <c r="TQT47" i="55"/>
  <c r="TQU47" i="55"/>
  <c r="TQV47" i="55"/>
  <c r="TQW47" i="55"/>
  <c r="TQX47" i="55"/>
  <c r="TQY47" i="55"/>
  <c r="TQZ47" i="55"/>
  <c r="TRA47" i="55"/>
  <c r="TRB47" i="55"/>
  <c r="TRC47" i="55"/>
  <c r="TRD47" i="55"/>
  <c r="TRE47" i="55"/>
  <c r="TRF47" i="55"/>
  <c r="TRG47" i="55"/>
  <c r="TRH47" i="55"/>
  <c r="TRI47" i="55"/>
  <c r="TRJ47" i="55"/>
  <c r="TRK47" i="55"/>
  <c r="TRL47" i="55"/>
  <c r="TRM47" i="55"/>
  <c r="TRN47" i="55"/>
  <c r="TRO47" i="55"/>
  <c r="TRP47" i="55"/>
  <c r="TRQ47" i="55"/>
  <c r="TRR47" i="55"/>
  <c r="TRS47" i="55"/>
  <c r="TRT47" i="55"/>
  <c r="TRU47" i="55"/>
  <c r="TRV47" i="55"/>
  <c r="TRW47" i="55"/>
  <c r="TRX47" i="55"/>
  <c r="TRY47" i="55"/>
  <c r="TRZ47" i="55"/>
  <c r="TSA47" i="55"/>
  <c r="TSB47" i="55"/>
  <c r="TSC47" i="55"/>
  <c r="TSD47" i="55"/>
  <c r="TSE47" i="55"/>
  <c r="TSF47" i="55"/>
  <c r="TSG47" i="55"/>
  <c r="TSH47" i="55"/>
  <c r="TSI47" i="55"/>
  <c r="TSJ47" i="55"/>
  <c r="TSK47" i="55"/>
  <c r="TSL47" i="55"/>
  <c r="TSM47" i="55"/>
  <c r="TSN47" i="55"/>
  <c r="TSO47" i="55"/>
  <c r="TSP47" i="55"/>
  <c r="TSQ47" i="55"/>
  <c r="TSR47" i="55"/>
  <c r="TSS47" i="55"/>
  <c r="TST47" i="55"/>
  <c r="TSU47" i="55"/>
  <c r="TSV47" i="55"/>
  <c r="TSW47" i="55"/>
  <c r="TSX47" i="55"/>
  <c r="TSY47" i="55"/>
  <c r="TSZ47" i="55"/>
  <c r="TTA47" i="55"/>
  <c r="TTB47" i="55"/>
  <c r="TTC47" i="55"/>
  <c r="TTD47" i="55"/>
  <c r="TTE47" i="55"/>
  <c r="TTF47" i="55"/>
  <c r="TTG47" i="55"/>
  <c r="TTH47" i="55"/>
  <c r="TTI47" i="55"/>
  <c r="TTJ47" i="55"/>
  <c r="TTK47" i="55"/>
  <c r="TTL47" i="55"/>
  <c r="TTM47" i="55"/>
  <c r="TTN47" i="55"/>
  <c r="TTO47" i="55"/>
  <c r="TTP47" i="55"/>
  <c r="TTQ47" i="55"/>
  <c r="TTR47" i="55"/>
  <c r="TTS47" i="55"/>
  <c r="TTT47" i="55"/>
  <c r="TTU47" i="55"/>
  <c r="TTV47" i="55"/>
  <c r="TTW47" i="55"/>
  <c r="TTX47" i="55"/>
  <c r="TTY47" i="55"/>
  <c r="TTZ47" i="55"/>
  <c r="TUA47" i="55"/>
  <c r="TUB47" i="55"/>
  <c r="TUC47" i="55"/>
  <c r="TUD47" i="55"/>
  <c r="TUE47" i="55"/>
  <c r="TUF47" i="55"/>
  <c r="TUG47" i="55"/>
  <c r="TUH47" i="55"/>
  <c r="TUI47" i="55"/>
  <c r="TUJ47" i="55"/>
  <c r="TUK47" i="55"/>
  <c r="TUL47" i="55"/>
  <c r="TUM47" i="55"/>
  <c r="TUN47" i="55"/>
  <c r="TUO47" i="55"/>
  <c r="TUP47" i="55"/>
  <c r="TUQ47" i="55"/>
  <c r="TUR47" i="55"/>
  <c r="TUS47" i="55"/>
  <c r="TUT47" i="55"/>
  <c r="TUU47" i="55"/>
  <c r="TUV47" i="55"/>
  <c r="TUW47" i="55"/>
  <c r="TUX47" i="55"/>
  <c r="TUY47" i="55"/>
  <c r="TUZ47" i="55"/>
  <c r="TVA47" i="55"/>
  <c r="TVB47" i="55"/>
  <c r="TVC47" i="55"/>
  <c r="TVD47" i="55"/>
  <c r="TVE47" i="55"/>
  <c r="TVF47" i="55"/>
  <c r="TVG47" i="55"/>
  <c r="TVH47" i="55"/>
  <c r="TVI47" i="55"/>
  <c r="TVJ47" i="55"/>
  <c r="TVK47" i="55"/>
  <c r="TVL47" i="55"/>
  <c r="TVM47" i="55"/>
  <c r="TVN47" i="55"/>
  <c r="TVO47" i="55"/>
  <c r="TVP47" i="55"/>
  <c r="TVQ47" i="55"/>
  <c r="TVR47" i="55"/>
  <c r="TVS47" i="55"/>
  <c r="TVT47" i="55"/>
  <c r="TVU47" i="55"/>
  <c r="TVV47" i="55"/>
  <c r="TVW47" i="55"/>
  <c r="TVX47" i="55"/>
  <c r="TVY47" i="55"/>
  <c r="TVZ47" i="55"/>
  <c r="TWA47" i="55"/>
  <c r="TWB47" i="55"/>
  <c r="TWC47" i="55"/>
  <c r="TWD47" i="55"/>
  <c r="TWE47" i="55"/>
  <c r="TWF47" i="55"/>
  <c r="TWG47" i="55"/>
  <c r="TWH47" i="55"/>
  <c r="TWI47" i="55"/>
  <c r="TWJ47" i="55"/>
  <c r="TWK47" i="55"/>
  <c r="TWL47" i="55"/>
  <c r="TWM47" i="55"/>
  <c r="TWN47" i="55"/>
  <c r="TWO47" i="55"/>
  <c r="TWP47" i="55"/>
  <c r="TWQ47" i="55"/>
  <c r="TWR47" i="55"/>
  <c r="TWS47" i="55"/>
  <c r="TWT47" i="55"/>
  <c r="TWU47" i="55"/>
  <c r="TWV47" i="55"/>
  <c r="TWW47" i="55"/>
  <c r="TWX47" i="55"/>
  <c r="TWY47" i="55"/>
  <c r="TWZ47" i="55"/>
  <c r="TXA47" i="55"/>
  <c r="TXB47" i="55"/>
  <c r="TXC47" i="55"/>
  <c r="TXD47" i="55"/>
  <c r="TXE47" i="55"/>
  <c r="TXF47" i="55"/>
  <c r="TXG47" i="55"/>
  <c r="TXH47" i="55"/>
  <c r="TXI47" i="55"/>
  <c r="TXJ47" i="55"/>
  <c r="TXK47" i="55"/>
  <c r="TXL47" i="55"/>
  <c r="TXM47" i="55"/>
  <c r="TXN47" i="55"/>
  <c r="TXO47" i="55"/>
  <c r="TXP47" i="55"/>
  <c r="TXQ47" i="55"/>
  <c r="TXR47" i="55"/>
  <c r="TXS47" i="55"/>
  <c r="TXT47" i="55"/>
  <c r="TXU47" i="55"/>
  <c r="TXV47" i="55"/>
  <c r="TXW47" i="55"/>
  <c r="TXX47" i="55"/>
  <c r="TXY47" i="55"/>
  <c r="TXZ47" i="55"/>
  <c r="TYA47" i="55"/>
  <c r="TYB47" i="55"/>
  <c r="TYC47" i="55"/>
  <c r="TYD47" i="55"/>
  <c r="TYE47" i="55"/>
  <c r="TYF47" i="55"/>
  <c r="TYG47" i="55"/>
  <c r="TYH47" i="55"/>
  <c r="TYI47" i="55"/>
  <c r="TYJ47" i="55"/>
  <c r="TYK47" i="55"/>
  <c r="TYL47" i="55"/>
  <c r="TYM47" i="55"/>
  <c r="TYN47" i="55"/>
  <c r="TYO47" i="55"/>
  <c r="TYP47" i="55"/>
  <c r="TYQ47" i="55"/>
  <c r="TYR47" i="55"/>
  <c r="TYS47" i="55"/>
  <c r="TYT47" i="55"/>
  <c r="TYU47" i="55"/>
  <c r="TYV47" i="55"/>
  <c r="TYW47" i="55"/>
  <c r="TYX47" i="55"/>
  <c r="TYY47" i="55"/>
  <c r="TYZ47" i="55"/>
  <c r="TZA47" i="55"/>
  <c r="TZB47" i="55"/>
  <c r="TZC47" i="55"/>
  <c r="TZD47" i="55"/>
  <c r="TZE47" i="55"/>
  <c r="TZF47" i="55"/>
  <c r="TZG47" i="55"/>
  <c r="TZH47" i="55"/>
  <c r="TZI47" i="55"/>
  <c r="TZJ47" i="55"/>
  <c r="TZK47" i="55"/>
  <c r="TZL47" i="55"/>
  <c r="TZM47" i="55"/>
  <c r="TZN47" i="55"/>
  <c r="TZO47" i="55"/>
  <c r="TZP47" i="55"/>
  <c r="TZQ47" i="55"/>
  <c r="TZR47" i="55"/>
  <c r="TZS47" i="55"/>
  <c r="TZT47" i="55"/>
  <c r="TZU47" i="55"/>
  <c r="TZV47" i="55"/>
  <c r="TZW47" i="55"/>
  <c r="TZX47" i="55"/>
  <c r="TZY47" i="55"/>
  <c r="TZZ47" i="55"/>
  <c r="UAA47" i="55"/>
  <c r="UAB47" i="55"/>
  <c r="UAC47" i="55"/>
  <c r="UAD47" i="55"/>
  <c r="UAE47" i="55"/>
  <c r="UAF47" i="55"/>
  <c r="UAG47" i="55"/>
  <c r="UAH47" i="55"/>
  <c r="UAI47" i="55"/>
  <c r="UAJ47" i="55"/>
  <c r="UAK47" i="55"/>
  <c r="UAL47" i="55"/>
  <c r="UAM47" i="55"/>
  <c r="UAN47" i="55"/>
  <c r="UAO47" i="55"/>
  <c r="UAP47" i="55"/>
  <c r="UAQ47" i="55"/>
  <c r="UAR47" i="55"/>
  <c r="UAS47" i="55"/>
  <c r="UAT47" i="55"/>
  <c r="UAU47" i="55"/>
  <c r="UAV47" i="55"/>
  <c r="UAW47" i="55"/>
  <c r="UAX47" i="55"/>
  <c r="UAY47" i="55"/>
  <c r="UAZ47" i="55"/>
  <c r="UBA47" i="55"/>
  <c r="UBB47" i="55"/>
  <c r="UBC47" i="55"/>
  <c r="UBD47" i="55"/>
  <c r="UBE47" i="55"/>
  <c r="UBF47" i="55"/>
  <c r="UBG47" i="55"/>
  <c r="UBH47" i="55"/>
  <c r="UBI47" i="55"/>
  <c r="UBJ47" i="55"/>
  <c r="UBK47" i="55"/>
  <c r="UBL47" i="55"/>
  <c r="UBM47" i="55"/>
  <c r="UBN47" i="55"/>
  <c r="UBO47" i="55"/>
  <c r="UBP47" i="55"/>
  <c r="UBQ47" i="55"/>
  <c r="UBR47" i="55"/>
  <c r="UBS47" i="55"/>
  <c r="UBT47" i="55"/>
  <c r="UBU47" i="55"/>
  <c r="UBV47" i="55"/>
  <c r="UBW47" i="55"/>
  <c r="UBX47" i="55"/>
  <c r="UBY47" i="55"/>
  <c r="UBZ47" i="55"/>
  <c r="UCA47" i="55"/>
  <c r="UCB47" i="55"/>
  <c r="UCC47" i="55"/>
  <c r="UCD47" i="55"/>
  <c r="UCE47" i="55"/>
  <c r="UCF47" i="55"/>
  <c r="UCG47" i="55"/>
  <c r="UCH47" i="55"/>
  <c r="UCI47" i="55"/>
  <c r="UCJ47" i="55"/>
  <c r="UCK47" i="55"/>
  <c r="UCL47" i="55"/>
  <c r="UCM47" i="55"/>
  <c r="UCN47" i="55"/>
  <c r="UCO47" i="55"/>
  <c r="UCP47" i="55"/>
  <c r="UCQ47" i="55"/>
  <c r="UCR47" i="55"/>
  <c r="UCS47" i="55"/>
  <c r="UCT47" i="55"/>
  <c r="UCU47" i="55"/>
  <c r="UCV47" i="55"/>
  <c r="UCW47" i="55"/>
  <c r="UCX47" i="55"/>
  <c r="UCY47" i="55"/>
  <c r="UCZ47" i="55"/>
  <c r="UDA47" i="55"/>
  <c r="UDB47" i="55"/>
  <c r="UDC47" i="55"/>
  <c r="UDD47" i="55"/>
  <c r="UDE47" i="55"/>
  <c r="UDF47" i="55"/>
  <c r="UDG47" i="55"/>
  <c r="UDH47" i="55"/>
  <c r="UDI47" i="55"/>
  <c r="UDJ47" i="55"/>
  <c r="UDK47" i="55"/>
  <c r="UDL47" i="55"/>
  <c r="UDM47" i="55"/>
  <c r="UDN47" i="55"/>
  <c r="UDO47" i="55"/>
  <c r="UDP47" i="55"/>
  <c r="UDQ47" i="55"/>
  <c r="UDR47" i="55"/>
  <c r="UDS47" i="55"/>
  <c r="UDT47" i="55"/>
  <c r="UDU47" i="55"/>
  <c r="UDV47" i="55"/>
  <c r="UDW47" i="55"/>
  <c r="UDX47" i="55"/>
  <c r="UDY47" i="55"/>
  <c r="UDZ47" i="55"/>
  <c r="UEA47" i="55"/>
  <c r="UEB47" i="55"/>
  <c r="UEC47" i="55"/>
  <c r="UED47" i="55"/>
  <c r="UEE47" i="55"/>
  <c r="UEF47" i="55"/>
  <c r="UEG47" i="55"/>
  <c r="UEH47" i="55"/>
  <c r="UEI47" i="55"/>
  <c r="UEJ47" i="55"/>
  <c r="UEK47" i="55"/>
  <c r="UEL47" i="55"/>
  <c r="UEM47" i="55"/>
  <c r="UEN47" i="55"/>
  <c r="UEO47" i="55"/>
  <c r="UEP47" i="55"/>
  <c r="UEQ47" i="55"/>
  <c r="UER47" i="55"/>
  <c r="UES47" i="55"/>
  <c r="UET47" i="55"/>
  <c r="UEU47" i="55"/>
  <c r="UEV47" i="55"/>
  <c r="UEW47" i="55"/>
  <c r="UEX47" i="55"/>
  <c r="UEY47" i="55"/>
  <c r="UEZ47" i="55"/>
  <c r="UFA47" i="55"/>
  <c r="UFB47" i="55"/>
  <c r="UFC47" i="55"/>
  <c r="UFD47" i="55"/>
  <c r="UFE47" i="55"/>
  <c r="UFF47" i="55"/>
  <c r="UFG47" i="55"/>
  <c r="UFH47" i="55"/>
  <c r="UFI47" i="55"/>
  <c r="UFJ47" i="55"/>
  <c r="UFK47" i="55"/>
  <c r="UFL47" i="55"/>
  <c r="UFM47" i="55"/>
  <c r="UFN47" i="55"/>
  <c r="UFO47" i="55"/>
  <c r="UFP47" i="55"/>
  <c r="UFQ47" i="55"/>
  <c r="UFR47" i="55"/>
  <c r="UFS47" i="55"/>
  <c r="UFT47" i="55"/>
  <c r="UFU47" i="55"/>
  <c r="UFV47" i="55"/>
  <c r="UFW47" i="55"/>
  <c r="UFX47" i="55"/>
  <c r="UFY47" i="55"/>
  <c r="UFZ47" i="55"/>
  <c r="UGA47" i="55"/>
  <c r="UGB47" i="55"/>
  <c r="UGC47" i="55"/>
  <c r="UGD47" i="55"/>
  <c r="UGE47" i="55"/>
  <c r="UGF47" i="55"/>
  <c r="UGG47" i="55"/>
  <c r="UGH47" i="55"/>
  <c r="UGI47" i="55"/>
  <c r="UGJ47" i="55"/>
  <c r="UGK47" i="55"/>
  <c r="UGL47" i="55"/>
  <c r="UGM47" i="55"/>
  <c r="UGN47" i="55"/>
  <c r="UGO47" i="55"/>
  <c r="UGP47" i="55"/>
  <c r="UGQ47" i="55"/>
  <c r="UGR47" i="55"/>
  <c r="UGS47" i="55"/>
  <c r="UGT47" i="55"/>
  <c r="UGU47" i="55"/>
  <c r="UGV47" i="55"/>
  <c r="UGW47" i="55"/>
  <c r="UGX47" i="55"/>
  <c r="UGY47" i="55"/>
  <c r="UGZ47" i="55"/>
  <c r="UHA47" i="55"/>
  <c r="UHB47" i="55"/>
  <c r="UHC47" i="55"/>
  <c r="UHD47" i="55"/>
  <c r="UHE47" i="55"/>
  <c r="UHF47" i="55"/>
  <c r="UHG47" i="55"/>
  <c r="UHH47" i="55"/>
  <c r="UHI47" i="55"/>
  <c r="UHJ47" i="55"/>
  <c r="UHK47" i="55"/>
  <c r="UHL47" i="55"/>
  <c r="UHM47" i="55"/>
  <c r="UHN47" i="55"/>
  <c r="UHO47" i="55"/>
  <c r="UHP47" i="55"/>
  <c r="UHQ47" i="55"/>
  <c r="UHR47" i="55"/>
  <c r="UHS47" i="55"/>
  <c r="UHT47" i="55"/>
  <c r="UHU47" i="55"/>
  <c r="UHV47" i="55"/>
  <c r="UHW47" i="55"/>
  <c r="UHX47" i="55"/>
  <c r="UHY47" i="55"/>
  <c r="UHZ47" i="55"/>
  <c r="UIA47" i="55"/>
  <c r="UIB47" i="55"/>
  <c r="UIC47" i="55"/>
  <c r="UID47" i="55"/>
  <c r="UIE47" i="55"/>
  <c r="UIF47" i="55"/>
  <c r="UIG47" i="55"/>
  <c r="UIH47" i="55"/>
  <c r="UII47" i="55"/>
  <c r="UIJ47" i="55"/>
  <c r="UIK47" i="55"/>
  <c r="UIL47" i="55"/>
  <c r="UIM47" i="55"/>
  <c r="UIN47" i="55"/>
  <c r="UIO47" i="55"/>
  <c r="UIP47" i="55"/>
  <c r="UIQ47" i="55"/>
  <c r="UIR47" i="55"/>
  <c r="UIS47" i="55"/>
  <c r="UIT47" i="55"/>
  <c r="UIU47" i="55"/>
  <c r="UIV47" i="55"/>
  <c r="UIW47" i="55"/>
  <c r="UIX47" i="55"/>
  <c r="UIY47" i="55"/>
  <c r="UIZ47" i="55"/>
  <c r="UJA47" i="55"/>
  <c r="UJB47" i="55"/>
  <c r="UJC47" i="55"/>
  <c r="UJD47" i="55"/>
  <c r="UJE47" i="55"/>
  <c r="UJF47" i="55"/>
  <c r="UJG47" i="55"/>
  <c r="UJH47" i="55"/>
  <c r="UJI47" i="55"/>
  <c r="UJJ47" i="55"/>
  <c r="UJK47" i="55"/>
  <c r="UJL47" i="55"/>
  <c r="UJM47" i="55"/>
  <c r="UJN47" i="55"/>
  <c r="UJO47" i="55"/>
  <c r="UJP47" i="55"/>
  <c r="UJQ47" i="55"/>
  <c r="UJR47" i="55"/>
  <c r="UJS47" i="55"/>
  <c r="UJT47" i="55"/>
  <c r="UJU47" i="55"/>
  <c r="UJV47" i="55"/>
  <c r="UJW47" i="55"/>
  <c r="UJX47" i="55"/>
  <c r="UJY47" i="55"/>
  <c r="UJZ47" i="55"/>
  <c r="UKA47" i="55"/>
  <c r="UKB47" i="55"/>
  <c r="UKC47" i="55"/>
  <c r="UKD47" i="55"/>
  <c r="UKE47" i="55"/>
  <c r="UKF47" i="55"/>
  <c r="UKG47" i="55"/>
  <c r="UKH47" i="55"/>
  <c r="UKI47" i="55"/>
  <c r="UKJ47" i="55"/>
  <c r="UKK47" i="55"/>
  <c r="UKL47" i="55"/>
  <c r="UKM47" i="55"/>
  <c r="UKN47" i="55"/>
  <c r="UKO47" i="55"/>
  <c r="UKP47" i="55"/>
  <c r="UKQ47" i="55"/>
  <c r="UKR47" i="55"/>
  <c r="UKS47" i="55"/>
  <c r="UKT47" i="55"/>
  <c r="UKU47" i="55"/>
  <c r="UKV47" i="55"/>
  <c r="UKW47" i="55"/>
  <c r="UKX47" i="55"/>
  <c r="UKY47" i="55"/>
  <c r="UKZ47" i="55"/>
  <c r="ULA47" i="55"/>
  <c r="ULB47" i="55"/>
  <c r="ULC47" i="55"/>
  <c r="ULD47" i="55"/>
  <c r="ULE47" i="55"/>
  <c r="ULF47" i="55"/>
  <c r="ULG47" i="55"/>
  <c r="ULH47" i="55"/>
  <c r="ULI47" i="55"/>
  <c r="ULJ47" i="55"/>
  <c r="ULK47" i="55"/>
  <c r="ULL47" i="55"/>
  <c r="ULM47" i="55"/>
  <c r="ULN47" i="55"/>
  <c r="ULO47" i="55"/>
  <c r="ULP47" i="55"/>
  <c r="ULQ47" i="55"/>
  <c r="ULR47" i="55"/>
  <c r="ULS47" i="55"/>
  <c r="ULT47" i="55"/>
  <c r="ULU47" i="55"/>
  <c r="ULV47" i="55"/>
  <c r="ULW47" i="55"/>
  <c r="ULX47" i="55"/>
  <c r="ULY47" i="55"/>
  <c r="ULZ47" i="55"/>
  <c r="UMA47" i="55"/>
  <c r="UMB47" i="55"/>
  <c r="UMC47" i="55"/>
  <c r="UMD47" i="55"/>
  <c r="UME47" i="55"/>
  <c r="UMF47" i="55"/>
  <c r="UMG47" i="55"/>
  <c r="UMH47" i="55"/>
  <c r="UMI47" i="55"/>
  <c r="UMJ47" i="55"/>
  <c r="UMK47" i="55"/>
  <c r="UML47" i="55"/>
  <c r="UMM47" i="55"/>
  <c r="UMN47" i="55"/>
  <c r="UMO47" i="55"/>
  <c r="UMP47" i="55"/>
  <c r="UMQ47" i="55"/>
  <c r="UMR47" i="55"/>
  <c r="UMS47" i="55"/>
  <c r="UMT47" i="55"/>
  <c r="UMU47" i="55"/>
  <c r="UMV47" i="55"/>
  <c r="UMW47" i="55"/>
  <c r="UMX47" i="55"/>
  <c r="UMY47" i="55"/>
  <c r="UMZ47" i="55"/>
  <c r="UNA47" i="55"/>
  <c r="UNB47" i="55"/>
  <c r="UNC47" i="55"/>
  <c r="UND47" i="55"/>
  <c r="UNE47" i="55"/>
  <c r="UNF47" i="55"/>
  <c r="UNG47" i="55"/>
  <c r="UNH47" i="55"/>
  <c r="UNI47" i="55"/>
  <c r="UNJ47" i="55"/>
  <c r="UNK47" i="55"/>
  <c r="UNL47" i="55"/>
  <c r="UNM47" i="55"/>
  <c r="UNN47" i="55"/>
  <c r="UNO47" i="55"/>
  <c r="UNP47" i="55"/>
  <c r="UNQ47" i="55"/>
  <c r="UNR47" i="55"/>
  <c r="UNS47" i="55"/>
  <c r="UNT47" i="55"/>
  <c r="UNU47" i="55"/>
  <c r="UNV47" i="55"/>
  <c r="UNW47" i="55"/>
  <c r="UNX47" i="55"/>
  <c r="UNY47" i="55"/>
  <c r="UNZ47" i="55"/>
  <c r="UOA47" i="55"/>
  <c r="UOB47" i="55"/>
  <c r="UOC47" i="55"/>
  <c r="UOD47" i="55"/>
  <c r="UOE47" i="55"/>
  <c r="UOF47" i="55"/>
  <c r="UOG47" i="55"/>
  <c r="UOH47" i="55"/>
  <c r="UOI47" i="55"/>
  <c r="UOJ47" i="55"/>
  <c r="UOK47" i="55"/>
  <c r="UOL47" i="55"/>
  <c r="UOM47" i="55"/>
  <c r="UON47" i="55"/>
  <c r="UOO47" i="55"/>
  <c r="UOP47" i="55"/>
  <c r="UOQ47" i="55"/>
  <c r="UOR47" i="55"/>
  <c r="UOS47" i="55"/>
  <c r="UOT47" i="55"/>
  <c r="UOU47" i="55"/>
  <c r="UOV47" i="55"/>
  <c r="UOW47" i="55"/>
  <c r="UOX47" i="55"/>
  <c r="UOY47" i="55"/>
  <c r="UOZ47" i="55"/>
  <c r="UPA47" i="55"/>
  <c r="UPB47" i="55"/>
  <c r="UPC47" i="55"/>
  <c r="UPD47" i="55"/>
  <c r="UPE47" i="55"/>
  <c r="UPF47" i="55"/>
  <c r="UPG47" i="55"/>
  <c r="UPH47" i="55"/>
  <c r="UPI47" i="55"/>
  <c r="UPJ47" i="55"/>
  <c r="UPK47" i="55"/>
  <c r="UPL47" i="55"/>
  <c r="UPM47" i="55"/>
  <c r="UPN47" i="55"/>
  <c r="UPO47" i="55"/>
  <c r="UPP47" i="55"/>
  <c r="UPQ47" i="55"/>
  <c r="UPR47" i="55"/>
  <c r="UPS47" i="55"/>
  <c r="UPT47" i="55"/>
  <c r="UPU47" i="55"/>
  <c r="UPV47" i="55"/>
  <c r="UPW47" i="55"/>
  <c r="UPX47" i="55"/>
  <c r="UPY47" i="55"/>
  <c r="UPZ47" i="55"/>
  <c r="UQA47" i="55"/>
  <c r="UQB47" i="55"/>
  <c r="UQC47" i="55"/>
  <c r="UQD47" i="55"/>
  <c r="UQE47" i="55"/>
  <c r="UQF47" i="55"/>
  <c r="UQG47" i="55"/>
  <c r="UQH47" i="55"/>
  <c r="UQI47" i="55"/>
  <c r="UQJ47" i="55"/>
  <c r="UQK47" i="55"/>
  <c r="UQL47" i="55"/>
  <c r="UQM47" i="55"/>
  <c r="UQN47" i="55"/>
  <c r="UQO47" i="55"/>
  <c r="UQP47" i="55"/>
  <c r="UQQ47" i="55"/>
  <c r="UQR47" i="55"/>
  <c r="UQS47" i="55"/>
  <c r="UQT47" i="55"/>
  <c r="UQU47" i="55"/>
  <c r="UQV47" i="55"/>
  <c r="UQW47" i="55"/>
  <c r="UQX47" i="55"/>
  <c r="UQY47" i="55"/>
  <c r="UQZ47" i="55"/>
  <c r="URA47" i="55"/>
  <c r="URB47" i="55"/>
  <c r="URC47" i="55"/>
  <c r="URD47" i="55"/>
  <c r="URE47" i="55"/>
  <c r="URF47" i="55"/>
  <c r="URG47" i="55"/>
  <c r="URH47" i="55"/>
  <c r="URI47" i="55"/>
  <c r="URJ47" i="55"/>
  <c r="URK47" i="55"/>
  <c r="URL47" i="55"/>
  <c r="URM47" i="55"/>
  <c r="URN47" i="55"/>
  <c r="URO47" i="55"/>
  <c r="URP47" i="55"/>
  <c r="URQ47" i="55"/>
  <c r="URR47" i="55"/>
  <c r="URS47" i="55"/>
  <c r="URT47" i="55"/>
  <c r="URU47" i="55"/>
  <c r="URV47" i="55"/>
  <c r="URW47" i="55"/>
  <c r="URX47" i="55"/>
  <c r="URY47" i="55"/>
  <c r="URZ47" i="55"/>
  <c r="USA47" i="55"/>
  <c r="USB47" i="55"/>
  <c r="USC47" i="55"/>
  <c r="USD47" i="55"/>
  <c r="USE47" i="55"/>
  <c r="USF47" i="55"/>
  <c r="USG47" i="55"/>
  <c r="USH47" i="55"/>
  <c r="USI47" i="55"/>
  <c r="USJ47" i="55"/>
  <c r="USK47" i="55"/>
  <c r="USL47" i="55"/>
  <c r="USM47" i="55"/>
  <c r="USN47" i="55"/>
  <c r="USO47" i="55"/>
  <c r="USP47" i="55"/>
  <c r="USQ47" i="55"/>
  <c r="USR47" i="55"/>
  <c r="USS47" i="55"/>
  <c r="UST47" i="55"/>
  <c r="USU47" i="55"/>
  <c r="USV47" i="55"/>
  <c r="USW47" i="55"/>
  <c r="USX47" i="55"/>
  <c r="USY47" i="55"/>
  <c r="USZ47" i="55"/>
  <c r="UTA47" i="55"/>
  <c r="UTB47" i="55"/>
  <c r="UTC47" i="55"/>
  <c r="UTD47" i="55"/>
  <c r="UTE47" i="55"/>
  <c r="UTF47" i="55"/>
  <c r="UTG47" i="55"/>
  <c r="UTH47" i="55"/>
  <c r="UTI47" i="55"/>
  <c r="UTJ47" i="55"/>
  <c r="UTK47" i="55"/>
  <c r="UTL47" i="55"/>
  <c r="UTM47" i="55"/>
  <c r="UTN47" i="55"/>
  <c r="UTO47" i="55"/>
  <c r="UTP47" i="55"/>
  <c r="UTQ47" i="55"/>
  <c r="UTR47" i="55"/>
  <c r="UTS47" i="55"/>
  <c r="UTT47" i="55"/>
  <c r="UTU47" i="55"/>
  <c r="UTV47" i="55"/>
  <c r="UTW47" i="55"/>
  <c r="UTX47" i="55"/>
  <c r="UTY47" i="55"/>
  <c r="UTZ47" i="55"/>
  <c r="UUA47" i="55"/>
  <c r="UUB47" i="55"/>
  <c r="UUC47" i="55"/>
  <c r="UUD47" i="55"/>
  <c r="UUE47" i="55"/>
  <c r="UUF47" i="55"/>
  <c r="UUG47" i="55"/>
  <c r="UUH47" i="55"/>
  <c r="UUI47" i="55"/>
  <c r="UUJ47" i="55"/>
  <c r="UUK47" i="55"/>
  <c r="UUL47" i="55"/>
  <c r="UUM47" i="55"/>
  <c r="UUN47" i="55"/>
  <c r="UUO47" i="55"/>
  <c r="UUP47" i="55"/>
  <c r="UUQ47" i="55"/>
  <c r="UUR47" i="55"/>
  <c r="UUS47" i="55"/>
  <c r="UUT47" i="55"/>
  <c r="UUU47" i="55"/>
  <c r="UUV47" i="55"/>
  <c r="UUW47" i="55"/>
  <c r="UUX47" i="55"/>
  <c r="UUY47" i="55"/>
  <c r="UUZ47" i="55"/>
  <c r="UVA47" i="55"/>
  <c r="UVB47" i="55"/>
  <c r="UVC47" i="55"/>
  <c r="UVD47" i="55"/>
  <c r="UVE47" i="55"/>
  <c r="UVF47" i="55"/>
  <c r="UVG47" i="55"/>
  <c r="UVH47" i="55"/>
  <c r="UVI47" i="55"/>
  <c r="UVJ47" i="55"/>
  <c r="UVK47" i="55"/>
  <c r="UVL47" i="55"/>
  <c r="UVM47" i="55"/>
  <c r="UVN47" i="55"/>
  <c r="UVO47" i="55"/>
  <c r="UVP47" i="55"/>
  <c r="UVQ47" i="55"/>
  <c r="UVR47" i="55"/>
  <c r="UVS47" i="55"/>
  <c r="UVT47" i="55"/>
  <c r="UVU47" i="55"/>
  <c r="UVV47" i="55"/>
  <c r="UVW47" i="55"/>
  <c r="UVX47" i="55"/>
  <c r="UVY47" i="55"/>
  <c r="UVZ47" i="55"/>
  <c r="UWA47" i="55"/>
  <c r="UWB47" i="55"/>
  <c r="UWC47" i="55"/>
  <c r="UWD47" i="55"/>
  <c r="UWE47" i="55"/>
  <c r="UWF47" i="55"/>
  <c r="UWG47" i="55"/>
  <c r="UWH47" i="55"/>
  <c r="UWI47" i="55"/>
  <c r="UWJ47" i="55"/>
  <c r="UWK47" i="55"/>
  <c r="UWL47" i="55"/>
  <c r="UWM47" i="55"/>
  <c r="UWN47" i="55"/>
  <c r="UWO47" i="55"/>
  <c r="UWP47" i="55"/>
  <c r="UWQ47" i="55"/>
  <c r="UWR47" i="55"/>
  <c r="UWS47" i="55"/>
  <c r="UWT47" i="55"/>
  <c r="UWU47" i="55"/>
  <c r="UWV47" i="55"/>
  <c r="UWW47" i="55"/>
  <c r="UWX47" i="55"/>
  <c r="UWY47" i="55"/>
  <c r="UWZ47" i="55"/>
  <c r="UXA47" i="55"/>
  <c r="UXB47" i="55"/>
  <c r="UXC47" i="55"/>
  <c r="UXD47" i="55"/>
  <c r="UXE47" i="55"/>
  <c r="UXF47" i="55"/>
  <c r="UXG47" i="55"/>
  <c r="UXH47" i="55"/>
  <c r="UXI47" i="55"/>
  <c r="UXJ47" i="55"/>
  <c r="UXK47" i="55"/>
  <c r="UXL47" i="55"/>
  <c r="UXM47" i="55"/>
  <c r="UXN47" i="55"/>
  <c r="UXO47" i="55"/>
  <c r="UXP47" i="55"/>
  <c r="UXQ47" i="55"/>
  <c r="UXR47" i="55"/>
  <c r="UXS47" i="55"/>
  <c r="UXT47" i="55"/>
  <c r="UXU47" i="55"/>
  <c r="UXV47" i="55"/>
  <c r="UXW47" i="55"/>
  <c r="UXX47" i="55"/>
  <c r="UXY47" i="55"/>
  <c r="UXZ47" i="55"/>
  <c r="UYA47" i="55"/>
  <c r="UYB47" i="55"/>
  <c r="UYC47" i="55"/>
  <c r="UYD47" i="55"/>
  <c r="UYE47" i="55"/>
  <c r="UYF47" i="55"/>
  <c r="UYG47" i="55"/>
  <c r="UYH47" i="55"/>
  <c r="UYI47" i="55"/>
  <c r="UYJ47" i="55"/>
  <c r="UYK47" i="55"/>
  <c r="UYL47" i="55"/>
  <c r="UYM47" i="55"/>
  <c r="UYN47" i="55"/>
  <c r="UYO47" i="55"/>
  <c r="UYP47" i="55"/>
  <c r="UYQ47" i="55"/>
  <c r="UYR47" i="55"/>
  <c r="UYS47" i="55"/>
  <c r="UYT47" i="55"/>
  <c r="UYU47" i="55"/>
  <c r="UYV47" i="55"/>
  <c r="UYW47" i="55"/>
  <c r="UYX47" i="55"/>
  <c r="UYY47" i="55"/>
  <c r="UYZ47" i="55"/>
  <c r="UZA47" i="55"/>
  <c r="UZB47" i="55"/>
  <c r="UZC47" i="55"/>
  <c r="UZD47" i="55"/>
  <c r="UZE47" i="55"/>
  <c r="UZF47" i="55"/>
  <c r="UZG47" i="55"/>
  <c r="UZH47" i="55"/>
  <c r="UZI47" i="55"/>
  <c r="UZJ47" i="55"/>
  <c r="UZK47" i="55"/>
  <c r="UZL47" i="55"/>
  <c r="UZM47" i="55"/>
  <c r="UZN47" i="55"/>
  <c r="UZO47" i="55"/>
  <c r="UZP47" i="55"/>
  <c r="UZQ47" i="55"/>
  <c r="UZR47" i="55"/>
  <c r="UZS47" i="55"/>
  <c r="UZT47" i="55"/>
  <c r="UZU47" i="55"/>
  <c r="UZV47" i="55"/>
  <c r="UZW47" i="55"/>
  <c r="UZX47" i="55"/>
  <c r="UZY47" i="55"/>
  <c r="UZZ47" i="55"/>
  <c r="VAA47" i="55"/>
  <c r="VAB47" i="55"/>
  <c r="VAC47" i="55"/>
  <c r="VAD47" i="55"/>
  <c r="VAE47" i="55"/>
  <c r="VAF47" i="55"/>
  <c r="VAG47" i="55"/>
  <c r="VAH47" i="55"/>
  <c r="VAI47" i="55"/>
  <c r="VAJ47" i="55"/>
  <c r="VAK47" i="55"/>
  <c r="VAL47" i="55"/>
  <c r="VAM47" i="55"/>
  <c r="VAN47" i="55"/>
  <c r="VAO47" i="55"/>
  <c r="VAP47" i="55"/>
  <c r="VAQ47" i="55"/>
  <c r="VAR47" i="55"/>
  <c r="VAS47" i="55"/>
  <c r="VAT47" i="55"/>
  <c r="VAU47" i="55"/>
  <c r="VAV47" i="55"/>
  <c r="VAW47" i="55"/>
  <c r="VAX47" i="55"/>
  <c r="VAY47" i="55"/>
  <c r="VAZ47" i="55"/>
  <c r="VBA47" i="55"/>
  <c r="VBB47" i="55"/>
  <c r="VBC47" i="55"/>
  <c r="VBD47" i="55"/>
  <c r="VBE47" i="55"/>
  <c r="VBF47" i="55"/>
  <c r="VBG47" i="55"/>
  <c r="VBH47" i="55"/>
  <c r="VBI47" i="55"/>
  <c r="VBJ47" i="55"/>
  <c r="VBK47" i="55"/>
  <c r="VBL47" i="55"/>
  <c r="VBM47" i="55"/>
  <c r="VBN47" i="55"/>
  <c r="VBO47" i="55"/>
  <c r="VBP47" i="55"/>
  <c r="VBQ47" i="55"/>
  <c r="VBR47" i="55"/>
  <c r="VBS47" i="55"/>
  <c r="VBT47" i="55"/>
  <c r="VBU47" i="55"/>
  <c r="VBV47" i="55"/>
  <c r="VBW47" i="55"/>
  <c r="VBX47" i="55"/>
  <c r="VBY47" i="55"/>
  <c r="VBZ47" i="55"/>
  <c r="VCA47" i="55"/>
  <c r="VCB47" i="55"/>
  <c r="VCC47" i="55"/>
  <c r="VCD47" i="55"/>
  <c r="VCE47" i="55"/>
  <c r="VCF47" i="55"/>
  <c r="VCG47" i="55"/>
  <c r="VCH47" i="55"/>
  <c r="VCI47" i="55"/>
  <c r="VCJ47" i="55"/>
  <c r="VCK47" i="55"/>
  <c r="VCL47" i="55"/>
  <c r="VCM47" i="55"/>
  <c r="VCN47" i="55"/>
  <c r="VCO47" i="55"/>
  <c r="VCP47" i="55"/>
  <c r="VCQ47" i="55"/>
  <c r="VCR47" i="55"/>
  <c r="VCS47" i="55"/>
  <c r="VCT47" i="55"/>
  <c r="VCU47" i="55"/>
  <c r="VCV47" i="55"/>
  <c r="VCW47" i="55"/>
  <c r="VCX47" i="55"/>
  <c r="VCY47" i="55"/>
  <c r="VCZ47" i="55"/>
  <c r="VDA47" i="55"/>
  <c r="VDB47" i="55"/>
  <c r="VDC47" i="55"/>
  <c r="VDD47" i="55"/>
  <c r="VDE47" i="55"/>
  <c r="VDF47" i="55"/>
  <c r="VDG47" i="55"/>
  <c r="VDH47" i="55"/>
  <c r="VDI47" i="55"/>
  <c r="VDJ47" i="55"/>
  <c r="VDK47" i="55"/>
  <c r="VDL47" i="55"/>
  <c r="VDM47" i="55"/>
  <c r="VDN47" i="55"/>
  <c r="VDO47" i="55"/>
  <c r="VDP47" i="55"/>
  <c r="VDQ47" i="55"/>
  <c r="VDR47" i="55"/>
  <c r="VDS47" i="55"/>
  <c r="VDT47" i="55"/>
  <c r="VDU47" i="55"/>
  <c r="VDV47" i="55"/>
  <c r="VDW47" i="55"/>
  <c r="VDX47" i="55"/>
  <c r="VDY47" i="55"/>
  <c r="VDZ47" i="55"/>
  <c r="VEA47" i="55"/>
  <c r="VEB47" i="55"/>
  <c r="VEC47" i="55"/>
  <c r="VED47" i="55"/>
  <c r="VEE47" i="55"/>
  <c r="VEF47" i="55"/>
  <c r="VEG47" i="55"/>
  <c r="VEH47" i="55"/>
  <c r="VEI47" i="55"/>
  <c r="VEJ47" i="55"/>
  <c r="VEK47" i="55"/>
  <c r="VEL47" i="55"/>
  <c r="VEM47" i="55"/>
  <c r="VEN47" i="55"/>
  <c r="VEO47" i="55"/>
  <c r="VEP47" i="55"/>
  <c r="VEQ47" i="55"/>
  <c r="VER47" i="55"/>
  <c r="VES47" i="55"/>
  <c r="VET47" i="55"/>
  <c r="VEU47" i="55"/>
  <c r="VEV47" i="55"/>
  <c r="VEW47" i="55"/>
  <c r="VEX47" i="55"/>
  <c r="VEY47" i="55"/>
  <c r="VEZ47" i="55"/>
  <c r="VFA47" i="55"/>
  <c r="VFB47" i="55"/>
  <c r="VFC47" i="55"/>
  <c r="VFD47" i="55"/>
  <c r="VFE47" i="55"/>
  <c r="VFF47" i="55"/>
  <c r="VFG47" i="55"/>
  <c r="VFH47" i="55"/>
  <c r="VFI47" i="55"/>
  <c r="VFJ47" i="55"/>
  <c r="VFK47" i="55"/>
  <c r="VFL47" i="55"/>
  <c r="VFM47" i="55"/>
  <c r="VFN47" i="55"/>
  <c r="VFO47" i="55"/>
  <c r="VFP47" i="55"/>
  <c r="VFQ47" i="55"/>
  <c r="VFR47" i="55"/>
  <c r="VFS47" i="55"/>
  <c r="VFT47" i="55"/>
  <c r="VFU47" i="55"/>
  <c r="VFV47" i="55"/>
  <c r="VFW47" i="55"/>
  <c r="VFX47" i="55"/>
  <c r="VFY47" i="55"/>
  <c r="VFZ47" i="55"/>
  <c r="VGA47" i="55"/>
  <c r="VGB47" i="55"/>
  <c r="VGC47" i="55"/>
  <c r="VGD47" i="55"/>
  <c r="VGE47" i="55"/>
  <c r="VGF47" i="55"/>
  <c r="VGG47" i="55"/>
  <c r="VGH47" i="55"/>
  <c r="VGI47" i="55"/>
  <c r="VGJ47" i="55"/>
  <c r="VGK47" i="55"/>
  <c r="VGL47" i="55"/>
  <c r="VGM47" i="55"/>
  <c r="VGN47" i="55"/>
  <c r="VGO47" i="55"/>
  <c r="VGP47" i="55"/>
  <c r="VGQ47" i="55"/>
  <c r="VGR47" i="55"/>
  <c r="VGS47" i="55"/>
  <c r="VGT47" i="55"/>
  <c r="VGU47" i="55"/>
  <c r="VGV47" i="55"/>
  <c r="VGW47" i="55"/>
  <c r="VGX47" i="55"/>
  <c r="VGY47" i="55"/>
  <c r="VGZ47" i="55"/>
  <c r="VHA47" i="55"/>
  <c r="VHB47" i="55"/>
  <c r="VHC47" i="55"/>
  <c r="VHD47" i="55"/>
  <c r="VHE47" i="55"/>
  <c r="VHF47" i="55"/>
  <c r="VHG47" i="55"/>
  <c r="VHH47" i="55"/>
  <c r="VHI47" i="55"/>
  <c r="VHJ47" i="55"/>
  <c r="VHK47" i="55"/>
  <c r="VHL47" i="55"/>
  <c r="VHM47" i="55"/>
  <c r="VHN47" i="55"/>
  <c r="VHO47" i="55"/>
  <c r="VHP47" i="55"/>
  <c r="VHQ47" i="55"/>
  <c r="VHR47" i="55"/>
  <c r="VHS47" i="55"/>
  <c r="VHT47" i="55"/>
  <c r="VHU47" i="55"/>
  <c r="VHV47" i="55"/>
  <c r="VHW47" i="55"/>
  <c r="VHX47" i="55"/>
  <c r="VHY47" i="55"/>
  <c r="VHZ47" i="55"/>
  <c r="VIA47" i="55"/>
  <c r="VIB47" i="55"/>
  <c r="VIC47" i="55"/>
  <c r="VID47" i="55"/>
  <c r="VIE47" i="55"/>
  <c r="VIF47" i="55"/>
  <c r="VIG47" i="55"/>
  <c r="VIH47" i="55"/>
  <c r="VII47" i="55"/>
  <c r="VIJ47" i="55"/>
  <c r="VIK47" i="55"/>
  <c r="VIL47" i="55"/>
  <c r="VIM47" i="55"/>
  <c r="VIN47" i="55"/>
  <c r="VIO47" i="55"/>
  <c r="VIP47" i="55"/>
  <c r="VIQ47" i="55"/>
  <c r="VIR47" i="55"/>
  <c r="VIS47" i="55"/>
  <c r="VIT47" i="55"/>
  <c r="VIU47" i="55"/>
  <c r="VIV47" i="55"/>
  <c r="VIW47" i="55"/>
  <c r="VIX47" i="55"/>
  <c r="VIY47" i="55"/>
  <c r="VIZ47" i="55"/>
  <c r="VJA47" i="55"/>
  <c r="VJB47" i="55"/>
  <c r="VJC47" i="55"/>
  <c r="VJD47" i="55"/>
  <c r="VJE47" i="55"/>
  <c r="VJF47" i="55"/>
  <c r="VJG47" i="55"/>
  <c r="VJH47" i="55"/>
  <c r="VJI47" i="55"/>
  <c r="VJJ47" i="55"/>
  <c r="VJK47" i="55"/>
  <c r="VJL47" i="55"/>
  <c r="VJM47" i="55"/>
  <c r="VJN47" i="55"/>
  <c r="VJO47" i="55"/>
  <c r="VJP47" i="55"/>
  <c r="VJQ47" i="55"/>
  <c r="VJR47" i="55"/>
  <c r="VJS47" i="55"/>
  <c r="VJT47" i="55"/>
  <c r="VJU47" i="55"/>
  <c r="VJV47" i="55"/>
  <c r="VJW47" i="55"/>
  <c r="VJX47" i="55"/>
  <c r="VJY47" i="55"/>
  <c r="VJZ47" i="55"/>
  <c r="VKA47" i="55"/>
  <c r="VKB47" i="55"/>
  <c r="VKC47" i="55"/>
  <c r="VKD47" i="55"/>
  <c r="VKE47" i="55"/>
  <c r="VKF47" i="55"/>
  <c r="VKG47" i="55"/>
  <c r="VKH47" i="55"/>
  <c r="VKI47" i="55"/>
  <c r="VKJ47" i="55"/>
  <c r="VKK47" i="55"/>
  <c r="VKL47" i="55"/>
  <c r="VKM47" i="55"/>
  <c r="VKN47" i="55"/>
  <c r="VKO47" i="55"/>
  <c r="VKP47" i="55"/>
  <c r="VKQ47" i="55"/>
  <c r="VKR47" i="55"/>
  <c r="VKS47" i="55"/>
  <c r="VKT47" i="55"/>
  <c r="VKU47" i="55"/>
  <c r="VKV47" i="55"/>
  <c r="VKW47" i="55"/>
  <c r="VKX47" i="55"/>
  <c r="VKY47" i="55"/>
  <c r="VKZ47" i="55"/>
  <c r="VLA47" i="55"/>
  <c r="VLB47" i="55"/>
  <c r="VLC47" i="55"/>
  <c r="VLD47" i="55"/>
  <c r="VLE47" i="55"/>
  <c r="VLF47" i="55"/>
  <c r="VLG47" i="55"/>
  <c r="VLH47" i="55"/>
  <c r="VLI47" i="55"/>
  <c r="VLJ47" i="55"/>
  <c r="VLK47" i="55"/>
  <c r="VLL47" i="55"/>
  <c r="VLM47" i="55"/>
  <c r="VLN47" i="55"/>
  <c r="VLO47" i="55"/>
  <c r="VLP47" i="55"/>
  <c r="VLQ47" i="55"/>
  <c r="VLR47" i="55"/>
  <c r="VLS47" i="55"/>
  <c r="VLT47" i="55"/>
  <c r="VLU47" i="55"/>
  <c r="VLV47" i="55"/>
  <c r="VLW47" i="55"/>
  <c r="VLX47" i="55"/>
  <c r="VLY47" i="55"/>
  <c r="VLZ47" i="55"/>
  <c r="VMA47" i="55"/>
  <c r="VMB47" i="55"/>
  <c r="VMC47" i="55"/>
  <c r="VMD47" i="55"/>
  <c r="VME47" i="55"/>
  <c r="VMF47" i="55"/>
  <c r="VMG47" i="55"/>
  <c r="VMH47" i="55"/>
  <c r="VMI47" i="55"/>
  <c r="VMJ47" i="55"/>
  <c r="VMK47" i="55"/>
  <c r="VML47" i="55"/>
  <c r="VMM47" i="55"/>
  <c r="VMN47" i="55"/>
  <c r="VMO47" i="55"/>
  <c r="VMP47" i="55"/>
  <c r="VMQ47" i="55"/>
  <c r="VMR47" i="55"/>
  <c r="VMS47" i="55"/>
  <c r="VMT47" i="55"/>
  <c r="VMU47" i="55"/>
  <c r="VMV47" i="55"/>
  <c r="VMW47" i="55"/>
  <c r="VMX47" i="55"/>
  <c r="VMY47" i="55"/>
  <c r="VMZ47" i="55"/>
  <c r="VNA47" i="55"/>
  <c r="VNB47" i="55"/>
  <c r="VNC47" i="55"/>
  <c r="VND47" i="55"/>
  <c r="VNE47" i="55"/>
  <c r="VNF47" i="55"/>
  <c r="VNG47" i="55"/>
  <c r="VNH47" i="55"/>
  <c r="VNI47" i="55"/>
  <c r="VNJ47" i="55"/>
  <c r="VNK47" i="55"/>
  <c r="VNL47" i="55"/>
  <c r="VNM47" i="55"/>
  <c r="VNN47" i="55"/>
  <c r="VNO47" i="55"/>
  <c r="VNP47" i="55"/>
  <c r="VNQ47" i="55"/>
  <c r="VNR47" i="55"/>
  <c r="VNS47" i="55"/>
  <c r="VNT47" i="55"/>
  <c r="VNU47" i="55"/>
  <c r="VNV47" i="55"/>
  <c r="VNW47" i="55"/>
  <c r="VNX47" i="55"/>
  <c r="VNY47" i="55"/>
  <c r="VNZ47" i="55"/>
  <c r="VOA47" i="55"/>
  <c r="VOB47" i="55"/>
  <c r="VOC47" i="55"/>
  <c r="VOD47" i="55"/>
  <c r="VOE47" i="55"/>
  <c r="VOF47" i="55"/>
  <c r="VOG47" i="55"/>
  <c r="VOH47" i="55"/>
  <c r="VOI47" i="55"/>
  <c r="VOJ47" i="55"/>
  <c r="VOK47" i="55"/>
  <c r="VOL47" i="55"/>
  <c r="VOM47" i="55"/>
  <c r="VON47" i="55"/>
  <c r="VOO47" i="55"/>
  <c r="VOP47" i="55"/>
  <c r="VOQ47" i="55"/>
  <c r="VOR47" i="55"/>
  <c r="VOS47" i="55"/>
  <c r="VOT47" i="55"/>
  <c r="VOU47" i="55"/>
  <c r="VOV47" i="55"/>
  <c r="VOW47" i="55"/>
  <c r="VOX47" i="55"/>
  <c r="VOY47" i="55"/>
  <c r="VOZ47" i="55"/>
  <c r="VPA47" i="55"/>
  <c r="VPB47" i="55"/>
  <c r="VPC47" i="55"/>
  <c r="VPD47" i="55"/>
  <c r="VPE47" i="55"/>
  <c r="VPF47" i="55"/>
  <c r="VPG47" i="55"/>
  <c r="VPH47" i="55"/>
  <c r="VPI47" i="55"/>
  <c r="VPJ47" i="55"/>
  <c r="VPK47" i="55"/>
  <c r="VPL47" i="55"/>
  <c r="VPM47" i="55"/>
  <c r="VPN47" i="55"/>
  <c r="VPO47" i="55"/>
  <c r="VPP47" i="55"/>
  <c r="VPQ47" i="55"/>
  <c r="VPR47" i="55"/>
  <c r="VPS47" i="55"/>
  <c r="VPT47" i="55"/>
  <c r="VPU47" i="55"/>
  <c r="VPV47" i="55"/>
  <c r="VPW47" i="55"/>
  <c r="VPX47" i="55"/>
  <c r="VPY47" i="55"/>
  <c r="VPZ47" i="55"/>
  <c r="VQA47" i="55"/>
  <c r="VQB47" i="55"/>
  <c r="VQC47" i="55"/>
  <c r="VQD47" i="55"/>
  <c r="VQE47" i="55"/>
  <c r="VQF47" i="55"/>
  <c r="VQG47" i="55"/>
  <c r="VQH47" i="55"/>
  <c r="VQI47" i="55"/>
  <c r="VQJ47" i="55"/>
  <c r="VQK47" i="55"/>
  <c r="VQL47" i="55"/>
  <c r="VQM47" i="55"/>
  <c r="VQN47" i="55"/>
  <c r="VQO47" i="55"/>
  <c r="VQP47" i="55"/>
  <c r="VQQ47" i="55"/>
  <c r="VQR47" i="55"/>
  <c r="VQS47" i="55"/>
  <c r="VQT47" i="55"/>
  <c r="VQU47" i="55"/>
  <c r="VQV47" i="55"/>
  <c r="VQW47" i="55"/>
  <c r="VQX47" i="55"/>
  <c r="VQY47" i="55"/>
  <c r="VQZ47" i="55"/>
  <c r="VRA47" i="55"/>
  <c r="VRB47" i="55"/>
  <c r="VRC47" i="55"/>
  <c r="VRD47" i="55"/>
  <c r="VRE47" i="55"/>
  <c r="VRF47" i="55"/>
  <c r="VRG47" i="55"/>
  <c r="VRH47" i="55"/>
  <c r="VRI47" i="55"/>
  <c r="VRJ47" i="55"/>
  <c r="VRK47" i="55"/>
  <c r="VRL47" i="55"/>
  <c r="VRM47" i="55"/>
  <c r="VRN47" i="55"/>
  <c r="VRO47" i="55"/>
  <c r="VRP47" i="55"/>
  <c r="VRQ47" i="55"/>
  <c r="VRR47" i="55"/>
  <c r="VRS47" i="55"/>
  <c r="VRT47" i="55"/>
  <c r="VRU47" i="55"/>
  <c r="VRV47" i="55"/>
  <c r="VRW47" i="55"/>
  <c r="VRX47" i="55"/>
  <c r="VRY47" i="55"/>
  <c r="VRZ47" i="55"/>
  <c r="VSA47" i="55"/>
  <c r="VSB47" i="55"/>
  <c r="VSC47" i="55"/>
  <c r="VSD47" i="55"/>
  <c r="VSE47" i="55"/>
  <c r="VSF47" i="55"/>
  <c r="VSG47" i="55"/>
  <c r="VSH47" i="55"/>
  <c r="VSI47" i="55"/>
  <c r="VSJ47" i="55"/>
  <c r="VSK47" i="55"/>
  <c r="VSL47" i="55"/>
  <c r="VSM47" i="55"/>
  <c r="VSN47" i="55"/>
  <c r="VSO47" i="55"/>
  <c r="VSP47" i="55"/>
  <c r="VSQ47" i="55"/>
  <c r="VSR47" i="55"/>
  <c r="VSS47" i="55"/>
  <c r="VST47" i="55"/>
  <c r="VSU47" i="55"/>
  <c r="VSV47" i="55"/>
  <c r="VSW47" i="55"/>
  <c r="VSX47" i="55"/>
  <c r="VSY47" i="55"/>
  <c r="VSZ47" i="55"/>
  <c r="VTA47" i="55"/>
  <c r="VTB47" i="55"/>
  <c r="VTC47" i="55"/>
  <c r="VTD47" i="55"/>
  <c r="VTE47" i="55"/>
  <c r="VTF47" i="55"/>
  <c r="VTG47" i="55"/>
  <c r="VTH47" i="55"/>
  <c r="VTI47" i="55"/>
  <c r="VTJ47" i="55"/>
  <c r="VTK47" i="55"/>
  <c r="VTL47" i="55"/>
  <c r="VTM47" i="55"/>
  <c r="VTN47" i="55"/>
  <c r="VTO47" i="55"/>
  <c r="VTP47" i="55"/>
  <c r="VTQ47" i="55"/>
  <c r="VTR47" i="55"/>
  <c r="VTS47" i="55"/>
  <c r="VTT47" i="55"/>
  <c r="VTU47" i="55"/>
  <c r="VTV47" i="55"/>
  <c r="VTW47" i="55"/>
  <c r="VTX47" i="55"/>
  <c r="VTY47" i="55"/>
  <c r="VTZ47" i="55"/>
  <c r="VUA47" i="55"/>
  <c r="VUB47" i="55"/>
  <c r="VUC47" i="55"/>
  <c r="VUD47" i="55"/>
  <c r="VUE47" i="55"/>
  <c r="VUF47" i="55"/>
  <c r="VUG47" i="55"/>
  <c r="VUH47" i="55"/>
  <c r="VUI47" i="55"/>
  <c r="VUJ47" i="55"/>
  <c r="VUK47" i="55"/>
  <c r="VUL47" i="55"/>
  <c r="VUM47" i="55"/>
  <c r="VUN47" i="55"/>
  <c r="VUO47" i="55"/>
  <c r="VUP47" i="55"/>
  <c r="VUQ47" i="55"/>
  <c r="VUR47" i="55"/>
  <c r="VUS47" i="55"/>
  <c r="VUT47" i="55"/>
  <c r="VUU47" i="55"/>
  <c r="VUV47" i="55"/>
  <c r="VUW47" i="55"/>
  <c r="VUX47" i="55"/>
  <c r="VUY47" i="55"/>
  <c r="VUZ47" i="55"/>
  <c r="VVA47" i="55"/>
  <c r="VVB47" i="55"/>
  <c r="VVC47" i="55"/>
  <c r="VVD47" i="55"/>
  <c r="VVE47" i="55"/>
  <c r="VVF47" i="55"/>
  <c r="VVG47" i="55"/>
  <c r="VVH47" i="55"/>
  <c r="VVI47" i="55"/>
  <c r="VVJ47" i="55"/>
  <c r="VVK47" i="55"/>
  <c r="VVL47" i="55"/>
  <c r="VVM47" i="55"/>
  <c r="VVN47" i="55"/>
  <c r="VVO47" i="55"/>
  <c r="VVP47" i="55"/>
  <c r="VVQ47" i="55"/>
  <c r="VVR47" i="55"/>
  <c r="VVS47" i="55"/>
  <c r="VVT47" i="55"/>
  <c r="VVU47" i="55"/>
  <c r="VVV47" i="55"/>
  <c r="VVW47" i="55"/>
  <c r="VVX47" i="55"/>
  <c r="VVY47" i="55"/>
  <c r="VVZ47" i="55"/>
  <c r="VWA47" i="55"/>
  <c r="VWB47" i="55"/>
  <c r="VWC47" i="55"/>
  <c r="VWD47" i="55"/>
  <c r="VWE47" i="55"/>
  <c r="VWF47" i="55"/>
  <c r="VWG47" i="55"/>
  <c r="VWH47" i="55"/>
  <c r="VWI47" i="55"/>
  <c r="VWJ47" i="55"/>
  <c r="VWK47" i="55"/>
  <c r="VWL47" i="55"/>
  <c r="VWM47" i="55"/>
  <c r="VWN47" i="55"/>
  <c r="VWO47" i="55"/>
  <c r="VWP47" i="55"/>
  <c r="VWQ47" i="55"/>
  <c r="VWR47" i="55"/>
  <c r="VWS47" i="55"/>
  <c r="VWT47" i="55"/>
  <c r="VWU47" i="55"/>
  <c r="VWV47" i="55"/>
  <c r="VWW47" i="55"/>
  <c r="VWX47" i="55"/>
  <c r="VWY47" i="55"/>
  <c r="VWZ47" i="55"/>
  <c r="VXA47" i="55"/>
  <c r="VXB47" i="55"/>
  <c r="VXC47" i="55"/>
  <c r="VXD47" i="55"/>
  <c r="VXE47" i="55"/>
  <c r="VXF47" i="55"/>
  <c r="VXG47" i="55"/>
  <c r="VXH47" i="55"/>
  <c r="VXI47" i="55"/>
  <c r="VXJ47" i="55"/>
  <c r="VXK47" i="55"/>
  <c r="VXL47" i="55"/>
  <c r="VXM47" i="55"/>
  <c r="VXN47" i="55"/>
  <c r="VXO47" i="55"/>
  <c r="VXP47" i="55"/>
  <c r="VXQ47" i="55"/>
  <c r="VXR47" i="55"/>
  <c r="VXS47" i="55"/>
  <c r="VXT47" i="55"/>
  <c r="VXU47" i="55"/>
  <c r="VXV47" i="55"/>
  <c r="VXW47" i="55"/>
  <c r="VXX47" i="55"/>
  <c r="VXY47" i="55"/>
  <c r="VXZ47" i="55"/>
  <c r="VYA47" i="55"/>
  <c r="VYB47" i="55"/>
  <c r="VYC47" i="55"/>
  <c r="VYD47" i="55"/>
  <c r="VYE47" i="55"/>
  <c r="VYF47" i="55"/>
  <c r="VYG47" i="55"/>
  <c r="VYH47" i="55"/>
  <c r="VYI47" i="55"/>
  <c r="VYJ47" i="55"/>
  <c r="VYK47" i="55"/>
  <c r="VYL47" i="55"/>
  <c r="VYM47" i="55"/>
  <c r="VYN47" i="55"/>
  <c r="VYO47" i="55"/>
  <c r="VYP47" i="55"/>
  <c r="VYQ47" i="55"/>
  <c r="VYR47" i="55"/>
  <c r="VYS47" i="55"/>
  <c r="VYT47" i="55"/>
  <c r="VYU47" i="55"/>
  <c r="VYV47" i="55"/>
  <c r="VYW47" i="55"/>
  <c r="VYX47" i="55"/>
  <c r="VYY47" i="55"/>
  <c r="VYZ47" i="55"/>
  <c r="VZA47" i="55"/>
  <c r="VZB47" i="55"/>
  <c r="VZC47" i="55"/>
  <c r="VZD47" i="55"/>
  <c r="VZE47" i="55"/>
  <c r="VZF47" i="55"/>
  <c r="VZG47" i="55"/>
  <c r="VZH47" i="55"/>
  <c r="VZI47" i="55"/>
  <c r="VZJ47" i="55"/>
  <c r="VZK47" i="55"/>
  <c r="VZL47" i="55"/>
  <c r="VZM47" i="55"/>
  <c r="VZN47" i="55"/>
  <c r="VZO47" i="55"/>
  <c r="VZP47" i="55"/>
  <c r="VZQ47" i="55"/>
  <c r="VZR47" i="55"/>
  <c r="VZS47" i="55"/>
  <c r="VZT47" i="55"/>
  <c r="VZU47" i="55"/>
  <c r="VZV47" i="55"/>
  <c r="VZW47" i="55"/>
  <c r="VZX47" i="55"/>
  <c r="VZY47" i="55"/>
  <c r="VZZ47" i="55"/>
  <c r="WAA47" i="55"/>
  <c r="WAB47" i="55"/>
  <c r="WAC47" i="55"/>
  <c r="WAD47" i="55"/>
  <c r="WAE47" i="55"/>
  <c r="WAF47" i="55"/>
  <c r="WAG47" i="55"/>
  <c r="WAH47" i="55"/>
  <c r="WAI47" i="55"/>
  <c r="WAJ47" i="55"/>
  <c r="WAK47" i="55"/>
  <c r="WAL47" i="55"/>
  <c r="WAM47" i="55"/>
  <c r="WAN47" i="55"/>
  <c r="WAO47" i="55"/>
  <c r="WAP47" i="55"/>
  <c r="WAQ47" i="55"/>
  <c r="WAR47" i="55"/>
  <c r="WAS47" i="55"/>
  <c r="WAT47" i="55"/>
  <c r="WAU47" i="55"/>
  <c r="WAV47" i="55"/>
  <c r="WAW47" i="55"/>
  <c r="WAX47" i="55"/>
  <c r="WAY47" i="55"/>
  <c r="WAZ47" i="55"/>
  <c r="WBA47" i="55"/>
  <c r="WBB47" i="55"/>
  <c r="WBC47" i="55"/>
  <c r="WBD47" i="55"/>
  <c r="WBE47" i="55"/>
  <c r="WBF47" i="55"/>
  <c r="WBG47" i="55"/>
  <c r="WBH47" i="55"/>
  <c r="WBI47" i="55"/>
  <c r="WBJ47" i="55"/>
  <c r="WBK47" i="55"/>
  <c r="WBL47" i="55"/>
  <c r="WBM47" i="55"/>
  <c r="WBN47" i="55"/>
  <c r="WBO47" i="55"/>
  <c r="WBP47" i="55"/>
  <c r="WBQ47" i="55"/>
  <c r="WBR47" i="55"/>
  <c r="WBS47" i="55"/>
  <c r="WBT47" i="55"/>
  <c r="WBU47" i="55"/>
  <c r="WBV47" i="55"/>
  <c r="WBW47" i="55"/>
  <c r="WBX47" i="55"/>
  <c r="WBY47" i="55"/>
  <c r="WBZ47" i="55"/>
  <c r="WCA47" i="55"/>
  <c r="WCB47" i="55"/>
  <c r="WCC47" i="55"/>
  <c r="WCD47" i="55"/>
  <c r="WCE47" i="55"/>
  <c r="WCF47" i="55"/>
  <c r="WCG47" i="55"/>
  <c r="WCH47" i="55"/>
  <c r="WCI47" i="55"/>
  <c r="WCJ47" i="55"/>
  <c r="WCK47" i="55"/>
  <c r="WCL47" i="55"/>
  <c r="WCM47" i="55"/>
  <c r="WCN47" i="55"/>
  <c r="WCO47" i="55"/>
  <c r="WCP47" i="55"/>
  <c r="WCQ47" i="55"/>
  <c r="WCR47" i="55"/>
  <c r="WCS47" i="55"/>
  <c r="WCT47" i="55"/>
  <c r="WCU47" i="55"/>
  <c r="WCV47" i="55"/>
  <c r="WCW47" i="55"/>
  <c r="WCX47" i="55"/>
  <c r="WCY47" i="55"/>
  <c r="WCZ47" i="55"/>
  <c r="WDA47" i="55"/>
  <c r="WDB47" i="55"/>
  <c r="WDC47" i="55"/>
  <c r="WDD47" i="55"/>
  <c r="WDE47" i="55"/>
  <c r="WDF47" i="55"/>
  <c r="WDG47" i="55"/>
  <c r="WDH47" i="55"/>
  <c r="WDI47" i="55"/>
  <c r="WDJ47" i="55"/>
  <c r="WDK47" i="55"/>
  <c r="WDL47" i="55"/>
  <c r="WDM47" i="55"/>
  <c r="WDN47" i="55"/>
  <c r="WDO47" i="55"/>
  <c r="WDP47" i="55"/>
  <c r="WDQ47" i="55"/>
  <c r="WDR47" i="55"/>
  <c r="WDS47" i="55"/>
  <c r="WDT47" i="55"/>
  <c r="WDU47" i="55"/>
  <c r="WDV47" i="55"/>
  <c r="WDW47" i="55"/>
  <c r="WDX47" i="55"/>
  <c r="WDY47" i="55"/>
  <c r="WDZ47" i="55"/>
  <c r="WEA47" i="55"/>
  <c r="WEB47" i="55"/>
  <c r="WEC47" i="55"/>
  <c r="WED47" i="55"/>
  <c r="WEE47" i="55"/>
  <c r="WEF47" i="55"/>
  <c r="WEG47" i="55"/>
  <c r="WEH47" i="55"/>
  <c r="WEI47" i="55"/>
  <c r="WEJ47" i="55"/>
  <c r="WEK47" i="55"/>
  <c r="WEL47" i="55"/>
  <c r="WEM47" i="55"/>
  <c r="WEN47" i="55"/>
  <c r="WEO47" i="55"/>
  <c r="WEP47" i="55"/>
  <c r="WEQ47" i="55"/>
  <c r="WER47" i="55"/>
  <c r="WES47" i="55"/>
  <c r="WET47" i="55"/>
  <c r="WEU47" i="55"/>
  <c r="WEV47" i="55"/>
  <c r="WEW47" i="55"/>
  <c r="WEX47" i="55"/>
  <c r="WEY47" i="55"/>
  <c r="WEZ47" i="55"/>
  <c r="WFA47" i="55"/>
  <c r="WFB47" i="55"/>
  <c r="WFC47" i="55"/>
  <c r="WFD47" i="55"/>
  <c r="WFE47" i="55"/>
  <c r="WFF47" i="55"/>
  <c r="WFG47" i="55"/>
  <c r="WFH47" i="55"/>
  <c r="WFI47" i="55"/>
  <c r="WFJ47" i="55"/>
  <c r="WFK47" i="55"/>
  <c r="WFL47" i="55"/>
  <c r="WFM47" i="55"/>
  <c r="WFN47" i="55"/>
  <c r="WFO47" i="55"/>
  <c r="WFP47" i="55"/>
  <c r="WFQ47" i="55"/>
  <c r="WFR47" i="55"/>
  <c r="WFS47" i="55"/>
  <c r="WFT47" i="55"/>
  <c r="WFU47" i="55"/>
  <c r="WFV47" i="55"/>
  <c r="WFW47" i="55"/>
  <c r="WFX47" i="55"/>
  <c r="WFY47" i="55"/>
  <c r="WFZ47" i="55"/>
  <c r="WGA47" i="55"/>
  <c r="WGB47" i="55"/>
  <c r="WGC47" i="55"/>
  <c r="WGD47" i="55"/>
  <c r="WGE47" i="55"/>
  <c r="WGF47" i="55"/>
  <c r="WGG47" i="55"/>
  <c r="WGH47" i="55"/>
  <c r="WGI47" i="55"/>
  <c r="WGJ47" i="55"/>
  <c r="WGK47" i="55"/>
  <c r="WGL47" i="55"/>
  <c r="WGM47" i="55"/>
  <c r="WGN47" i="55"/>
  <c r="WGO47" i="55"/>
  <c r="WGP47" i="55"/>
  <c r="WGQ47" i="55"/>
  <c r="WGR47" i="55"/>
  <c r="WGS47" i="55"/>
  <c r="WGT47" i="55"/>
  <c r="WGU47" i="55"/>
  <c r="WGV47" i="55"/>
  <c r="WGW47" i="55"/>
  <c r="WGX47" i="55"/>
  <c r="WGY47" i="55"/>
  <c r="WGZ47" i="55"/>
  <c r="WHA47" i="55"/>
  <c r="WHB47" i="55"/>
  <c r="WHC47" i="55"/>
  <c r="WHD47" i="55"/>
  <c r="WHE47" i="55"/>
  <c r="WHF47" i="55"/>
  <c r="WHG47" i="55"/>
  <c r="WHH47" i="55"/>
  <c r="WHI47" i="55"/>
  <c r="WHJ47" i="55"/>
  <c r="WHK47" i="55"/>
  <c r="WHL47" i="55"/>
  <c r="WHM47" i="55"/>
  <c r="WHN47" i="55"/>
  <c r="WHO47" i="55"/>
  <c r="WHP47" i="55"/>
  <c r="WHQ47" i="55"/>
  <c r="WHR47" i="55"/>
  <c r="WHS47" i="55"/>
  <c r="WHT47" i="55"/>
  <c r="WHU47" i="55"/>
  <c r="WHV47" i="55"/>
  <c r="WHW47" i="55"/>
  <c r="WHX47" i="55"/>
  <c r="WHY47" i="55"/>
  <c r="WHZ47" i="55"/>
  <c r="WIA47" i="55"/>
  <c r="WIB47" i="55"/>
  <c r="WIC47" i="55"/>
  <c r="WID47" i="55"/>
  <c r="WIE47" i="55"/>
  <c r="WIF47" i="55"/>
  <c r="WIG47" i="55"/>
  <c r="WIH47" i="55"/>
  <c r="WII47" i="55"/>
  <c r="WIJ47" i="55"/>
  <c r="WIK47" i="55"/>
  <c r="WIL47" i="55"/>
  <c r="WIM47" i="55"/>
  <c r="WIN47" i="55"/>
  <c r="WIO47" i="55"/>
  <c r="WIP47" i="55"/>
  <c r="WIQ47" i="55"/>
  <c r="WIR47" i="55"/>
  <c r="WIS47" i="55"/>
  <c r="WIT47" i="55"/>
  <c r="WIU47" i="55"/>
  <c r="WIV47" i="55"/>
  <c r="WIW47" i="55"/>
  <c r="WIX47" i="55"/>
  <c r="WIY47" i="55"/>
  <c r="WIZ47" i="55"/>
  <c r="WJA47" i="55"/>
  <c r="WJB47" i="55"/>
  <c r="WJC47" i="55"/>
  <c r="WJD47" i="55"/>
  <c r="WJE47" i="55"/>
  <c r="WJF47" i="55"/>
  <c r="WJG47" i="55"/>
  <c r="WJH47" i="55"/>
  <c r="WJI47" i="55"/>
  <c r="WJJ47" i="55"/>
  <c r="WJK47" i="55"/>
  <c r="WJL47" i="55"/>
  <c r="WJM47" i="55"/>
  <c r="WJN47" i="55"/>
  <c r="WJO47" i="55"/>
  <c r="WJP47" i="55"/>
  <c r="WJQ47" i="55"/>
  <c r="WJR47" i="55"/>
  <c r="WJS47" i="55"/>
  <c r="WJT47" i="55"/>
  <c r="WJU47" i="55"/>
  <c r="WJV47" i="55"/>
  <c r="WJW47" i="55"/>
  <c r="WJX47" i="55"/>
  <c r="WJY47" i="55"/>
  <c r="WJZ47" i="55"/>
  <c r="WKA47" i="55"/>
  <c r="WKB47" i="55"/>
  <c r="WKC47" i="55"/>
  <c r="WKD47" i="55"/>
  <c r="WKE47" i="55"/>
  <c r="WKF47" i="55"/>
  <c r="WKG47" i="55"/>
  <c r="WKH47" i="55"/>
  <c r="WKI47" i="55"/>
  <c r="WKJ47" i="55"/>
  <c r="WKK47" i="55"/>
  <c r="WKL47" i="55"/>
  <c r="WKM47" i="55"/>
  <c r="WKN47" i="55"/>
  <c r="WKO47" i="55"/>
  <c r="WKP47" i="55"/>
  <c r="WKQ47" i="55"/>
  <c r="WKR47" i="55"/>
  <c r="WKS47" i="55"/>
  <c r="WKT47" i="55"/>
  <c r="WKU47" i="55"/>
  <c r="WKV47" i="55"/>
  <c r="WKW47" i="55"/>
  <c r="WKX47" i="55"/>
  <c r="WKY47" i="55"/>
  <c r="WKZ47" i="55"/>
  <c r="WLA47" i="55"/>
  <c r="WLB47" i="55"/>
  <c r="WLC47" i="55"/>
  <c r="WLD47" i="55"/>
  <c r="WLE47" i="55"/>
  <c r="WLF47" i="55"/>
  <c r="WLG47" i="55"/>
  <c r="WLH47" i="55"/>
  <c r="WLI47" i="55"/>
  <c r="WLJ47" i="55"/>
  <c r="WLK47" i="55"/>
  <c r="WLL47" i="55"/>
  <c r="WLM47" i="55"/>
  <c r="WLN47" i="55"/>
  <c r="WLO47" i="55"/>
  <c r="WLP47" i="55"/>
  <c r="WLQ47" i="55"/>
  <c r="WLR47" i="55"/>
  <c r="WLS47" i="55"/>
  <c r="WLT47" i="55"/>
  <c r="WLU47" i="55"/>
  <c r="WLV47" i="55"/>
  <c r="WLW47" i="55"/>
  <c r="WLX47" i="55"/>
  <c r="WLY47" i="55"/>
  <c r="WLZ47" i="55"/>
  <c r="WMA47" i="55"/>
  <c r="WMB47" i="55"/>
  <c r="WMC47" i="55"/>
  <c r="WMD47" i="55"/>
  <c r="WME47" i="55"/>
  <c r="WMF47" i="55"/>
  <c r="WMG47" i="55"/>
  <c r="WMH47" i="55"/>
  <c r="WMI47" i="55"/>
  <c r="WMJ47" i="55"/>
  <c r="WMK47" i="55"/>
  <c r="WML47" i="55"/>
  <c r="WMM47" i="55"/>
  <c r="WMN47" i="55"/>
  <c r="WMO47" i="55"/>
  <c r="WMP47" i="55"/>
  <c r="WMQ47" i="55"/>
  <c r="WMR47" i="55"/>
  <c r="WMS47" i="55"/>
  <c r="WMT47" i="55"/>
  <c r="WMU47" i="55"/>
  <c r="WMV47" i="55"/>
  <c r="WMW47" i="55"/>
  <c r="WMX47" i="55"/>
  <c r="WMY47" i="55"/>
  <c r="WMZ47" i="55"/>
  <c r="WNA47" i="55"/>
  <c r="WNB47" i="55"/>
  <c r="WNC47" i="55"/>
  <c r="WND47" i="55"/>
  <c r="WNE47" i="55"/>
  <c r="WNF47" i="55"/>
  <c r="WNG47" i="55"/>
  <c r="WNH47" i="55"/>
  <c r="WNI47" i="55"/>
  <c r="WNJ47" i="55"/>
  <c r="WNK47" i="55"/>
  <c r="WNL47" i="55"/>
  <c r="WNM47" i="55"/>
  <c r="WNN47" i="55"/>
  <c r="WNO47" i="55"/>
  <c r="WNP47" i="55"/>
  <c r="WNQ47" i="55"/>
  <c r="WNR47" i="55"/>
  <c r="WNS47" i="55"/>
  <c r="WNT47" i="55"/>
  <c r="WNU47" i="55"/>
  <c r="WNV47" i="55"/>
  <c r="WNW47" i="55"/>
  <c r="WNX47" i="55"/>
  <c r="WNY47" i="55"/>
  <c r="WNZ47" i="55"/>
  <c r="WOA47" i="55"/>
  <c r="WOB47" i="55"/>
  <c r="WOC47" i="55"/>
  <c r="WOD47" i="55"/>
  <c r="WOE47" i="55"/>
  <c r="WOF47" i="55"/>
  <c r="WOG47" i="55"/>
  <c r="WOH47" i="55"/>
  <c r="WOI47" i="55"/>
  <c r="WOJ47" i="55"/>
  <c r="WOK47" i="55"/>
  <c r="WOL47" i="55"/>
  <c r="WOM47" i="55"/>
  <c r="WON47" i="55"/>
  <c r="WOO47" i="55"/>
  <c r="WOP47" i="55"/>
  <c r="WOQ47" i="55"/>
  <c r="WOR47" i="55"/>
  <c r="WOS47" i="55"/>
  <c r="WOT47" i="55"/>
  <c r="WOU47" i="55"/>
  <c r="WOV47" i="55"/>
  <c r="WOW47" i="55"/>
  <c r="WOX47" i="55"/>
  <c r="WOY47" i="55"/>
  <c r="WOZ47" i="55"/>
  <c r="WPA47" i="55"/>
  <c r="WPB47" i="55"/>
  <c r="WPC47" i="55"/>
  <c r="WPD47" i="55"/>
  <c r="WPE47" i="55"/>
  <c r="WPF47" i="55"/>
  <c r="WPG47" i="55"/>
  <c r="WPH47" i="55"/>
  <c r="WPI47" i="55"/>
  <c r="WPJ47" i="55"/>
  <c r="WPK47" i="55"/>
  <c r="WPL47" i="55"/>
  <c r="WPM47" i="55"/>
  <c r="WPN47" i="55"/>
  <c r="WPO47" i="55"/>
  <c r="WPP47" i="55"/>
  <c r="WPQ47" i="55"/>
  <c r="WPR47" i="55"/>
  <c r="WPS47" i="55"/>
  <c r="WPT47" i="55"/>
  <c r="WPU47" i="55"/>
  <c r="WPV47" i="55"/>
  <c r="WPW47" i="55"/>
  <c r="WPX47" i="55"/>
  <c r="WPY47" i="55"/>
  <c r="WPZ47" i="55"/>
  <c r="WQA47" i="55"/>
  <c r="WQB47" i="55"/>
  <c r="WQC47" i="55"/>
  <c r="WQD47" i="55"/>
  <c r="WQE47" i="55"/>
  <c r="WQF47" i="55"/>
  <c r="WQG47" i="55"/>
  <c r="WQH47" i="55"/>
  <c r="WQI47" i="55"/>
  <c r="WQJ47" i="55"/>
  <c r="WQK47" i="55"/>
  <c r="WQL47" i="55"/>
  <c r="WQM47" i="55"/>
  <c r="WQN47" i="55"/>
  <c r="WQO47" i="55"/>
  <c r="WQP47" i="55"/>
  <c r="WQQ47" i="55"/>
  <c r="WQR47" i="55"/>
  <c r="WQS47" i="55"/>
  <c r="WQT47" i="55"/>
  <c r="WQU47" i="55"/>
  <c r="WQV47" i="55"/>
  <c r="WQW47" i="55"/>
  <c r="WQX47" i="55"/>
  <c r="WQY47" i="55"/>
  <c r="WQZ47" i="55"/>
  <c r="WRA47" i="55"/>
  <c r="WRB47" i="55"/>
  <c r="WRC47" i="55"/>
  <c r="WRD47" i="55"/>
  <c r="WRE47" i="55"/>
  <c r="WRF47" i="55"/>
  <c r="WRG47" i="55"/>
  <c r="WRH47" i="55"/>
  <c r="WRI47" i="55"/>
  <c r="WRJ47" i="55"/>
  <c r="WRK47" i="55"/>
  <c r="WRL47" i="55"/>
  <c r="WRM47" i="55"/>
  <c r="WRN47" i="55"/>
  <c r="WRO47" i="55"/>
  <c r="WRP47" i="55"/>
  <c r="WRQ47" i="55"/>
  <c r="WRR47" i="55"/>
  <c r="WRS47" i="55"/>
  <c r="WRT47" i="55"/>
  <c r="WRU47" i="55"/>
  <c r="WRV47" i="55"/>
  <c r="WRW47" i="55"/>
  <c r="WRX47" i="55"/>
  <c r="WRY47" i="55"/>
  <c r="WRZ47" i="55"/>
  <c r="WSA47" i="55"/>
  <c r="WSB47" i="55"/>
  <c r="WSC47" i="55"/>
  <c r="WSD47" i="55"/>
  <c r="WSE47" i="55"/>
  <c r="WSF47" i="55"/>
  <c r="WSG47" i="55"/>
  <c r="WSH47" i="55"/>
  <c r="WSI47" i="55"/>
  <c r="WSJ47" i="55"/>
  <c r="WSK47" i="55"/>
  <c r="WSL47" i="55"/>
  <c r="WSM47" i="55"/>
  <c r="WSN47" i="55"/>
  <c r="WSO47" i="55"/>
  <c r="WSP47" i="55"/>
  <c r="WSQ47" i="55"/>
  <c r="WSR47" i="55"/>
  <c r="WSS47" i="55"/>
  <c r="WST47" i="55"/>
  <c r="WSU47" i="55"/>
  <c r="WSV47" i="55"/>
  <c r="WSW47" i="55"/>
  <c r="WSX47" i="55"/>
  <c r="WSY47" i="55"/>
  <c r="WSZ47" i="55"/>
  <c r="WTA47" i="55"/>
  <c r="WTB47" i="55"/>
  <c r="WTC47" i="55"/>
  <c r="WTD47" i="55"/>
  <c r="WTE47" i="55"/>
  <c r="WTF47" i="55"/>
  <c r="WTG47" i="55"/>
  <c r="WTH47" i="55"/>
  <c r="WTI47" i="55"/>
  <c r="WTJ47" i="55"/>
  <c r="WTK47" i="55"/>
  <c r="WTL47" i="55"/>
  <c r="WTM47" i="55"/>
  <c r="WTN47" i="55"/>
  <c r="WTO47" i="55"/>
  <c r="WTP47" i="55"/>
  <c r="WTQ47" i="55"/>
  <c r="WTR47" i="55"/>
  <c r="WTS47" i="55"/>
  <c r="WTT47" i="55"/>
  <c r="WTU47" i="55"/>
  <c r="WTV47" i="55"/>
  <c r="WTW47" i="55"/>
  <c r="WTX47" i="55"/>
  <c r="WTY47" i="55"/>
  <c r="WTZ47" i="55"/>
  <c r="WUA47" i="55"/>
  <c r="WUB47" i="55"/>
  <c r="WUC47" i="55"/>
  <c r="WUD47" i="55"/>
  <c r="WUE47" i="55"/>
  <c r="WUF47" i="55"/>
  <c r="WUG47" i="55"/>
  <c r="WUH47" i="55"/>
  <c r="WUI47" i="55"/>
  <c r="WUJ47" i="55"/>
  <c r="WUK47" i="55"/>
  <c r="WUL47" i="55"/>
  <c r="WUM47" i="55"/>
  <c r="WUN47" i="55"/>
  <c r="WUO47" i="55"/>
  <c r="WUP47" i="55"/>
  <c r="WUQ47" i="55"/>
  <c r="WUR47" i="55"/>
  <c r="WUS47" i="55"/>
  <c r="WUT47" i="55"/>
  <c r="WUU47" i="55"/>
  <c r="WUV47" i="55"/>
  <c r="WUW47" i="55"/>
  <c r="WUX47" i="55"/>
  <c r="WUY47" i="55"/>
  <c r="WUZ47" i="55"/>
  <c r="WVA47" i="55"/>
  <c r="WVB47" i="55"/>
  <c r="WVC47" i="55"/>
  <c r="WVD47" i="55"/>
  <c r="WVE47" i="55"/>
  <c r="WVF47" i="55"/>
  <c r="WVG47" i="55"/>
  <c r="WVH47" i="55"/>
  <c r="WVI47" i="55"/>
  <c r="WVJ47" i="55"/>
  <c r="WVK47" i="55"/>
  <c r="WVL47" i="55"/>
  <c r="WVM47" i="55"/>
  <c r="WVN47" i="55"/>
  <c r="WVO47" i="55"/>
  <c r="WVP47" i="55"/>
  <c r="WVQ47" i="55"/>
  <c r="WVR47" i="55"/>
  <c r="WVS47" i="55"/>
  <c r="WVT47" i="55"/>
  <c r="WVU47" i="55"/>
  <c r="WVV47" i="55"/>
  <c r="WVW47" i="55"/>
  <c r="WVX47" i="55"/>
  <c r="WVY47" i="55"/>
  <c r="WVZ47" i="55"/>
  <c r="WWA47" i="55"/>
  <c r="WWB47" i="55"/>
  <c r="WWC47" i="55"/>
  <c r="WWD47" i="55"/>
  <c r="WWE47" i="55"/>
  <c r="WWF47" i="55"/>
  <c r="WWG47" i="55"/>
  <c r="WWH47" i="55"/>
  <c r="WWI47" i="55"/>
  <c r="WWJ47" i="55"/>
  <c r="WWK47" i="55"/>
  <c r="WWL47" i="55"/>
  <c r="WWM47" i="55"/>
  <c r="WWN47" i="55"/>
  <c r="WWO47" i="55"/>
  <c r="WWP47" i="55"/>
  <c r="WWQ47" i="55"/>
  <c r="WWR47" i="55"/>
  <c r="WWS47" i="55"/>
  <c r="WWT47" i="55"/>
  <c r="WWU47" i="55"/>
  <c r="WWV47" i="55"/>
  <c r="WWW47" i="55"/>
  <c r="WWX47" i="55"/>
  <c r="WWY47" i="55"/>
  <c r="WWZ47" i="55"/>
  <c r="WXA47" i="55"/>
  <c r="WXB47" i="55"/>
  <c r="WXC47" i="55"/>
  <c r="WXD47" i="55"/>
  <c r="WXE47" i="55"/>
  <c r="WXF47" i="55"/>
  <c r="WXG47" i="55"/>
  <c r="WXH47" i="55"/>
  <c r="WXI47" i="55"/>
  <c r="WXJ47" i="55"/>
  <c r="WXK47" i="55"/>
  <c r="WXL47" i="55"/>
  <c r="WXM47" i="55"/>
  <c r="WXN47" i="55"/>
  <c r="WXO47" i="55"/>
  <c r="WXP47" i="55"/>
  <c r="WXQ47" i="55"/>
  <c r="WXR47" i="55"/>
  <c r="WXS47" i="55"/>
  <c r="WXT47" i="55"/>
  <c r="WXU47" i="55"/>
  <c r="WXV47" i="55"/>
  <c r="WXW47" i="55"/>
  <c r="WXX47" i="55"/>
  <c r="WXY47" i="55"/>
  <c r="WXZ47" i="55"/>
  <c r="WYA47" i="55"/>
  <c r="WYB47" i="55"/>
  <c r="WYC47" i="55"/>
  <c r="WYD47" i="55"/>
  <c r="WYE47" i="55"/>
  <c r="WYF47" i="55"/>
  <c r="WYG47" i="55"/>
  <c r="WYH47" i="55"/>
  <c r="WYI47" i="55"/>
  <c r="WYJ47" i="55"/>
  <c r="WYK47" i="55"/>
  <c r="WYL47" i="55"/>
  <c r="WYM47" i="55"/>
  <c r="WYN47" i="55"/>
  <c r="WYO47" i="55"/>
  <c r="WYP47" i="55"/>
  <c r="WYQ47" i="55"/>
  <c r="WYR47" i="55"/>
  <c r="WYS47" i="55"/>
  <c r="WYT47" i="55"/>
  <c r="WYU47" i="55"/>
  <c r="WYV47" i="55"/>
  <c r="WYW47" i="55"/>
  <c r="WYX47" i="55"/>
  <c r="WYY47" i="55"/>
  <c r="WYZ47" i="55"/>
  <c r="WZA47" i="55"/>
  <c r="WZB47" i="55"/>
  <c r="WZC47" i="55"/>
  <c r="WZD47" i="55"/>
  <c r="WZE47" i="55"/>
  <c r="WZF47" i="55"/>
  <c r="WZG47" i="55"/>
  <c r="WZH47" i="55"/>
  <c r="WZI47" i="55"/>
  <c r="WZJ47" i="55"/>
  <c r="WZK47" i="55"/>
  <c r="WZL47" i="55"/>
  <c r="WZM47" i="55"/>
  <c r="WZN47" i="55"/>
  <c r="WZO47" i="55"/>
  <c r="WZP47" i="55"/>
  <c r="WZQ47" i="55"/>
  <c r="WZR47" i="55"/>
  <c r="WZS47" i="55"/>
  <c r="WZT47" i="55"/>
  <c r="WZU47" i="55"/>
  <c r="WZV47" i="55"/>
  <c r="WZW47" i="55"/>
  <c r="WZX47" i="55"/>
  <c r="WZY47" i="55"/>
  <c r="WZZ47" i="55"/>
  <c r="XAA47" i="55"/>
  <c r="XAB47" i="55"/>
  <c r="XAC47" i="55"/>
  <c r="XAD47" i="55"/>
  <c r="XAE47" i="55"/>
  <c r="XAF47" i="55"/>
  <c r="XAG47" i="55"/>
  <c r="XAH47" i="55"/>
  <c r="XAI47" i="55"/>
  <c r="XAJ47" i="55"/>
  <c r="XAK47" i="55"/>
  <c r="XAL47" i="55"/>
  <c r="XAM47" i="55"/>
  <c r="XAN47" i="55"/>
  <c r="XAO47" i="55"/>
  <c r="XAP47" i="55"/>
  <c r="XAQ47" i="55"/>
  <c r="XAR47" i="55"/>
  <c r="XAS47" i="55"/>
  <c r="XAT47" i="55"/>
  <c r="XAU47" i="55"/>
  <c r="XAV47" i="55"/>
  <c r="XAW47" i="55"/>
  <c r="XAX47" i="55"/>
  <c r="XAY47" i="55"/>
  <c r="XAZ47" i="55"/>
  <c r="XBA47" i="55"/>
  <c r="XBB47" i="55"/>
  <c r="XBC47" i="55"/>
  <c r="XBD47" i="55"/>
  <c r="XBE47" i="55"/>
  <c r="XBF47" i="55"/>
  <c r="XBG47" i="55"/>
  <c r="XBH47" i="55"/>
  <c r="XBI47" i="55"/>
  <c r="XBJ47" i="55"/>
  <c r="XBK47" i="55"/>
  <c r="XBL47" i="55"/>
  <c r="XBM47" i="55"/>
  <c r="XBN47" i="55"/>
  <c r="XBO47" i="55"/>
  <c r="XBP47" i="55"/>
  <c r="XBQ47" i="55"/>
  <c r="XBR47" i="55"/>
  <c r="XBS47" i="55"/>
  <c r="XBT47" i="55"/>
  <c r="XBU47" i="55"/>
  <c r="XBV47" i="55"/>
  <c r="XBW47" i="55"/>
  <c r="XBX47" i="55"/>
  <c r="XBY47" i="55"/>
  <c r="XBZ47" i="55"/>
  <c r="XCA47" i="55"/>
  <c r="XCB47" i="55"/>
  <c r="XCC47" i="55"/>
  <c r="XCD47" i="55"/>
  <c r="XCE47" i="55"/>
  <c r="XCF47" i="55"/>
  <c r="XCG47" i="55"/>
  <c r="XCH47" i="55"/>
  <c r="XCI47" i="55"/>
  <c r="XCJ47" i="55"/>
  <c r="XCK47" i="55"/>
  <c r="XCL47" i="55"/>
  <c r="XCM47" i="55"/>
  <c r="XCN47" i="55"/>
  <c r="XCO47" i="55"/>
  <c r="XCP47" i="55"/>
  <c r="XCQ47" i="55"/>
  <c r="XCR47" i="55"/>
  <c r="XCS47" i="55"/>
  <c r="XCT47" i="55"/>
  <c r="XCU47" i="55"/>
  <c r="XCV47" i="55"/>
  <c r="XCW47" i="55"/>
  <c r="XCX47" i="55"/>
  <c r="XCY47" i="55"/>
  <c r="XCZ47" i="55"/>
  <c r="XDA47" i="55"/>
  <c r="XDB47" i="55"/>
  <c r="XDC47" i="55"/>
  <c r="XDD47" i="55"/>
  <c r="XDE47" i="55"/>
  <c r="XDF47" i="55"/>
  <c r="XDG47" i="55"/>
  <c r="XDH47" i="55"/>
  <c r="XDI47" i="55"/>
  <c r="XDJ47" i="55"/>
  <c r="XDK47" i="55"/>
  <c r="XDL47" i="55"/>
  <c r="XDM47" i="55"/>
  <c r="XDN47" i="55"/>
  <c r="XDO47" i="55"/>
  <c r="XDP47" i="55"/>
  <c r="XDQ47" i="55"/>
  <c r="XDR47" i="55"/>
  <c r="XDS47" i="55"/>
  <c r="XDT47" i="55"/>
  <c r="XDU47" i="55"/>
  <c r="XDV47" i="55"/>
  <c r="XDW47" i="55"/>
  <c r="XDX47" i="55"/>
  <c r="XDY47" i="55"/>
  <c r="XDZ47" i="55"/>
  <c r="XEA47" i="55"/>
  <c r="XEB47" i="55"/>
  <c r="XEC47" i="55"/>
  <c r="XED47" i="55"/>
  <c r="XEE47" i="55"/>
  <c r="XEF47" i="55"/>
  <c r="XEG47" i="55"/>
  <c r="XEH47" i="55"/>
  <c r="XEI47" i="55"/>
  <c r="XEJ47" i="55"/>
  <c r="XEK47" i="55"/>
  <c r="XEL47" i="55"/>
  <c r="XEM47" i="55"/>
  <c r="XEN47" i="55"/>
  <c r="XEO47" i="55"/>
  <c r="XEP47" i="55"/>
  <c r="XEQ47" i="55"/>
  <c r="XER47" i="55"/>
  <c r="XES47" i="55"/>
  <c r="XET47" i="55"/>
  <c r="XEU47" i="55"/>
  <c r="XEV47" i="55"/>
  <c r="XEW47" i="55"/>
  <c r="XEX47" i="55"/>
  <c r="XEY47" i="55"/>
  <c r="XEZ47" i="55"/>
  <c r="XFA47" i="55"/>
  <c r="XFB47" i="55"/>
  <c r="XFC47" i="55"/>
  <c r="XFD47" i="55"/>
  <c r="H25" i="75" l="1"/>
  <c r="H60" i="34" l="1"/>
  <c r="G60" i="34"/>
  <c r="F60" i="34"/>
  <c r="E60" i="34"/>
  <c r="E50" i="34"/>
  <c r="F50" i="34"/>
  <c r="G50" i="34"/>
  <c r="H76" i="34"/>
  <c r="G76" i="34"/>
  <c r="F76" i="34"/>
  <c r="E76" i="34"/>
  <c r="H68" i="34"/>
  <c r="G68" i="34"/>
  <c r="F68" i="34"/>
  <c r="E68" i="34"/>
  <c r="H35" i="34"/>
  <c r="G68" i="91"/>
  <c r="F68" i="91"/>
  <c r="G67" i="91"/>
  <c r="F67" i="91"/>
  <c r="E68" i="91"/>
  <c r="E67" i="91"/>
  <c r="G63" i="91"/>
  <c r="F63" i="91"/>
  <c r="E63" i="91"/>
  <c r="G58" i="91"/>
  <c r="F58" i="91"/>
  <c r="E58" i="91"/>
  <c r="G52" i="91"/>
  <c r="F52" i="91"/>
  <c r="E52" i="91"/>
  <c r="G36" i="91"/>
  <c r="F36" i="91"/>
  <c r="E36" i="91"/>
  <c r="G31" i="91"/>
  <c r="F31" i="91"/>
  <c r="E31" i="91"/>
  <c r="G25" i="91"/>
  <c r="F25" i="91"/>
  <c r="E25" i="91"/>
  <c r="G72" i="91"/>
  <c r="G73" i="91" s="1"/>
  <c r="G71" i="91"/>
  <c r="G28" i="57"/>
  <c r="G70" i="55"/>
  <c r="G57" i="55"/>
  <c r="G40" i="55"/>
  <c r="G24" i="55"/>
  <c r="F27" i="72"/>
  <c r="AZ84" i="1"/>
  <c r="AY84" i="1"/>
  <c r="AX84" i="1"/>
  <c r="AW84" i="1"/>
  <c r="AV84" i="1"/>
  <c r="AU84" i="1"/>
  <c r="AT84" i="1"/>
  <c r="AS84" i="1"/>
  <c r="AR84" i="1"/>
  <c r="AQ84" i="1"/>
  <c r="AP84" i="1"/>
  <c r="AO84" i="1"/>
  <c r="AN84" i="1"/>
  <c r="AM84" i="1"/>
  <c r="AL84" i="1"/>
  <c r="AK84" i="1"/>
  <c r="AJ84" i="1"/>
  <c r="AI84" i="1"/>
  <c r="AH84" i="1"/>
  <c r="AG84" i="1"/>
  <c r="AF84" i="1"/>
  <c r="AE84" i="1"/>
  <c r="AD84" i="1"/>
  <c r="AC84" i="1"/>
  <c r="AB84" i="1"/>
  <c r="AA84" i="1"/>
  <c r="Z84" i="1"/>
  <c r="Y84" i="1"/>
  <c r="X84" i="1"/>
  <c r="W84" i="1"/>
  <c r="V84" i="1"/>
  <c r="U84" i="1"/>
  <c r="T84" i="1"/>
  <c r="S84" i="1"/>
  <c r="R84" i="1"/>
  <c r="Q84" i="1"/>
  <c r="P84" i="1"/>
  <c r="O84" i="1"/>
  <c r="N84" i="1"/>
  <c r="M84" i="1"/>
  <c r="L84" i="1"/>
  <c r="K84" i="1"/>
  <c r="J84" i="1"/>
  <c r="I84" i="1"/>
  <c r="G84" i="1"/>
  <c r="F84" i="1"/>
  <c r="AZ83" i="1"/>
  <c r="AY83" i="1"/>
  <c r="AX83" i="1"/>
  <c r="AW83" i="1"/>
  <c r="AV83" i="1"/>
  <c r="AU83" i="1"/>
  <c r="AT83" i="1"/>
  <c r="AS83" i="1"/>
  <c r="AR83" i="1"/>
  <c r="AQ83" i="1"/>
  <c r="AP83" i="1"/>
  <c r="AO83" i="1"/>
  <c r="AN83" i="1"/>
  <c r="AM83" i="1"/>
  <c r="AL83" i="1"/>
  <c r="AK83" i="1"/>
  <c r="AJ83" i="1"/>
  <c r="AI83" i="1"/>
  <c r="AH83" i="1"/>
  <c r="AG83" i="1"/>
  <c r="AF83" i="1"/>
  <c r="AE83" i="1"/>
  <c r="AD83" i="1"/>
  <c r="AC83" i="1"/>
  <c r="AB83" i="1"/>
  <c r="AA83" i="1"/>
  <c r="Z83" i="1"/>
  <c r="Y83" i="1"/>
  <c r="X83" i="1"/>
  <c r="W83" i="1"/>
  <c r="V83" i="1"/>
  <c r="U83" i="1"/>
  <c r="T83" i="1"/>
  <c r="S83" i="1"/>
  <c r="R83" i="1"/>
  <c r="Q83" i="1"/>
  <c r="P83" i="1"/>
  <c r="O83" i="1"/>
  <c r="N83" i="1"/>
  <c r="M83" i="1"/>
  <c r="L83" i="1"/>
  <c r="K83" i="1"/>
  <c r="J83" i="1"/>
  <c r="I83" i="1"/>
  <c r="G83" i="1"/>
  <c r="F83" i="1"/>
  <c r="AZ82" i="1"/>
  <c r="AY82" i="1"/>
  <c r="AX82" i="1"/>
  <c r="AW82" i="1"/>
  <c r="AV82" i="1"/>
  <c r="AU82" i="1"/>
  <c r="AT82" i="1"/>
  <c r="AS82" i="1"/>
  <c r="AR82" i="1"/>
  <c r="AQ82" i="1"/>
  <c r="AP82" i="1"/>
  <c r="AO82" i="1"/>
  <c r="AN82" i="1"/>
  <c r="AM82" i="1"/>
  <c r="AL82" i="1"/>
  <c r="AK82" i="1"/>
  <c r="AJ82" i="1"/>
  <c r="AI82" i="1"/>
  <c r="AH82" i="1"/>
  <c r="AG82" i="1"/>
  <c r="AF82" i="1"/>
  <c r="AE82" i="1"/>
  <c r="AD82" i="1"/>
  <c r="AC82" i="1"/>
  <c r="AB82" i="1"/>
  <c r="AA82" i="1"/>
  <c r="Z82" i="1"/>
  <c r="Y82" i="1"/>
  <c r="X82" i="1"/>
  <c r="W82" i="1"/>
  <c r="V82" i="1"/>
  <c r="U82" i="1"/>
  <c r="T82" i="1"/>
  <c r="S82" i="1"/>
  <c r="R82" i="1"/>
  <c r="Q82" i="1"/>
  <c r="P82" i="1"/>
  <c r="O82" i="1"/>
  <c r="N82" i="1"/>
  <c r="M82" i="1"/>
  <c r="L82" i="1"/>
  <c r="K82" i="1"/>
  <c r="J82" i="1"/>
  <c r="I82" i="1"/>
  <c r="G82" i="1"/>
  <c r="F82" i="1"/>
  <c r="AZ81" i="1"/>
  <c r="AY81" i="1"/>
  <c r="AX81" i="1"/>
  <c r="AW81" i="1"/>
  <c r="AV81" i="1"/>
  <c r="AU81" i="1"/>
  <c r="AT81" i="1"/>
  <c r="AS81" i="1"/>
  <c r="AR81" i="1"/>
  <c r="AQ81" i="1"/>
  <c r="AP81" i="1"/>
  <c r="AO81" i="1"/>
  <c r="AN81" i="1"/>
  <c r="AM81" i="1"/>
  <c r="AL81" i="1"/>
  <c r="AK81" i="1"/>
  <c r="AJ81" i="1"/>
  <c r="AI81" i="1"/>
  <c r="AH81" i="1"/>
  <c r="AG81" i="1"/>
  <c r="AF81" i="1"/>
  <c r="AE81" i="1"/>
  <c r="AD81" i="1"/>
  <c r="AC81" i="1"/>
  <c r="AB81" i="1"/>
  <c r="AA81" i="1"/>
  <c r="Z81" i="1"/>
  <c r="Y81" i="1"/>
  <c r="X81" i="1"/>
  <c r="W81" i="1"/>
  <c r="V81" i="1"/>
  <c r="U81" i="1"/>
  <c r="T81" i="1"/>
  <c r="S81" i="1"/>
  <c r="R81" i="1"/>
  <c r="Q81" i="1"/>
  <c r="P81" i="1"/>
  <c r="O81" i="1"/>
  <c r="N81" i="1"/>
  <c r="M81" i="1"/>
  <c r="L81" i="1"/>
  <c r="K81" i="1"/>
  <c r="J81" i="1"/>
  <c r="I81" i="1"/>
  <c r="G81" i="1"/>
  <c r="F81" i="1"/>
  <c r="AZ80" i="1"/>
  <c r="AY80" i="1"/>
  <c r="AX80" i="1"/>
  <c r="AW80" i="1"/>
  <c r="AV80" i="1"/>
  <c r="AU80" i="1"/>
  <c r="AT80" i="1"/>
  <c r="AS80" i="1"/>
  <c r="AR80" i="1"/>
  <c r="AQ80" i="1"/>
  <c r="AP80" i="1"/>
  <c r="AO80" i="1"/>
  <c r="AN80" i="1"/>
  <c r="AM80" i="1"/>
  <c r="AL80" i="1"/>
  <c r="AK80" i="1"/>
  <c r="AJ80" i="1"/>
  <c r="AI80" i="1"/>
  <c r="AH80" i="1"/>
  <c r="AG80" i="1"/>
  <c r="AF80" i="1"/>
  <c r="AE80" i="1"/>
  <c r="AD80" i="1"/>
  <c r="AC80" i="1"/>
  <c r="AB80" i="1"/>
  <c r="AA80" i="1"/>
  <c r="Z80" i="1"/>
  <c r="Y80" i="1"/>
  <c r="X80" i="1"/>
  <c r="W80" i="1"/>
  <c r="V80" i="1"/>
  <c r="U80" i="1"/>
  <c r="T80" i="1"/>
  <c r="S80" i="1"/>
  <c r="R80" i="1"/>
  <c r="Q80" i="1"/>
  <c r="P80" i="1"/>
  <c r="O80" i="1"/>
  <c r="N80" i="1"/>
  <c r="M80" i="1"/>
  <c r="L80" i="1"/>
  <c r="K80" i="1"/>
  <c r="J80" i="1"/>
  <c r="I80" i="1"/>
  <c r="G80" i="1"/>
  <c r="F80" i="1"/>
  <c r="E84" i="1"/>
  <c r="E83" i="1"/>
  <c r="E82" i="1"/>
  <c r="E81" i="1"/>
  <c r="E80" i="1"/>
  <c r="G112" i="57"/>
  <c r="G110" i="57"/>
  <c r="G109" i="57"/>
  <c r="G108" i="57"/>
  <c r="G107" i="57"/>
  <c r="G101" i="57"/>
  <c r="G99" i="57"/>
  <c r="G98" i="57"/>
  <c r="G97" i="57"/>
  <c r="G96" i="57"/>
  <c r="F70" i="34" l="1"/>
  <c r="E70" i="34"/>
  <c r="F84" i="34"/>
  <c r="E84" i="34"/>
  <c r="F80" i="34"/>
  <c r="E80" i="34"/>
  <c r="F78" i="34"/>
  <c r="E78" i="34"/>
  <c r="F45" i="97"/>
  <c r="E45" i="97"/>
  <c r="F40" i="97"/>
  <c r="F37" i="97"/>
  <c r="F43" i="97"/>
  <c r="F82" i="34" s="1"/>
  <c r="E43" i="97"/>
  <c r="E82" i="34" s="1"/>
  <c r="E40" i="97"/>
  <c r="E37" i="97"/>
  <c r="G80" i="91"/>
  <c r="F80" i="91"/>
  <c r="G79" i="91"/>
  <c r="F79" i="91"/>
  <c r="E80" i="91"/>
  <c r="E79" i="91"/>
  <c r="G76" i="91"/>
  <c r="F76" i="91"/>
  <c r="G75" i="91"/>
  <c r="F75" i="91"/>
  <c r="E76" i="91"/>
  <c r="E75" i="91"/>
  <c r="F72" i="91"/>
  <c r="F71" i="91"/>
  <c r="E72" i="91"/>
  <c r="E71" i="91"/>
  <c r="G4" i="91"/>
  <c r="F4" i="91"/>
  <c r="E4" i="91"/>
  <c r="H9" i="91" l="1"/>
  <c r="G9" i="91"/>
  <c r="F9" i="91"/>
  <c r="E9" i="91"/>
  <c r="G27" i="33" l="1"/>
  <c r="F27" i="33"/>
  <c r="H69" i="55" l="1"/>
  <c r="G69" i="55"/>
  <c r="F69" i="55"/>
  <c r="E69" i="55"/>
  <c r="H68" i="55"/>
  <c r="G68" i="55"/>
  <c r="F68" i="55"/>
  <c r="G39" i="55"/>
  <c r="F39" i="55"/>
  <c r="G38" i="55"/>
  <c r="F38" i="55"/>
  <c r="H37" i="55"/>
  <c r="G37" i="55"/>
  <c r="F37" i="55"/>
  <c r="E37" i="55"/>
  <c r="H36" i="55"/>
  <c r="G36" i="55"/>
  <c r="F36" i="55"/>
  <c r="E36" i="55"/>
  <c r="H22" i="55" l="1"/>
  <c r="F22" i="55"/>
  <c r="E22" i="55"/>
  <c r="H21" i="55"/>
  <c r="F21" i="55"/>
  <c r="E21" i="55"/>
  <c r="H20" i="55"/>
  <c r="F20" i="55"/>
  <c r="E20" i="55"/>
  <c r="H19" i="55"/>
  <c r="F19" i="55"/>
  <c r="E19" i="55"/>
  <c r="H18" i="55"/>
  <c r="F18" i="55"/>
  <c r="E18" i="55"/>
  <c r="F12" i="38"/>
  <c r="F11" i="38"/>
  <c r="F10" i="38"/>
  <c r="F9" i="38"/>
  <c r="E12" i="38"/>
  <c r="G23" i="55"/>
  <c r="F23" i="55"/>
  <c r="E23" i="55"/>
  <c r="G27" i="98" l="1"/>
  <c r="F27" i="98"/>
  <c r="G26" i="98"/>
  <c r="F26" i="98"/>
  <c r="G25" i="98"/>
  <c r="F25" i="98"/>
  <c r="E27" i="98"/>
  <c r="E26" i="98"/>
  <c r="E25" i="98"/>
  <c r="H27" i="81" l="1" a="1"/>
  <c r="H27" i="81" s="1"/>
  <c r="H26" i="81" a="1"/>
  <c r="H26" i="81" s="1"/>
  <c r="G19" i="86" l="1"/>
  <c r="F19" i="86"/>
  <c r="E19" i="86"/>
  <c r="F25" i="86"/>
  <c r="E25" i="86"/>
  <c r="F15" i="86"/>
  <c r="E15" i="86"/>
  <c r="F22" i="33"/>
  <c r="E22" i="33"/>
  <c r="G62" i="33"/>
  <c r="F26" i="33"/>
  <c r="E26" i="33"/>
  <c r="E27" i="33"/>
  <c r="H25" i="57" l="1"/>
  <c r="C8" i="34" s="1"/>
  <c r="G123" i="1" l="1"/>
  <c r="F123" i="1"/>
  <c r="E123" i="1"/>
  <c r="G18" i="81"/>
  <c r="F18" i="81"/>
  <c r="E18" i="81"/>
  <c r="H117" i="1"/>
  <c r="G117" i="1"/>
  <c r="F117" i="1"/>
  <c r="E117" i="1"/>
  <c r="H14" i="98" l="1"/>
  <c r="G15" i="98"/>
  <c r="F15" i="98"/>
  <c r="E15" i="98"/>
  <c r="G21" i="33" l="1"/>
  <c r="G56" i="33" s="1"/>
  <c r="F21" i="33"/>
  <c r="F56" i="33" s="1"/>
  <c r="E21" i="33"/>
  <c r="E56" i="33" s="1"/>
  <c r="G20" i="33" l="1"/>
  <c r="F20" i="33"/>
  <c r="E20" i="33"/>
  <c r="H116" i="1"/>
  <c r="G116" i="1"/>
  <c r="F116" i="1"/>
  <c r="E116" i="1"/>
  <c r="G120" i="1"/>
  <c r="F120" i="1"/>
  <c r="E120" i="1"/>
  <c r="H18" i="81"/>
  <c r="AU41" i="81" l="1"/>
  <c r="N41" i="81"/>
  <c r="J41" i="81"/>
  <c r="T41" i="81"/>
  <c r="AP41" i="81"/>
  <c r="AO41" i="81"/>
  <c r="Z41" i="81"/>
  <c r="Y41" i="81"/>
  <c r="AA41" i="81"/>
  <c r="AV41" i="81"/>
  <c r="P41" i="81"/>
  <c r="AN41" i="81"/>
  <c r="R41" i="81"/>
  <c r="AF41" i="81"/>
  <c r="AR41" i="81"/>
  <c r="AM41" i="81"/>
  <c r="AJ41" i="81"/>
  <c r="X41" i="81"/>
  <c r="K41" i="81"/>
  <c r="I41" i="81"/>
  <c r="AG41" i="81"/>
  <c r="AS41" i="81"/>
  <c r="AY41" i="81"/>
  <c r="AK41" i="81"/>
  <c r="AQ41" i="81"/>
  <c r="AC41" i="81"/>
  <c r="U41" i="81"/>
  <c r="M41" i="81"/>
  <c r="S41" i="81"/>
  <c r="AE41" i="81"/>
  <c r="L41" i="81"/>
  <c r="Q41" i="81"/>
  <c r="AH41" i="81"/>
  <c r="AI41" i="81"/>
  <c r="V41" i="81"/>
  <c r="W41" i="81"/>
  <c r="AZ41" i="81"/>
  <c r="AD41" i="81"/>
  <c r="AW41" i="81"/>
  <c r="O41" i="81"/>
  <c r="AT41" i="81"/>
  <c r="AL41" i="81"/>
  <c r="AB41" i="81"/>
  <c r="AX41" i="81"/>
  <c r="H15" i="98"/>
  <c r="H16" i="98" s="1"/>
  <c r="H7" i="75"/>
  <c r="H22" i="98" l="1"/>
  <c r="H27" i="98" s="1"/>
  <c r="H19" i="98"/>
  <c r="H26" i="98" s="1"/>
  <c r="H25" i="98"/>
  <c r="E8" i="98"/>
  <c r="E5" i="98"/>
  <c r="H21" i="81"/>
  <c r="G21" i="81"/>
  <c r="F21" i="81"/>
  <c r="E21" i="81"/>
  <c r="H28" i="98" l="1"/>
  <c r="H23" i="55" s="1"/>
  <c r="H23" i="81"/>
  <c r="H22" i="81"/>
  <c r="H40" i="91" l="1"/>
  <c r="H41" i="91"/>
  <c r="G41" i="91"/>
  <c r="F41" i="91"/>
  <c r="E41" i="91"/>
  <c r="H14" i="91"/>
  <c r="G14" i="91"/>
  <c r="F14" i="91"/>
  <c r="E14" i="91"/>
  <c r="G64" i="57"/>
  <c r="G67" i="57"/>
  <c r="H27" i="34" l="1"/>
  <c r="F62" i="34"/>
  <c r="G54" i="34"/>
  <c r="G58" i="34" s="1"/>
  <c r="F54" i="34"/>
  <c r="F52" i="34"/>
  <c r="E62" i="34"/>
  <c r="E54" i="34"/>
  <c r="E52" i="34"/>
  <c r="G29" i="97"/>
  <c r="F29" i="97"/>
  <c r="E29" i="97"/>
  <c r="G24" i="97"/>
  <c r="F24" i="97"/>
  <c r="E24" i="97"/>
  <c r="G15" i="97"/>
  <c r="F15" i="97"/>
  <c r="E15" i="97"/>
  <c r="G38" i="90"/>
  <c r="F38" i="90"/>
  <c r="E38" i="90"/>
  <c r="H37" i="90"/>
  <c r="G37" i="90"/>
  <c r="F37" i="90"/>
  <c r="E37" i="90"/>
  <c r="G33" i="90"/>
  <c r="F33" i="90"/>
  <c r="E33" i="90"/>
  <c r="H31" i="90"/>
  <c r="H32" i="90" s="1"/>
  <c r="G31" i="90"/>
  <c r="F31" i="90"/>
  <c r="E31" i="90"/>
  <c r="G27" i="90"/>
  <c r="F27" i="90"/>
  <c r="H26" i="90"/>
  <c r="G26" i="90"/>
  <c r="F26" i="90"/>
  <c r="E26" i="90"/>
  <c r="E27" i="90" l="1"/>
  <c r="H9" i="38" l="1"/>
  <c r="G33" i="75" l="1"/>
  <c r="F33" i="75"/>
  <c r="E33" i="75"/>
  <c r="H12" i="91"/>
  <c r="H107" i="88" l="1"/>
  <c r="H106" i="88"/>
  <c r="H105" i="88"/>
  <c r="H104" i="88"/>
  <c r="H103" i="88"/>
  <c r="H102" i="88"/>
  <c r="H101" i="88"/>
  <c r="H100" i="88"/>
  <c r="H99" i="88"/>
  <c r="H98" i="88"/>
  <c r="H97" i="88"/>
  <c r="H96" i="88"/>
  <c r="H95" i="88"/>
  <c r="H94" i="88"/>
  <c r="H93" i="88"/>
  <c r="H92" i="88"/>
  <c r="H91" i="88"/>
  <c r="H90" i="88"/>
  <c r="H89" i="88"/>
  <c r="H88" i="88"/>
  <c r="H87" i="88"/>
  <c r="H86" i="88"/>
  <c r="H85" i="88"/>
  <c r="H84" i="88"/>
  <c r="H83" i="88"/>
  <c r="H82" i="88"/>
  <c r="H81" i="88"/>
  <c r="H80" i="88"/>
  <c r="H79" i="88"/>
  <c r="H78" i="88"/>
  <c r="H77" i="88"/>
  <c r="H76" i="88"/>
  <c r="H75" i="88"/>
  <c r="H74" i="88"/>
  <c r="H73" i="88"/>
  <c r="H72" i="88"/>
  <c r="H71" i="88"/>
  <c r="H70" i="88"/>
  <c r="H69" i="88"/>
  <c r="H68" i="88"/>
  <c r="H67" i="88"/>
  <c r="H66" i="88"/>
  <c r="H65" i="88"/>
  <c r="H64" i="88"/>
  <c r="H63" i="88"/>
  <c r="H62" i="88"/>
  <c r="H61" i="88"/>
  <c r="H60" i="88"/>
  <c r="H59" i="88"/>
  <c r="H58" i="88"/>
  <c r="H57" i="88"/>
  <c r="H56" i="88"/>
  <c r="H55" i="88"/>
  <c r="H54" i="88"/>
  <c r="H53" i="88"/>
  <c r="H52" i="88"/>
  <c r="H51" i="88"/>
  <c r="H50" i="88"/>
  <c r="H49" i="88"/>
  <c r="H48" i="88"/>
  <c r="H47" i="88"/>
  <c r="H46" i="88"/>
  <c r="H45" i="88"/>
  <c r="H44" i="88"/>
  <c r="H43" i="88"/>
  <c r="H42" i="88"/>
  <c r="H41" i="88"/>
  <c r="H40" i="88"/>
  <c r="H39" i="88"/>
  <c r="H38" i="88"/>
  <c r="H37" i="88"/>
  <c r="H36" i="88"/>
  <c r="H35" i="88"/>
  <c r="H34" i="88"/>
  <c r="H33" i="88"/>
  <c r="H32" i="88"/>
  <c r="H31" i="88"/>
  <c r="H30" i="88"/>
  <c r="H29" i="88"/>
  <c r="H28" i="88"/>
  <c r="H27" i="88"/>
  <c r="H26" i="88"/>
  <c r="H25" i="88"/>
  <c r="H24" i="88"/>
  <c r="H23" i="88"/>
  <c r="H22" i="88"/>
  <c r="H21" i="88"/>
  <c r="H20" i="88"/>
  <c r="H19" i="88"/>
  <c r="H18" i="88"/>
  <c r="H17" i="88"/>
  <c r="H16" i="88"/>
  <c r="H15" i="88"/>
  <c r="H14" i="88"/>
  <c r="H13" i="88"/>
  <c r="H12" i="88"/>
  <c r="H11" i="88"/>
  <c r="H10" i="88"/>
  <c r="H9" i="88"/>
  <c r="H8" i="88"/>
  <c r="H7" i="88"/>
  <c r="H6" i="88"/>
  <c r="H5" i="88"/>
  <c r="H4" i="88"/>
  <c r="H3" i="88"/>
  <c r="H108" i="88" l="1"/>
  <c r="H10" i="89"/>
  <c r="H15" i="89" s="1"/>
  <c r="G10" i="89"/>
  <c r="F10" i="89"/>
  <c r="E10" i="89"/>
  <c r="H14" i="89" l="1"/>
  <c r="H96" i="23"/>
  <c r="H97" i="23" s="1"/>
  <c r="H123" i="68"/>
  <c r="H76" i="68"/>
  <c r="G18" i="55" l="1"/>
  <c r="H5" i="97"/>
  <c r="H5" i="33"/>
  <c r="H8" i="75"/>
  <c r="H4" i="97"/>
  <c r="H4" i="33"/>
  <c r="H21" i="75"/>
  <c r="I2" i="75"/>
  <c r="I2" i="79" s="1"/>
  <c r="H34" i="75"/>
  <c r="H2" i="38"/>
  <c r="G3" i="81"/>
  <c r="F3" i="81"/>
  <c r="H2" i="81"/>
  <c r="H2" i="22"/>
  <c r="AZ12" i="79"/>
  <c r="AY12" i="79"/>
  <c r="AX12" i="79"/>
  <c r="AW12" i="79"/>
  <c r="AV12" i="79"/>
  <c r="AU12" i="79"/>
  <c r="AT12" i="79"/>
  <c r="AS12" i="79"/>
  <c r="AR12" i="79"/>
  <c r="AQ12" i="79"/>
  <c r="AP12" i="79"/>
  <c r="AO12" i="79"/>
  <c r="AN12" i="79"/>
  <c r="AM12" i="79"/>
  <c r="AL12" i="79"/>
  <c r="AK12" i="79"/>
  <c r="AJ12" i="79"/>
  <c r="AI12" i="79"/>
  <c r="AH12" i="79"/>
  <c r="AG12" i="79"/>
  <c r="AF12" i="79"/>
  <c r="AE12" i="79"/>
  <c r="AD12" i="79"/>
  <c r="AC12" i="79"/>
  <c r="AB12" i="79"/>
  <c r="AA12" i="79"/>
  <c r="Z12" i="79"/>
  <c r="Y12" i="79"/>
  <c r="X12" i="79"/>
  <c r="W12" i="79"/>
  <c r="V12" i="79"/>
  <c r="U12" i="79"/>
  <c r="T12" i="79"/>
  <c r="S12" i="79"/>
  <c r="R12" i="79"/>
  <c r="Q12" i="79"/>
  <c r="P12" i="79"/>
  <c r="O12" i="79"/>
  <c r="N12" i="79"/>
  <c r="M12" i="79"/>
  <c r="L12" i="79"/>
  <c r="K12" i="79"/>
  <c r="J12" i="79"/>
  <c r="J18" i="79"/>
  <c r="K18" i="79"/>
  <c r="L18" i="79"/>
  <c r="M18" i="79"/>
  <c r="N18" i="79"/>
  <c r="O18" i="79"/>
  <c r="P18" i="79"/>
  <c r="Q18" i="79"/>
  <c r="R18" i="79"/>
  <c r="S18" i="79"/>
  <c r="T18" i="79"/>
  <c r="U18" i="79"/>
  <c r="V18" i="79"/>
  <c r="W18" i="79"/>
  <c r="X18" i="79"/>
  <c r="Y18" i="79"/>
  <c r="Z18" i="79"/>
  <c r="AA18" i="79"/>
  <c r="AB18" i="79"/>
  <c r="AC18" i="79"/>
  <c r="AD18" i="79"/>
  <c r="AE18" i="79"/>
  <c r="AF18" i="79"/>
  <c r="AG18" i="79"/>
  <c r="AH18" i="79"/>
  <c r="AI18" i="79"/>
  <c r="AJ18" i="79"/>
  <c r="AK18" i="79"/>
  <c r="AL18" i="79"/>
  <c r="AM18" i="79"/>
  <c r="AN18" i="79"/>
  <c r="J19" i="79"/>
  <c r="K19" i="79"/>
  <c r="L19" i="79"/>
  <c r="M19" i="79"/>
  <c r="N19" i="79"/>
  <c r="O19" i="79"/>
  <c r="P19" i="79"/>
  <c r="Q19" i="79"/>
  <c r="R19" i="79"/>
  <c r="S19" i="79"/>
  <c r="T19" i="79"/>
  <c r="U19" i="79"/>
  <c r="V19" i="79"/>
  <c r="W19" i="79"/>
  <c r="X19" i="79"/>
  <c r="Y19" i="79"/>
  <c r="Z19" i="79"/>
  <c r="AA19" i="79"/>
  <c r="AB19" i="79"/>
  <c r="AC19" i="79"/>
  <c r="AD19" i="79"/>
  <c r="AE19" i="79"/>
  <c r="AF19" i="79"/>
  <c r="AG19" i="79"/>
  <c r="AH19" i="79"/>
  <c r="AI19" i="79"/>
  <c r="AJ19" i="79"/>
  <c r="AK19" i="79"/>
  <c r="AL19" i="79"/>
  <c r="AM19" i="79"/>
  <c r="AN19" i="79"/>
  <c r="J20" i="79"/>
  <c r="K20" i="79"/>
  <c r="L20" i="79"/>
  <c r="M20" i="79"/>
  <c r="N20" i="79"/>
  <c r="O20" i="79"/>
  <c r="P20" i="79"/>
  <c r="Q20" i="79"/>
  <c r="R20" i="79"/>
  <c r="S20" i="79"/>
  <c r="T20" i="79"/>
  <c r="U20" i="79"/>
  <c r="V20" i="79"/>
  <c r="W20" i="79"/>
  <c r="X20" i="79"/>
  <c r="Y20" i="79"/>
  <c r="Z20" i="79"/>
  <c r="AA20" i="79"/>
  <c r="AB20" i="79"/>
  <c r="AC20" i="79"/>
  <c r="AD20" i="79"/>
  <c r="AE20" i="79"/>
  <c r="AF20" i="79"/>
  <c r="AG20" i="79"/>
  <c r="AH20" i="79"/>
  <c r="AI20" i="79"/>
  <c r="AJ20" i="79"/>
  <c r="AK20" i="79"/>
  <c r="AL20" i="79"/>
  <c r="AM20" i="79"/>
  <c r="AN20" i="79"/>
  <c r="J21" i="79"/>
  <c r="K21" i="79"/>
  <c r="L21" i="79"/>
  <c r="M21" i="79"/>
  <c r="N21" i="79"/>
  <c r="O21" i="79"/>
  <c r="P21" i="79"/>
  <c r="Q21" i="79"/>
  <c r="R21" i="79"/>
  <c r="S21" i="79"/>
  <c r="T21" i="79"/>
  <c r="U21" i="79"/>
  <c r="V21" i="79"/>
  <c r="W21" i="79"/>
  <c r="X21" i="79"/>
  <c r="Y21" i="79"/>
  <c r="Z21" i="79"/>
  <c r="AA21" i="79"/>
  <c r="AB21" i="79"/>
  <c r="AC21" i="79"/>
  <c r="AD21" i="79"/>
  <c r="AE21" i="79"/>
  <c r="AF21" i="79"/>
  <c r="AG21" i="79"/>
  <c r="AH21" i="79"/>
  <c r="AI21" i="79"/>
  <c r="AJ21" i="79"/>
  <c r="AK21" i="79"/>
  <c r="AL21" i="79"/>
  <c r="AM21" i="79"/>
  <c r="AN21" i="79"/>
  <c r="J22" i="79"/>
  <c r="K22" i="79"/>
  <c r="L22" i="79"/>
  <c r="M22" i="79"/>
  <c r="N22" i="79"/>
  <c r="O22" i="79"/>
  <c r="P22" i="79"/>
  <c r="Q22" i="79"/>
  <c r="R22" i="79"/>
  <c r="S22" i="79"/>
  <c r="T22" i="79"/>
  <c r="U22" i="79"/>
  <c r="V22" i="79"/>
  <c r="W22" i="79"/>
  <c r="X22" i="79"/>
  <c r="Y22" i="79"/>
  <c r="Z22" i="79"/>
  <c r="AA22" i="79"/>
  <c r="AB22" i="79"/>
  <c r="AC22" i="79"/>
  <c r="AD22" i="79"/>
  <c r="AE22" i="79"/>
  <c r="AF22" i="79"/>
  <c r="AG22" i="79"/>
  <c r="AH22" i="79"/>
  <c r="AI22" i="79"/>
  <c r="AJ22" i="79"/>
  <c r="AK22" i="79"/>
  <c r="AL22" i="79"/>
  <c r="AM22" i="79"/>
  <c r="AN22" i="79"/>
  <c r="J23" i="79"/>
  <c r="K23" i="79"/>
  <c r="L23" i="79"/>
  <c r="M23" i="79"/>
  <c r="N23" i="79"/>
  <c r="O23" i="79"/>
  <c r="P23" i="79"/>
  <c r="Q23" i="79"/>
  <c r="R23" i="79"/>
  <c r="S23" i="79"/>
  <c r="T23" i="79"/>
  <c r="U23" i="79"/>
  <c r="V23" i="79"/>
  <c r="W23" i="79"/>
  <c r="X23" i="79"/>
  <c r="Y23" i="79"/>
  <c r="Z23" i="79"/>
  <c r="AA23" i="79"/>
  <c r="AB23" i="79"/>
  <c r="AC23" i="79"/>
  <c r="AD23" i="79"/>
  <c r="AE23" i="79"/>
  <c r="AF23" i="79"/>
  <c r="AG23" i="79"/>
  <c r="AH23" i="79"/>
  <c r="AI23" i="79"/>
  <c r="AJ23" i="79"/>
  <c r="AK23" i="79"/>
  <c r="AL23" i="79"/>
  <c r="AM23" i="79"/>
  <c r="AN23" i="79"/>
  <c r="J27" i="79"/>
  <c r="K27" i="79"/>
  <c r="L27" i="79"/>
  <c r="M27" i="79"/>
  <c r="N27" i="79"/>
  <c r="O27" i="79"/>
  <c r="P27" i="79"/>
  <c r="Q27" i="79"/>
  <c r="R27" i="79"/>
  <c r="S27" i="79"/>
  <c r="T27" i="79"/>
  <c r="U27" i="79"/>
  <c r="V27" i="79"/>
  <c r="W27" i="79"/>
  <c r="X27" i="79"/>
  <c r="Y27" i="79"/>
  <c r="Z27" i="79"/>
  <c r="AA27" i="79"/>
  <c r="AB27" i="79"/>
  <c r="AC27" i="79"/>
  <c r="AD27" i="79"/>
  <c r="AE27" i="79"/>
  <c r="AF27" i="79"/>
  <c r="AG27" i="79"/>
  <c r="AH27" i="79"/>
  <c r="AI27" i="79"/>
  <c r="AJ27" i="79"/>
  <c r="AK27" i="79"/>
  <c r="AL27" i="79"/>
  <c r="AM27" i="79"/>
  <c r="AN27" i="79"/>
  <c r="J28" i="79"/>
  <c r="K28" i="79"/>
  <c r="L28" i="79"/>
  <c r="M28" i="79"/>
  <c r="N28" i="79"/>
  <c r="O28" i="79"/>
  <c r="P28" i="79"/>
  <c r="Q28" i="79"/>
  <c r="R28" i="79"/>
  <c r="S28" i="79"/>
  <c r="T28" i="79"/>
  <c r="U28" i="79"/>
  <c r="V28" i="79"/>
  <c r="W28" i="79"/>
  <c r="X28" i="79"/>
  <c r="Y28" i="79"/>
  <c r="Z28" i="79"/>
  <c r="AA28" i="79"/>
  <c r="AB28" i="79"/>
  <c r="AC28" i="79"/>
  <c r="AD28" i="79"/>
  <c r="AE28" i="79"/>
  <c r="AF28" i="79"/>
  <c r="AG28" i="79"/>
  <c r="AH28" i="79"/>
  <c r="AI28" i="79"/>
  <c r="AJ28" i="79"/>
  <c r="AK28" i="79"/>
  <c r="AL28" i="79"/>
  <c r="AM28" i="79"/>
  <c r="AN28" i="79"/>
  <c r="J29" i="79"/>
  <c r="K29" i="79"/>
  <c r="L29" i="79"/>
  <c r="M29" i="79"/>
  <c r="N29" i="79"/>
  <c r="O29" i="79"/>
  <c r="P29" i="79"/>
  <c r="Q29" i="79"/>
  <c r="R29" i="79"/>
  <c r="S29" i="79"/>
  <c r="T29" i="79"/>
  <c r="U29" i="79"/>
  <c r="V29" i="79"/>
  <c r="W29" i="79"/>
  <c r="X29" i="79"/>
  <c r="Y29" i="79"/>
  <c r="Z29" i="79"/>
  <c r="AA29" i="79"/>
  <c r="AB29" i="79"/>
  <c r="AC29" i="79"/>
  <c r="AD29" i="79"/>
  <c r="AE29" i="79"/>
  <c r="AF29" i="79"/>
  <c r="AG29" i="79"/>
  <c r="AH29" i="79"/>
  <c r="AI29" i="79"/>
  <c r="AJ29" i="79"/>
  <c r="AK29" i="79"/>
  <c r="AL29" i="79"/>
  <c r="AM29" i="79"/>
  <c r="AN29" i="79"/>
  <c r="J30" i="79"/>
  <c r="K30" i="79"/>
  <c r="L30" i="79"/>
  <c r="M30" i="79"/>
  <c r="N30" i="79"/>
  <c r="O30" i="79"/>
  <c r="P30" i="79"/>
  <c r="Q30" i="79"/>
  <c r="R30" i="79"/>
  <c r="S30" i="79"/>
  <c r="T30" i="79"/>
  <c r="U30" i="79"/>
  <c r="V30" i="79"/>
  <c r="W30" i="79"/>
  <c r="X30" i="79"/>
  <c r="Y30" i="79"/>
  <c r="Z30" i="79"/>
  <c r="AA30" i="79"/>
  <c r="AB30" i="79"/>
  <c r="AC30" i="79"/>
  <c r="AD30" i="79"/>
  <c r="AE30" i="79"/>
  <c r="AF30" i="79"/>
  <c r="AG30" i="79"/>
  <c r="AH30" i="79"/>
  <c r="AI30" i="79"/>
  <c r="AJ30" i="79"/>
  <c r="AK30" i="79"/>
  <c r="AL30" i="79"/>
  <c r="AM30" i="79"/>
  <c r="AN30" i="79"/>
  <c r="J31" i="79"/>
  <c r="K31" i="79"/>
  <c r="L31" i="79"/>
  <c r="M31" i="79"/>
  <c r="N31" i="79"/>
  <c r="O31" i="79"/>
  <c r="P31" i="79"/>
  <c r="Q31" i="79"/>
  <c r="R31" i="79"/>
  <c r="S31" i="79"/>
  <c r="T31" i="79"/>
  <c r="U31" i="79"/>
  <c r="V31" i="79"/>
  <c r="W31" i="79"/>
  <c r="X31" i="79"/>
  <c r="Y31" i="79"/>
  <c r="Z31" i="79"/>
  <c r="AA31" i="79"/>
  <c r="AB31" i="79"/>
  <c r="AC31" i="79"/>
  <c r="AD31" i="79"/>
  <c r="AE31" i="79"/>
  <c r="AF31" i="79"/>
  <c r="AG31" i="79"/>
  <c r="AH31" i="79"/>
  <c r="AI31" i="79"/>
  <c r="AJ31" i="79"/>
  <c r="AK31" i="79"/>
  <c r="AL31" i="79"/>
  <c r="AM31" i="79"/>
  <c r="AN31" i="79"/>
  <c r="J32" i="79"/>
  <c r="K32" i="79"/>
  <c r="L32" i="79"/>
  <c r="M32" i="79"/>
  <c r="N32" i="79"/>
  <c r="O32" i="79"/>
  <c r="P32" i="79"/>
  <c r="Q32" i="79"/>
  <c r="R32" i="79"/>
  <c r="S32" i="79"/>
  <c r="T32" i="79"/>
  <c r="U32" i="79"/>
  <c r="V32" i="79"/>
  <c r="W32" i="79"/>
  <c r="X32" i="79"/>
  <c r="Y32" i="79"/>
  <c r="Z32" i="79"/>
  <c r="AA32" i="79"/>
  <c r="AB32" i="79"/>
  <c r="AC32" i="79"/>
  <c r="AD32" i="79"/>
  <c r="AE32" i="79"/>
  <c r="AF32" i="79"/>
  <c r="AG32" i="79"/>
  <c r="AH32" i="79"/>
  <c r="AI32" i="79"/>
  <c r="AJ32" i="79"/>
  <c r="AK32" i="79"/>
  <c r="AL32" i="79"/>
  <c r="AM32" i="79"/>
  <c r="AN32" i="79"/>
  <c r="J36" i="79"/>
  <c r="K36" i="79"/>
  <c r="L36" i="79"/>
  <c r="M36" i="79"/>
  <c r="N36" i="79"/>
  <c r="O36" i="79"/>
  <c r="P36" i="79"/>
  <c r="Q36" i="79"/>
  <c r="R36" i="79"/>
  <c r="S36" i="79"/>
  <c r="T36" i="79"/>
  <c r="U36" i="79"/>
  <c r="V36" i="79"/>
  <c r="W36" i="79"/>
  <c r="X36" i="79"/>
  <c r="Y36" i="79"/>
  <c r="Z36" i="79"/>
  <c r="AA36" i="79"/>
  <c r="AB36" i="79"/>
  <c r="AC36" i="79"/>
  <c r="AD36" i="79"/>
  <c r="AE36" i="79"/>
  <c r="AF36" i="79"/>
  <c r="AG36" i="79"/>
  <c r="AH36" i="79"/>
  <c r="AI36" i="79"/>
  <c r="AJ36" i="79"/>
  <c r="AK36" i="79"/>
  <c r="AL36" i="79"/>
  <c r="AM36" i="79"/>
  <c r="AN36" i="79"/>
  <c r="J37" i="79"/>
  <c r="K37" i="79"/>
  <c r="L37" i="79"/>
  <c r="M37" i="79"/>
  <c r="N37" i="79"/>
  <c r="O37" i="79"/>
  <c r="P37" i="79"/>
  <c r="Q37" i="79"/>
  <c r="R37" i="79"/>
  <c r="S37" i="79"/>
  <c r="T37" i="79"/>
  <c r="U37" i="79"/>
  <c r="V37" i="79"/>
  <c r="W37" i="79"/>
  <c r="X37" i="79"/>
  <c r="Y37" i="79"/>
  <c r="Z37" i="79"/>
  <c r="AA37" i="79"/>
  <c r="AB37" i="79"/>
  <c r="AC37" i="79"/>
  <c r="AD37" i="79"/>
  <c r="AE37" i="79"/>
  <c r="AF37" i="79"/>
  <c r="AG37" i="79"/>
  <c r="AH37" i="79"/>
  <c r="AI37" i="79"/>
  <c r="AJ37" i="79"/>
  <c r="AK37" i="79"/>
  <c r="AL37" i="79"/>
  <c r="AM37" i="79"/>
  <c r="AN37" i="79"/>
  <c r="J38" i="79"/>
  <c r="K38" i="79"/>
  <c r="L38" i="79"/>
  <c r="M38" i="79"/>
  <c r="N38" i="79"/>
  <c r="O38" i="79"/>
  <c r="P38" i="79"/>
  <c r="Q38" i="79"/>
  <c r="R38" i="79"/>
  <c r="S38" i="79"/>
  <c r="T38" i="79"/>
  <c r="U38" i="79"/>
  <c r="V38" i="79"/>
  <c r="W38" i="79"/>
  <c r="X38" i="79"/>
  <c r="Y38" i="79"/>
  <c r="Z38" i="79"/>
  <c r="AA38" i="79"/>
  <c r="AB38" i="79"/>
  <c r="AC38" i="79"/>
  <c r="AD38" i="79"/>
  <c r="AE38" i="79"/>
  <c r="AF38" i="79"/>
  <c r="AG38" i="79"/>
  <c r="AH38" i="79"/>
  <c r="AI38" i="79"/>
  <c r="AJ38" i="79"/>
  <c r="AK38" i="79"/>
  <c r="AL38" i="79"/>
  <c r="AM38" i="79"/>
  <c r="AN38" i="79"/>
  <c r="J39" i="79"/>
  <c r="K39" i="79"/>
  <c r="L39" i="79"/>
  <c r="M39" i="79"/>
  <c r="N39" i="79"/>
  <c r="O39" i="79"/>
  <c r="P39" i="79"/>
  <c r="Q39" i="79"/>
  <c r="R39" i="79"/>
  <c r="S39" i="79"/>
  <c r="T39" i="79"/>
  <c r="U39" i="79"/>
  <c r="V39" i="79"/>
  <c r="W39" i="79"/>
  <c r="X39" i="79"/>
  <c r="Y39" i="79"/>
  <c r="Z39" i="79"/>
  <c r="AA39" i="79"/>
  <c r="AB39" i="79"/>
  <c r="AC39" i="79"/>
  <c r="AD39" i="79"/>
  <c r="AE39" i="79"/>
  <c r="AF39" i="79"/>
  <c r="AG39" i="79"/>
  <c r="AH39" i="79"/>
  <c r="AI39" i="79"/>
  <c r="AJ39" i="79"/>
  <c r="AK39" i="79"/>
  <c r="AL39" i="79"/>
  <c r="AM39" i="79"/>
  <c r="AN39" i="79"/>
  <c r="J40" i="79"/>
  <c r="K40" i="79"/>
  <c r="L40" i="79"/>
  <c r="M40" i="79"/>
  <c r="N40" i="79"/>
  <c r="O40" i="79"/>
  <c r="P40" i="79"/>
  <c r="Q40" i="79"/>
  <c r="R40" i="79"/>
  <c r="S40" i="79"/>
  <c r="T40" i="79"/>
  <c r="U40" i="79"/>
  <c r="V40" i="79"/>
  <c r="W40" i="79"/>
  <c r="X40" i="79"/>
  <c r="Y40" i="79"/>
  <c r="Z40" i="79"/>
  <c r="AA40" i="79"/>
  <c r="AB40" i="79"/>
  <c r="AC40" i="79"/>
  <c r="AD40" i="79"/>
  <c r="AE40" i="79"/>
  <c r="AF40" i="79"/>
  <c r="AG40" i="79"/>
  <c r="AH40" i="79"/>
  <c r="AI40" i="79"/>
  <c r="AJ40" i="79"/>
  <c r="AK40" i="79"/>
  <c r="AL40" i="79"/>
  <c r="AM40" i="79"/>
  <c r="AN40" i="79"/>
  <c r="J41" i="79"/>
  <c r="K41" i="79"/>
  <c r="L41" i="79"/>
  <c r="M41" i="79"/>
  <c r="N41" i="79"/>
  <c r="N70" i="79" s="1"/>
  <c r="O41" i="79"/>
  <c r="P41" i="79"/>
  <c r="Q41" i="79"/>
  <c r="R41" i="79"/>
  <c r="S41" i="79"/>
  <c r="T41" i="79"/>
  <c r="U41" i="79"/>
  <c r="V41" i="79"/>
  <c r="W41" i="79"/>
  <c r="X41" i="79"/>
  <c r="Y41" i="79"/>
  <c r="Z41" i="79"/>
  <c r="AA41" i="79"/>
  <c r="AB41" i="79"/>
  <c r="AC41" i="79"/>
  <c r="AD41" i="79"/>
  <c r="AE41" i="79"/>
  <c r="AF41" i="79"/>
  <c r="AG41" i="79"/>
  <c r="AH41" i="79"/>
  <c r="AI41" i="79"/>
  <c r="AJ41" i="79"/>
  <c r="AK41" i="79"/>
  <c r="AL41" i="79"/>
  <c r="AL70" i="79" s="1"/>
  <c r="AM41" i="79"/>
  <c r="AN41" i="79"/>
  <c r="J45" i="79"/>
  <c r="K45" i="79"/>
  <c r="L45" i="79"/>
  <c r="M45" i="79"/>
  <c r="N45" i="79"/>
  <c r="O45" i="79"/>
  <c r="P45" i="79"/>
  <c r="Q45" i="79"/>
  <c r="R45" i="79"/>
  <c r="S45" i="79"/>
  <c r="T45" i="79"/>
  <c r="U45" i="79"/>
  <c r="V45" i="79"/>
  <c r="W45" i="79"/>
  <c r="X45" i="79"/>
  <c r="Y45" i="79"/>
  <c r="Z45" i="79"/>
  <c r="AA45" i="79"/>
  <c r="AB45" i="79"/>
  <c r="AC45" i="79"/>
  <c r="AD45" i="79"/>
  <c r="AE45" i="79"/>
  <c r="AF45" i="79"/>
  <c r="AG45" i="79"/>
  <c r="AH45" i="79"/>
  <c r="AI45" i="79"/>
  <c r="AJ45" i="79"/>
  <c r="AK45" i="79"/>
  <c r="AL45" i="79"/>
  <c r="AM45" i="79"/>
  <c r="AN45" i="79"/>
  <c r="J46" i="79"/>
  <c r="K46" i="79"/>
  <c r="L46" i="79"/>
  <c r="M46" i="79"/>
  <c r="N46" i="79"/>
  <c r="O46" i="79"/>
  <c r="P46" i="79"/>
  <c r="Q46" i="79"/>
  <c r="R46" i="79"/>
  <c r="S46" i="79"/>
  <c r="T46" i="79"/>
  <c r="U46" i="79"/>
  <c r="V46" i="79"/>
  <c r="W46" i="79"/>
  <c r="X46" i="79"/>
  <c r="Y46" i="79"/>
  <c r="Z46" i="79"/>
  <c r="AA46" i="79"/>
  <c r="AB46" i="79"/>
  <c r="AC46" i="79"/>
  <c r="AD46" i="79"/>
  <c r="AE46" i="79"/>
  <c r="AF46" i="79"/>
  <c r="AG46" i="79"/>
  <c r="AH46" i="79"/>
  <c r="AI46" i="79"/>
  <c r="AJ46" i="79"/>
  <c r="AK46" i="79"/>
  <c r="AL46" i="79"/>
  <c r="AM46" i="79"/>
  <c r="AN46" i="79"/>
  <c r="J47" i="79"/>
  <c r="K47" i="79"/>
  <c r="L47" i="79"/>
  <c r="M47" i="79"/>
  <c r="N47" i="79"/>
  <c r="O47" i="79"/>
  <c r="P47" i="79"/>
  <c r="Q47" i="79"/>
  <c r="R47" i="79"/>
  <c r="S47" i="79"/>
  <c r="T47" i="79"/>
  <c r="U47" i="79"/>
  <c r="V47" i="79"/>
  <c r="W47" i="79"/>
  <c r="X47" i="79"/>
  <c r="Y47" i="79"/>
  <c r="Z47" i="79"/>
  <c r="AA47" i="79"/>
  <c r="AB47" i="79"/>
  <c r="AC47" i="79"/>
  <c r="AD47" i="79"/>
  <c r="AE47" i="79"/>
  <c r="AF47" i="79"/>
  <c r="AG47" i="79"/>
  <c r="AH47" i="79"/>
  <c r="AI47" i="79"/>
  <c r="AJ47" i="79"/>
  <c r="AK47" i="79"/>
  <c r="AL47" i="79"/>
  <c r="AM47" i="79"/>
  <c r="AN47" i="79"/>
  <c r="J48" i="79"/>
  <c r="K48" i="79"/>
  <c r="L48" i="79"/>
  <c r="M48" i="79"/>
  <c r="N48" i="79"/>
  <c r="O48" i="79"/>
  <c r="P48" i="79"/>
  <c r="Q48" i="79"/>
  <c r="R48" i="79"/>
  <c r="S48" i="79"/>
  <c r="T48" i="79"/>
  <c r="U48" i="79"/>
  <c r="V48" i="79"/>
  <c r="W48" i="79"/>
  <c r="X48" i="79"/>
  <c r="Y48" i="79"/>
  <c r="Z48" i="79"/>
  <c r="AA48" i="79"/>
  <c r="AB48" i="79"/>
  <c r="AC48" i="79"/>
  <c r="AD48" i="79"/>
  <c r="AE48" i="79"/>
  <c r="AF48" i="79"/>
  <c r="AG48" i="79"/>
  <c r="AH48" i="79"/>
  <c r="AI48" i="79"/>
  <c r="AJ48" i="79"/>
  <c r="AK48" i="79"/>
  <c r="AL48" i="79"/>
  <c r="AM48" i="79"/>
  <c r="AN48" i="79"/>
  <c r="J49" i="79"/>
  <c r="K49" i="79"/>
  <c r="L49" i="79"/>
  <c r="M49" i="79"/>
  <c r="N49" i="79"/>
  <c r="O49" i="79"/>
  <c r="P49" i="79"/>
  <c r="Q49" i="79"/>
  <c r="R49" i="79"/>
  <c r="S49" i="79"/>
  <c r="T49" i="79"/>
  <c r="U49" i="79"/>
  <c r="V49" i="79"/>
  <c r="W49" i="79"/>
  <c r="X49" i="79"/>
  <c r="Y49" i="79"/>
  <c r="Z49" i="79"/>
  <c r="AA49" i="79"/>
  <c r="AB49" i="79"/>
  <c r="AC49" i="79"/>
  <c r="AD49" i="79"/>
  <c r="AE49" i="79"/>
  <c r="AF49" i="79"/>
  <c r="AG49" i="79"/>
  <c r="AH49" i="79"/>
  <c r="AI49" i="79"/>
  <c r="AJ49" i="79"/>
  <c r="AK49" i="79"/>
  <c r="AL49" i="79"/>
  <c r="AM49" i="79"/>
  <c r="AN49" i="79"/>
  <c r="J50" i="79"/>
  <c r="K50" i="79"/>
  <c r="L50" i="79"/>
  <c r="M50" i="79"/>
  <c r="N50" i="79"/>
  <c r="O50" i="79"/>
  <c r="P50" i="79"/>
  <c r="Q50" i="79"/>
  <c r="R50" i="79"/>
  <c r="S50" i="79"/>
  <c r="T50" i="79"/>
  <c r="U50" i="79"/>
  <c r="V50" i="79"/>
  <c r="W50" i="79"/>
  <c r="X50" i="79"/>
  <c r="Y50" i="79"/>
  <c r="Z50" i="79"/>
  <c r="AA50" i="79"/>
  <c r="AB50" i="79"/>
  <c r="AC50" i="79"/>
  <c r="AD50" i="79"/>
  <c r="AE50" i="79"/>
  <c r="AF50" i="79"/>
  <c r="AG50" i="79"/>
  <c r="AH50" i="79"/>
  <c r="AI50" i="79"/>
  <c r="AJ50" i="79"/>
  <c r="AK50" i="79"/>
  <c r="AL50" i="79"/>
  <c r="AM50" i="79"/>
  <c r="AN50" i="79"/>
  <c r="J54" i="79"/>
  <c r="K54" i="79"/>
  <c r="L54" i="79"/>
  <c r="M54" i="79"/>
  <c r="N54" i="79"/>
  <c r="O54" i="79"/>
  <c r="P54" i="79"/>
  <c r="Q54" i="79"/>
  <c r="R54" i="79"/>
  <c r="S54" i="79"/>
  <c r="T54" i="79"/>
  <c r="U54" i="79"/>
  <c r="V54" i="79"/>
  <c r="W54" i="79"/>
  <c r="X54" i="79"/>
  <c r="Y54" i="79"/>
  <c r="Z54" i="79"/>
  <c r="AA54" i="79"/>
  <c r="AB54" i="79"/>
  <c r="AC54" i="79"/>
  <c r="AD54" i="79"/>
  <c r="AE54" i="79"/>
  <c r="AF54" i="79"/>
  <c r="AG54" i="79"/>
  <c r="AH54" i="79"/>
  <c r="AI54" i="79"/>
  <c r="AJ54" i="79"/>
  <c r="AK54" i="79"/>
  <c r="AL54" i="79"/>
  <c r="AM54" i="79"/>
  <c r="AN54" i="79"/>
  <c r="J55" i="79"/>
  <c r="K55" i="79"/>
  <c r="L55" i="79"/>
  <c r="M55" i="79"/>
  <c r="N55" i="79"/>
  <c r="O55" i="79"/>
  <c r="P55" i="79"/>
  <c r="Q55" i="79"/>
  <c r="R55" i="79"/>
  <c r="S55" i="79"/>
  <c r="T55" i="79"/>
  <c r="U55" i="79"/>
  <c r="V55" i="79"/>
  <c r="W55" i="79"/>
  <c r="X55" i="79"/>
  <c r="Y55" i="79"/>
  <c r="Z55" i="79"/>
  <c r="AA55" i="79"/>
  <c r="AB55" i="79"/>
  <c r="AC55" i="79"/>
  <c r="AD55" i="79"/>
  <c r="AE55" i="79"/>
  <c r="AF55" i="79"/>
  <c r="AG55" i="79"/>
  <c r="AH55" i="79"/>
  <c r="AI55" i="79"/>
  <c r="AJ55" i="79"/>
  <c r="AK55" i="79"/>
  <c r="AL55" i="79"/>
  <c r="AM55" i="79"/>
  <c r="AN55" i="79"/>
  <c r="J56" i="79"/>
  <c r="K56" i="79"/>
  <c r="L56" i="79"/>
  <c r="M56" i="79"/>
  <c r="N56" i="79"/>
  <c r="O56" i="79"/>
  <c r="P56" i="79"/>
  <c r="Q56" i="79"/>
  <c r="R56" i="79"/>
  <c r="S56" i="79"/>
  <c r="T56" i="79"/>
  <c r="U56" i="79"/>
  <c r="V56" i="79"/>
  <c r="W56" i="79"/>
  <c r="X56" i="79"/>
  <c r="Y56" i="79"/>
  <c r="Z56" i="79"/>
  <c r="AA56" i="79"/>
  <c r="AB56" i="79"/>
  <c r="AC56" i="79"/>
  <c r="AD56" i="79"/>
  <c r="AE56" i="79"/>
  <c r="AF56" i="79"/>
  <c r="AG56" i="79"/>
  <c r="AH56" i="79"/>
  <c r="AI56" i="79"/>
  <c r="AJ56" i="79"/>
  <c r="AK56" i="79"/>
  <c r="AL56" i="79"/>
  <c r="AM56" i="79"/>
  <c r="AN56" i="79"/>
  <c r="J57" i="79"/>
  <c r="K57" i="79"/>
  <c r="L57" i="79"/>
  <c r="M57" i="79"/>
  <c r="N57" i="79"/>
  <c r="O57" i="79"/>
  <c r="P57" i="79"/>
  <c r="Q57" i="79"/>
  <c r="R57" i="79"/>
  <c r="S57" i="79"/>
  <c r="T57" i="79"/>
  <c r="U57" i="79"/>
  <c r="V57" i="79"/>
  <c r="W57" i="79"/>
  <c r="X57" i="79"/>
  <c r="Y57" i="79"/>
  <c r="Z57" i="79"/>
  <c r="AA57" i="79"/>
  <c r="AB57" i="79"/>
  <c r="AC57" i="79"/>
  <c r="AD57" i="79"/>
  <c r="AE57" i="79"/>
  <c r="AF57" i="79"/>
  <c r="AG57" i="79"/>
  <c r="AH57" i="79"/>
  <c r="AI57" i="79"/>
  <c r="AJ57" i="79"/>
  <c r="AK57" i="79"/>
  <c r="AL57" i="79"/>
  <c r="AM57" i="79"/>
  <c r="AN57" i="79"/>
  <c r="J58" i="79"/>
  <c r="K58" i="79"/>
  <c r="L58" i="79"/>
  <c r="M58" i="79"/>
  <c r="N58" i="79"/>
  <c r="O58" i="79"/>
  <c r="P58" i="79"/>
  <c r="Q58" i="79"/>
  <c r="R58" i="79"/>
  <c r="S58" i="79"/>
  <c r="T58" i="79"/>
  <c r="U58" i="79"/>
  <c r="V58" i="79"/>
  <c r="W58" i="79"/>
  <c r="X58" i="79"/>
  <c r="Y58" i="79"/>
  <c r="Z58" i="79"/>
  <c r="AA58" i="79"/>
  <c r="AB58" i="79"/>
  <c r="AC58" i="79"/>
  <c r="AD58" i="79"/>
  <c r="AE58" i="79"/>
  <c r="AF58" i="79"/>
  <c r="AG58" i="79"/>
  <c r="AH58" i="79"/>
  <c r="AI58" i="79"/>
  <c r="AJ58" i="79"/>
  <c r="AK58" i="79"/>
  <c r="AL58" i="79"/>
  <c r="AM58" i="79"/>
  <c r="AN58" i="79"/>
  <c r="J59" i="79"/>
  <c r="K59" i="79"/>
  <c r="L59" i="79"/>
  <c r="M59" i="79"/>
  <c r="N59" i="79"/>
  <c r="O59" i="79"/>
  <c r="P59" i="79"/>
  <c r="Q59" i="79"/>
  <c r="R59" i="79"/>
  <c r="S59" i="79"/>
  <c r="T59" i="79"/>
  <c r="U59" i="79"/>
  <c r="V59" i="79"/>
  <c r="W59" i="79"/>
  <c r="X59" i="79"/>
  <c r="Y59" i="79"/>
  <c r="Z59" i="79"/>
  <c r="AA59" i="79"/>
  <c r="AB59" i="79"/>
  <c r="AC59" i="79"/>
  <c r="AD59" i="79"/>
  <c r="AE59" i="79"/>
  <c r="AF59" i="79"/>
  <c r="AG59" i="79"/>
  <c r="AH59" i="79"/>
  <c r="AI59" i="79"/>
  <c r="AJ59" i="79"/>
  <c r="AK59" i="79"/>
  <c r="AL59" i="79"/>
  <c r="AM59" i="79"/>
  <c r="AN59" i="79"/>
  <c r="H2" i="79"/>
  <c r="G81" i="91"/>
  <c r="G45" i="97" s="1"/>
  <c r="G77" i="91"/>
  <c r="G43" i="97" s="1"/>
  <c r="G82" i="34" s="1"/>
  <c r="G90" i="34" s="1"/>
  <c r="G40" i="97"/>
  <c r="G69" i="91"/>
  <c r="G37" i="97" s="1"/>
  <c r="G40" i="91"/>
  <c r="F40" i="91"/>
  <c r="E40" i="91"/>
  <c r="H13" i="91"/>
  <c r="G13" i="91"/>
  <c r="F13" i="91"/>
  <c r="E13" i="91"/>
  <c r="G12" i="91"/>
  <c r="F12" i="91"/>
  <c r="E12" i="91"/>
  <c r="M68" i="79" l="1"/>
  <c r="AH70" i="79"/>
  <c r="Z70" i="79"/>
  <c r="R70" i="79"/>
  <c r="J70" i="79"/>
  <c r="Y68" i="79"/>
  <c r="Q68" i="79"/>
  <c r="G46" i="97"/>
  <c r="G84" i="34" s="1"/>
  <c r="G92" i="34" s="1"/>
  <c r="G41" i="97"/>
  <c r="G80" i="34" s="1"/>
  <c r="G88" i="34" s="1"/>
  <c r="G38" i="97"/>
  <c r="G78" i="34" s="1"/>
  <c r="G86" i="34" s="1"/>
  <c r="G34" i="97"/>
  <c r="G70" i="34" s="1"/>
  <c r="G72" i="34" s="1"/>
  <c r="G30" i="97"/>
  <c r="G62" i="34" s="1"/>
  <c r="G64" i="34" s="1"/>
  <c r="G16" i="97"/>
  <c r="G52" i="34" s="1"/>
  <c r="G56" i="34" s="1"/>
  <c r="AB69" i="79"/>
  <c r="AJ69" i="79"/>
  <c r="V68" i="79"/>
  <c r="AD67" i="79"/>
  <c r="AL68" i="79"/>
  <c r="O70" i="79"/>
  <c r="W65" i="79"/>
  <c r="AM65" i="79"/>
  <c r="J67" i="79"/>
  <c r="Z67" i="79"/>
  <c r="AH68" i="79"/>
  <c r="AA65" i="79"/>
  <c r="L66" i="79"/>
  <c r="T65" i="79"/>
  <c r="M66" i="79"/>
  <c r="U66" i="79"/>
  <c r="AC70" i="79"/>
  <c r="AK65" i="79"/>
  <c r="AL69" i="79"/>
  <c r="AD69" i="79"/>
  <c r="V69" i="79"/>
  <c r="N69" i="79"/>
  <c r="AI66" i="79"/>
  <c r="S66" i="79"/>
  <c r="R65" i="79"/>
  <c r="S65" i="79"/>
  <c r="K65" i="79"/>
  <c r="K66" i="79"/>
  <c r="Z65" i="79"/>
  <c r="J65" i="79"/>
  <c r="AH66" i="79"/>
  <c r="AK66" i="79"/>
  <c r="W67" i="79"/>
  <c r="AJ66" i="79"/>
  <c r="AJ70" i="79"/>
  <c r="AJ67" i="79"/>
  <c r="AB67" i="79"/>
  <c r="T67" i="79"/>
  <c r="L67" i="79"/>
  <c r="AJ68" i="79"/>
  <c r="AM67" i="79"/>
  <c r="W68" i="79"/>
  <c r="AE70" i="79"/>
  <c r="W70" i="79"/>
  <c r="AM70" i="79"/>
  <c r="AK67" i="79"/>
  <c r="O65" i="79"/>
  <c r="W69" i="79"/>
  <c r="AE65" i="79"/>
  <c r="AM69" i="79"/>
  <c r="X66" i="79"/>
  <c r="AK68" i="79"/>
  <c r="AC67" i="79"/>
  <c r="Q67" i="79"/>
  <c r="AG66" i="79"/>
  <c r="U68" i="79"/>
  <c r="AK70" i="79"/>
  <c r="J68" i="79"/>
  <c r="R68" i="79"/>
  <c r="AH65" i="79"/>
  <c r="K69" i="79"/>
  <c r="S69" i="79"/>
  <c r="AA68" i="79"/>
  <c r="AI68" i="79"/>
  <c r="L69" i="79"/>
  <c r="T66" i="79"/>
  <c r="AB65" i="79"/>
  <c r="AJ65" i="79"/>
  <c r="N67" i="79"/>
  <c r="V67" i="79"/>
  <c r="AD70" i="79"/>
  <c r="AL67" i="79"/>
  <c r="AA69" i="79"/>
  <c r="S68" i="79"/>
  <c r="T68" i="79"/>
  <c r="AI67" i="79"/>
  <c r="S67" i="79"/>
  <c r="AB70" i="79"/>
  <c r="L65" i="79"/>
  <c r="V70" i="79"/>
  <c r="O69" i="79"/>
  <c r="AE68" i="79"/>
  <c r="K68" i="79"/>
  <c r="AA66" i="79"/>
  <c r="AI65" i="79"/>
  <c r="L70" i="79"/>
  <c r="AI69" i="79"/>
  <c r="Z68" i="79"/>
  <c r="M65" i="79"/>
  <c r="AB68" i="79"/>
  <c r="L68" i="79"/>
  <c r="AA67" i="79"/>
  <c r="K67" i="79"/>
  <c r="N68" i="79"/>
  <c r="AB66" i="79"/>
  <c r="T69" i="79"/>
  <c r="U70" i="79"/>
  <c r="AD68" i="79"/>
  <c r="R67" i="79"/>
  <c r="AI70" i="79"/>
  <c r="AA70" i="79"/>
  <c r="S70" i="79"/>
  <c r="K70" i="79"/>
  <c r="AH69" i="79"/>
  <c r="Z69" i="79"/>
  <c r="R69" i="79"/>
  <c r="J69" i="79"/>
  <c r="AM66" i="79"/>
  <c r="AE66" i="79"/>
  <c r="W66" i="79"/>
  <c r="AL65" i="79"/>
  <c r="AD65" i="79"/>
  <c r="V65" i="79"/>
  <c r="N65" i="79"/>
  <c r="T70" i="79"/>
  <c r="AE67" i="79"/>
  <c r="O67" i="79"/>
  <c r="AL66" i="79"/>
  <c r="AD66" i="79"/>
  <c r="V66" i="79"/>
  <c r="N66" i="79"/>
  <c r="AC65" i="79"/>
  <c r="U65" i="79"/>
  <c r="I2" i="22"/>
  <c r="I2" i="38"/>
  <c r="M70" i="79"/>
  <c r="AM68" i="79"/>
  <c r="AC68" i="79"/>
  <c r="AH67" i="79"/>
  <c r="AC66" i="79"/>
  <c r="O66" i="79"/>
  <c r="O68" i="79"/>
  <c r="M67" i="79"/>
  <c r="AE69" i="79"/>
  <c r="U67" i="79"/>
  <c r="AK69" i="79"/>
  <c r="AC69" i="79"/>
  <c r="U69" i="79"/>
  <c r="M69" i="79"/>
  <c r="Z66" i="79"/>
  <c r="R66" i="79"/>
  <c r="J66" i="79"/>
  <c r="P67" i="79"/>
  <c r="X67" i="79"/>
  <c r="AF66" i="79"/>
  <c r="AN66" i="79"/>
  <c r="Q69" i="79"/>
  <c r="Y69" i="79"/>
  <c r="AG67" i="79"/>
  <c r="AG70" i="79"/>
  <c r="Q66" i="79"/>
  <c r="AG69" i="79"/>
  <c r="Y66" i="79"/>
  <c r="P66" i="79"/>
  <c r="AN67" i="79"/>
  <c r="Q70" i="79"/>
  <c r="AG68" i="79"/>
  <c r="AF67" i="79"/>
  <c r="Y67" i="79"/>
  <c r="Y70" i="79"/>
  <c r="AG65" i="79"/>
  <c r="Y65" i="79"/>
  <c r="Q65" i="79"/>
  <c r="AN69" i="79"/>
  <c r="AF69" i="79"/>
  <c r="X69" i="79"/>
  <c r="P69" i="79"/>
  <c r="AN68" i="79"/>
  <c r="AF68" i="79"/>
  <c r="X68" i="79"/>
  <c r="P68" i="79"/>
  <c r="AN65" i="79"/>
  <c r="AF65" i="79"/>
  <c r="X65" i="79"/>
  <c r="P65" i="79"/>
  <c r="AN70" i="79"/>
  <c r="AF70" i="79"/>
  <c r="X70" i="79"/>
  <c r="P70" i="79"/>
  <c r="G33" i="97"/>
  <c r="F33" i="97"/>
  <c r="E33" i="97"/>
  <c r="H62" i="91" l="1"/>
  <c r="G62" i="91"/>
  <c r="F62" i="91"/>
  <c r="E62" i="91"/>
  <c r="H56" i="91"/>
  <c r="H57" i="91" s="1"/>
  <c r="G56" i="91"/>
  <c r="F56" i="91"/>
  <c r="E56" i="91"/>
  <c r="H51" i="91"/>
  <c r="G51" i="91"/>
  <c r="F51" i="91"/>
  <c r="E51" i="91"/>
  <c r="H35" i="91"/>
  <c r="G35" i="91"/>
  <c r="F35" i="91"/>
  <c r="E35" i="91"/>
  <c r="H29" i="91"/>
  <c r="H30" i="91" s="1"/>
  <c r="G29" i="91"/>
  <c r="F29" i="91"/>
  <c r="E29" i="91"/>
  <c r="H24" i="91"/>
  <c r="G24" i="91"/>
  <c r="F24" i="91"/>
  <c r="E24" i="91"/>
  <c r="G3" i="1"/>
  <c r="F3" i="1"/>
  <c r="G28" i="97" l="1"/>
  <c r="F28" i="97"/>
  <c r="E28" i="97"/>
  <c r="G23" i="97"/>
  <c r="F23" i="97"/>
  <c r="E23" i="97"/>
  <c r="G22" i="97"/>
  <c r="F22" i="97"/>
  <c r="G21" i="97"/>
  <c r="F21" i="97"/>
  <c r="E22" i="97"/>
  <c r="E21" i="97"/>
  <c r="G14" i="97"/>
  <c r="F14" i="97"/>
  <c r="G13" i="97"/>
  <c r="F13" i="97"/>
  <c r="E14" i="97"/>
  <c r="E13" i="97"/>
  <c r="G12" i="97"/>
  <c r="F12" i="97"/>
  <c r="E12" i="97"/>
  <c r="G11" i="97"/>
  <c r="F11" i="97"/>
  <c r="E11" i="97"/>
  <c r="G5" i="97"/>
  <c r="F5" i="97"/>
  <c r="E5" i="97"/>
  <c r="G4" i="97"/>
  <c r="F4" i="97"/>
  <c r="E4" i="97"/>
  <c r="H3" i="97"/>
  <c r="G3" i="97"/>
  <c r="F3" i="97"/>
  <c r="E3" i="97"/>
  <c r="H2" i="97"/>
  <c r="F23" i="34"/>
  <c r="E23" i="34"/>
  <c r="G17" i="34"/>
  <c r="F17" i="34"/>
  <c r="F37" i="34"/>
  <c r="E37" i="34"/>
  <c r="G35" i="34"/>
  <c r="F35" i="34"/>
  <c r="E35" i="34"/>
  <c r="G27" i="34"/>
  <c r="F27" i="34"/>
  <c r="E27" i="34"/>
  <c r="F67" i="33"/>
  <c r="E67" i="33"/>
  <c r="F29" i="34"/>
  <c r="E29" i="34"/>
  <c r="F66" i="33"/>
  <c r="E66" i="33"/>
  <c r="H3" i="33" l="1"/>
  <c r="G3" i="33"/>
  <c r="F3" i="33"/>
  <c r="F32" i="33"/>
  <c r="E32" i="33"/>
  <c r="F31" i="33"/>
  <c r="E31" i="33"/>
  <c r="F61" i="33"/>
  <c r="E61" i="33"/>
  <c r="F57" i="33"/>
  <c r="G55" i="33"/>
  <c r="F55" i="33"/>
  <c r="G19" i="33"/>
  <c r="G54" i="33" s="1"/>
  <c r="F19" i="33"/>
  <c r="F54" i="33" s="1"/>
  <c r="H107" i="1" l="1"/>
  <c r="G108" i="1"/>
  <c r="G105" i="1"/>
  <c r="F105" i="1"/>
  <c r="G104" i="1"/>
  <c r="F104" i="1"/>
  <c r="G123" i="68"/>
  <c r="F123" i="68"/>
  <c r="E123" i="68"/>
  <c r="G18" i="33"/>
  <c r="G53" i="33" s="1"/>
  <c r="F18" i="33"/>
  <c r="F53" i="33" s="1"/>
  <c r="G96" i="1"/>
  <c r="H95" i="1"/>
  <c r="G95" i="1"/>
  <c r="F95" i="1"/>
  <c r="E95" i="1"/>
  <c r="G93" i="1"/>
  <c r="F93" i="1"/>
  <c r="G92" i="1"/>
  <c r="F92" i="1"/>
  <c r="G76" i="68"/>
  <c r="F76" i="68"/>
  <c r="E76" i="68"/>
  <c r="G17" i="33"/>
  <c r="G52" i="33" s="1"/>
  <c r="F17" i="33"/>
  <c r="F52" i="33" s="1"/>
  <c r="G16" i="33"/>
  <c r="G51" i="33" s="1"/>
  <c r="F16" i="33"/>
  <c r="F51" i="33" s="1"/>
  <c r="E61" i="1"/>
  <c r="G15" i="33"/>
  <c r="G50" i="33" s="1"/>
  <c r="F15" i="33"/>
  <c r="F50" i="33" s="1"/>
  <c r="H53" i="1"/>
  <c r="G53" i="1"/>
  <c r="F53" i="1"/>
  <c r="G49" i="1"/>
  <c r="G46" i="1"/>
  <c r="G31" i="1"/>
  <c r="G28" i="1"/>
  <c r="F37" i="1"/>
  <c r="G37" i="1"/>
  <c r="H35" i="1"/>
  <c r="G35" i="1"/>
  <c r="F35" i="1"/>
  <c r="H48" i="1"/>
  <c r="G48" i="1"/>
  <c r="F48" i="1"/>
  <c r="H45" i="1"/>
  <c r="G45" i="1"/>
  <c r="F45" i="1"/>
  <c r="G14" i="33"/>
  <c r="G49" i="33" s="1"/>
  <c r="F14" i="33"/>
  <c r="F49" i="33" s="1"/>
  <c r="H30" i="1"/>
  <c r="G30" i="1"/>
  <c r="F30" i="1"/>
  <c r="E30" i="1"/>
  <c r="H27" i="1"/>
  <c r="G27" i="1"/>
  <c r="F27" i="1"/>
  <c r="E27" i="1"/>
  <c r="G13" i="33"/>
  <c r="G48" i="33" s="1"/>
  <c r="F13" i="33"/>
  <c r="F48" i="33" s="1"/>
  <c r="G12" i="33"/>
  <c r="G47" i="33" s="1"/>
  <c r="F12" i="33"/>
  <c r="F47" i="33" s="1"/>
  <c r="H2" i="33"/>
  <c r="G4" i="1"/>
  <c r="F4" i="1"/>
  <c r="H2" i="1"/>
  <c r="H5" i="55" l="1"/>
  <c r="G5" i="55"/>
  <c r="F5" i="55"/>
  <c r="G4" i="55"/>
  <c r="F4" i="55"/>
  <c r="E4" i="55"/>
  <c r="G3" i="55"/>
  <c r="F3" i="55"/>
  <c r="G3" i="68"/>
  <c r="F3" i="68"/>
  <c r="G26" i="75"/>
  <c r="F26" i="75"/>
  <c r="G25" i="75"/>
  <c r="F25" i="75"/>
  <c r="G35" i="75"/>
  <c r="F35" i="75"/>
  <c r="E35" i="75"/>
  <c r="G34" i="75"/>
  <c r="F34" i="75"/>
  <c r="E34" i="75"/>
  <c r="F21" i="75"/>
  <c r="G21" i="75"/>
  <c r="G20" i="75"/>
  <c r="F20" i="75"/>
  <c r="F14" i="75"/>
  <c r="G14" i="75"/>
  <c r="E14" i="75"/>
  <c r="F8" i="75"/>
  <c r="G8" i="75"/>
  <c r="E8" i="75"/>
  <c r="F7" i="75"/>
  <c r="G7" i="75"/>
  <c r="E7" i="75"/>
  <c r="H2" i="68"/>
  <c r="F9" i="86" l="1"/>
  <c r="G9" i="86"/>
  <c r="H9" i="86"/>
  <c r="H10" i="86" s="1"/>
  <c r="E9" i="86"/>
  <c r="H11" i="86" l="1"/>
  <c r="H12" i="86" s="1"/>
  <c r="H3" i="91" l="1"/>
  <c r="G3" i="91"/>
  <c r="F3" i="91"/>
  <c r="E3" i="91"/>
  <c r="H2" i="91"/>
  <c r="F19" i="90" l="1"/>
  <c r="E19" i="90"/>
  <c r="G20" i="90"/>
  <c r="F20" i="90"/>
  <c r="E20" i="90"/>
  <c r="G19" i="90"/>
  <c r="G16" i="90"/>
  <c r="F16" i="90"/>
  <c r="E16" i="90"/>
  <c r="H11" i="90"/>
  <c r="H13" i="90" s="1"/>
  <c r="H16" i="90" s="1"/>
  <c r="G11" i="90"/>
  <c r="F11" i="90"/>
  <c r="E11" i="90"/>
  <c r="H15" i="90"/>
  <c r="G15" i="90"/>
  <c r="F15" i="90"/>
  <c r="E15" i="90"/>
  <c r="H4" i="90"/>
  <c r="G4" i="90"/>
  <c r="F4" i="90"/>
  <c r="E4" i="90"/>
  <c r="E3" i="90"/>
  <c r="H2" i="90"/>
  <c r="H69" i="87"/>
  <c r="G69" i="87"/>
  <c r="F69" i="87"/>
  <c r="H63" i="87"/>
  <c r="G63" i="87"/>
  <c r="F63" i="87"/>
  <c r="G34" i="89"/>
  <c r="F34" i="89"/>
  <c r="G35" i="89"/>
  <c r="F35" i="89"/>
  <c r="E34" i="89"/>
  <c r="E35" i="89"/>
  <c r="G19" i="89"/>
  <c r="F19" i="89"/>
  <c r="E19" i="89"/>
  <c r="H18" i="89"/>
  <c r="G18" i="89"/>
  <c r="F18" i="89"/>
  <c r="E18" i="89"/>
  <c r="G29" i="89"/>
  <c r="F29" i="89"/>
  <c r="E29" i="89"/>
  <c r="G25" i="89"/>
  <c r="F25" i="89"/>
  <c r="E25" i="89"/>
  <c r="H28" i="89"/>
  <c r="G28" i="89"/>
  <c r="F28" i="89"/>
  <c r="E28" i="89"/>
  <c r="H24" i="89"/>
  <c r="G24" i="89"/>
  <c r="F24" i="89"/>
  <c r="E24" i="89"/>
  <c r="H17" i="90" l="1"/>
  <c r="H19" i="90" s="1"/>
  <c r="H4" i="89"/>
  <c r="G4" i="89"/>
  <c r="F4" i="89"/>
  <c r="E4" i="89"/>
  <c r="E3" i="89"/>
  <c r="H2" i="89"/>
  <c r="AZ16" i="89" l="1"/>
  <c r="AZ19" i="89" s="1"/>
  <c r="AZ20" i="89" s="1"/>
  <c r="AZ35" i="89" s="1"/>
  <c r="F29" i="86"/>
  <c r="E29" i="86"/>
  <c r="G97" i="87" l="1"/>
  <c r="F97" i="87"/>
  <c r="G96" i="87"/>
  <c r="F96" i="87"/>
  <c r="E97" i="87"/>
  <c r="E96" i="87"/>
  <c r="H95" i="87"/>
  <c r="G95" i="87"/>
  <c r="F95" i="87"/>
  <c r="E95" i="87"/>
  <c r="G90" i="87"/>
  <c r="F90" i="87"/>
  <c r="G89" i="87"/>
  <c r="F89" i="87"/>
  <c r="E90" i="87"/>
  <c r="E89" i="87"/>
  <c r="H86" i="87"/>
  <c r="H87" i="87" s="1"/>
  <c r="G86" i="87"/>
  <c r="F86" i="87"/>
  <c r="E86" i="87"/>
  <c r="G80" i="87"/>
  <c r="F80" i="87"/>
  <c r="E80" i="87"/>
  <c r="G77" i="87"/>
  <c r="F77" i="87"/>
  <c r="E77" i="87"/>
  <c r="H75" i="87"/>
  <c r="G75" i="87"/>
  <c r="F75" i="87"/>
  <c r="E75" i="87"/>
  <c r="G68" i="87" l="1"/>
  <c r="F68" i="87"/>
  <c r="E68" i="87"/>
  <c r="G67" i="87"/>
  <c r="F67" i="87"/>
  <c r="E67" i="87"/>
  <c r="E69" i="87"/>
  <c r="H3" i="87"/>
  <c r="G3" i="87"/>
  <c r="F3" i="87"/>
  <c r="E3" i="87"/>
  <c r="G62" i="87"/>
  <c r="F62" i="87"/>
  <c r="E62" i="87"/>
  <c r="F61" i="87"/>
  <c r="G61" i="87"/>
  <c r="E61" i="87"/>
  <c r="H21" i="87"/>
  <c r="G21" i="87"/>
  <c r="F21" i="87"/>
  <c r="H20" i="87"/>
  <c r="G20" i="87"/>
  <c r="F20" i="87"/>
  <c r="E21" i="87"/>
  <c r="E20" i="87"/>
  <c r="F17" i="87"/>
  <c r="G17" i="87"/>
  <c r="H17" i="87"/>
  <c r="H37" i="87" s="1"/>
  <c r="E17" i="87"/>
  <c r="F16" i="87"/>
  <c r="G16" i="87"/>
  <c r="H16" i="87"/>
  <c r="H36" i="87" s="1"/>
  <c r="E16" i="87"/>
  <c r="F12" i="87"/>
  <c r="G12" i="87"/>
  <c r="H12" i="87"/>
  <c r="E12" i="87"/>
  <c r="F9" i="87"/>
  <c r="G9" i="87"/>
  <c r="H9" i="87"/>
  <c r="E9" i="87"/>
  <c r="F14" i="87"/>
  <c r="G14" i="87"/>
  <c r="F11" i="87"/>
  <c r="G11" i="87"/>
  <c r="H11" i="87"/>
  <c r="E11" i="87"/>
  <c r="F13" i="87"/>
  <c r="G13" i="87"/>
  <c r="E13" i="87"/>
  <c r="E14" i="87"/>
  <c r="E63" i="87"/>
  <c r="H26" i="87" l="1"/>
  <c r="H46" i="87"/>
  <c r="H45" i="87"/>
  <c r="H54" i="87" s="1"/>
  <c r="H40" i="87"/>
  <c r="H41" i="87"/>
  <c r="H51" i="87" l="1"/>
  <c r="H55" i="87"/>
  <c r="H50" i="87"/>
  <c r="E29" i="87"/>
  <c r="H13" i="87" l="1"/>
  <c r="H30" i="87" s="1"/>
  <c r="H61" i="87" l="1"/>
  <c r="H14" i="87"/>
  <c r="H25" i="87" s="1"/>
  <c r="H27" i="87" s="1"/>
  <c r="H67" i="87"/>
  <c r="H2" i="87"/>
  <c r="H29" i="87" l="1"/>
  <c r="H31" i="87" s="1"/>
  <c r="H52" i="87" l="1"/>
  <c r="H62" i="87" s="1"/>
  <c r="H56" i="87"/>
  <c r="H68" i="87" s="1"/>
  <c r="E5" i="55" l="1"/>
  <c r="H2" i="86"/>
  <c r="H14" i="75" l="1"/>
  <c r="E3" i="86" l="1"/>
  <c r="F103" i="68" l="1"/>
  <c r="G103" i="68"/>
  <c r="H103" i="68"/>
  <c r="E103" i="68"/>
  <c r="F14" i="68"/>
  <c r="E14" i="68"/>
  <c r="H97" i="68" l="1"/>
  <c r="F97" i="68"/>
  <c r="G97" i="68"/>
  <c r="E97" i="68"/>
  <c r="H101" i="68" l="1"/>
  <c r="H105" i="68" l="1"/>
  <c r="E57" i="33" l="1"/>
  <c r="E16" i="33"/>
  <c r="E51" i="33" s="1"/>
  <c r="E55" i="33"/>
  <c r="E19" i="33"/>
  <c r="E54" i="33" s="1"/>
  <c r="E18" i="33"/>
  <c r="E53" i="33" s="1"/>
  <c r="E17" i="33"/>
  <c r="E52" i="33" s="1"/>
  <c r="E15" i="33" l="1"/>
  <c r="E50" i="33" s="1"/>
  <c r="E14" i="33"/>
  <c r="E49" i="33" s="1"/>
  <c r="E13" i="33"/>
  <c r="E48" i="33" s="1"/>
  <c r="E12" i="33"/>
  <c r="E47" i="33" s="1"/>
  <c r="F4" i="33"/>
  <c r="G4" i="33"/>
  <c r="F5" i="33"/>
  <c r="G5" i="33"/>
  <c r="E5" i="33"/>
  <c r="E4" i="33"/>
  <c r="E3" i="33"/>
  <c r="G68" i="33" l="1"/>
  <c r="G74" i="33"/>
  <c r="G23" i="34" s="1"/>
  <c r="G58" i="33"/>
  <c r="G63" i="33"/>
  <c r="G39" i="33"/>
  <c r="G33" i="33"/>
  <c r="G28" i="33"/>
  <c r="G32" i="33" s="1"/>
  <c r="G23" i="33"/>
  <c r="G31" i="33" s="1"/>
  <c r="H25" i="68"/>
  <c r="G37" i="34" l="1"/>
  <c r="G67" i="33"/>
  <c r="G29" i="34"/>
  <c r="G66" i="33"/>
  <c r="H61" i="68"/>
  <c r="H60" i="68"/>
  <c r="H27" i="68"/>
  <c r="H26" i="68"/>
  <c r="G132" i="1" l="1"/>
  <c r="G134" i="1"/>
  <c r="E134" i="1"/>
  <c r="E132" i="1"/>
  <c r="E4" i="38"/>
  <c r="G3" i="38"/>
  <c r="E3" i="38"/>
  <c r="E93" i="1"/>
  <c r="E92" i="1"/>
  <c r="F107" i="1"/>
  <c r="G107" i="1"/>
  <c r="E107" i="1"/>
  <c r="E105" i="1"/>
  <c r="E104" i="1"/>
  <c r="F130" i="68" l="1"/>
  <c r="G130" i="68"/>
  <c r="H130" i="68"/>
  <c r="E130" i="68"/>
  <c r="H109" i="68"/>
  <c r="F86" i="79"/>
  <c r="G86" i="79"/>
  <c r="E4" i="1"/>
  <c r="G3" i="79"/>
  <c r="E3" i="79"/>
  <c r="H110" i="68" l="1"/>
  <c r="H114" i="68" s="1"/>
  <c r="E11" i="81"/>
  <c r="F10" i="81"/>
  <c r="G10" i="81"/>
  <c r="E10" i="81"/>
  <c r="C8" i="81"/>
  <c r="E3" i="81"/>
  <c r="G12" i="38"/>
  <c r="G19" i="55"/>
  <c r="G20" i="55"/>
  <c r="G21" i="55"/>
  <c r="G22" i="55"/>
  <c r="E21" i="75"/>
  <c r="E20" i="75"/>
  <c r="H20" i="75"/>
  <c r="F19" i="1"/>
  <c r="G19" i="1"/>
  <c r="E19" i="1"/>
  <c r="E53" i="1"/>
  <c r="E48" i="1"/>
  <c r="E45" i="1"/>
  <c r="E35" i="1"/>
  <c r="E3" i="1"/>
  <c r="F62" i="1"/>
  <c r="G62" i="1"/>
  <c r="E62" i="1"/>
  <c r="F171" i="68"/>
  <c r="G171" i="68"/>
  <c r="H171" i="68"/>
  <c r="E171" i="68"/>
  <c r="F172" i="68"/>
  <c r="G176" i="68"/>
  <c r="G61" i="1" s="1"/>
  <c r="F176" i="68"/>
  <c r="F61" i="1" s="1"/>
  <c r="G169" i="68"/>
  <c r="F169" i="68"/>
  <c r="G167" i="68"/>
  <c r="F167" i="68"/>
  <c r="G166" i="68"/>
  <c r="F166" i="68"/>
  <c r="E167" i="68"/>
  <c r="E166" i="68"/>
  <c r="G55" i="1"/>
  <c r="F55" i="1"/>
  <c r="E55" i="1"/>
  <c r="G18" i="1"/>
  <c r="F18" i="1"/>
  <c r="E18" i="1"/>
  <c r="E37" i="1"/>
  <c r="F12" i="1"/>
  <c r="G12" i="1"/>
  <c r="E12" i="1"/>
  <c r="G15" i="86" l="1"/>
  <c r="G26" i="33"/>
  <c r="G61" i="33" s="1"/>
  <c r="G25" i="86"/>
  <c r="G22" i="33"/>
  <c r="G57" i="33" s="1"/>
  <c r="I2" i="97"/>
  <c r="I2" i="1"/>
  <c r="I2" i="33"/>
  <c r="I2" i="91"/>
  <c r="I2" i="68"/>
  <c r="I2" i="89"/>
  <c r="I2" i="90"/>
  <c r="G29" i="86"/>
  <c r="I2" i="87"/>
  <c r="I2" i="86"/>
  <c r="H115" i="68"/>
  <c r="I2" i="81"/>
  <c r="J2" i="75"/>
  <c r="G89" i="79"/>
  <c r="F89" i="79"/>
  <c r="G88" i="79"/>
  <c r="F88" i="79"/>
  <c r="G87" i="79"/>
  <c r="F87" i="79"/>
  <c r="G85" i="79"/>
  <c r="F85" i="79"/>
  <c r="G84" i="79"/>
  <c r="F84" i="79"/>
  <c r="G73" i="79"/>
  <c r="F73" i="79"/>
  <c r="E73" i="79"/>
  <c r="G72" i="79"/>
  <c r="F72" i="79"/>
  <c r="E72" i="79"/>
  <c r="I59" i="79"/>
  <c r="G59" i="79"/>
  <c r="F59" i="79"/>
  <c r="E59" i="79"/>
  <c r="E70" i="79" s="1"/>
  <c r="E80" i="79" s="1"/>
  <c r="E89" i="79" s="1"/>
  <c r="I58" i="79"/>
  <c r="G58" i="79"/>
  <c r="F58" i="79"/>
  <c r="E58" i="79"/>
  <c r="E69" i="79" s="1"/>
  <c r="E79" i="79" s="1"/>
  <c r="E88" i="79" s="1"/>
  <c r="I57" i="79"/>
  <c r="G57" i="79"/>
  <c r="F57" i="79"/>
  <c r="E57" i="79"/>
  <c r="E68" i="79" s="1"/>
  <c r="E78" i="79" s="1"/>
  <c r="E87" i="79" s="1"/>
  <c r="I56" i="79"/>
  <c r="G56" i="79"/>
  <c r="F56" i="79"/>
  <c r="E56" i="79"/>
  <c r="E67" i="79" s="1"/>
  <c r="E77" i="79" s="1"/>
  <c r="E86" i="79" s="1"/>
  <c r="I55" i="79"/>
  <c r="G55" i="79"/>
  <c r="F55" i="79"/>
  <c r="E55" i="79"/>
  <c r="E66" i="79" s="1"/>
  <c r="E76" i="79" s="1"/>
  <c r="E85" i="79" s="1"/>
  <c r="I54" i="79"/>
  <c r="G54" i="79"/>
  <c r="F54" i="79"/>
  <c r="E54" i="79"/>
  <c r="E65" i="79" s="1"/>
  <c r="E75" i="79" s="1"/>
  <c r="E84" i="79" s="1"/>
  <c r="D52" i="79"/>
  <c r="I50" i="79"/>
  <c r="G50" i="79"/>
  <c r="F50" i="79"/>
  <c r="E50" i="79"/>
  <c r="I49" i="79"/>
  <c r="G49" i="79"/>
  <c r="F49" i="79"/>
  <c r="E49" i="79"/>
  <c r="I48" i="79"/>
  <c r="G48" i="79"/>
  <c r="F48" i="79"/>
  <c r="E48" i="79"/>
  <c r="I47" i="79"/>
  <c r="G47" i="79"/>
  <c r="F47" i="79"/>
  <c r="E47" i="79"/>
  <c r="I46" i="79"/>
  <c r="G46" i="79"/>
  <c r="F46" i="79"/>
  <c r="E46" i="79"/>
  <c r="I45" i="79"/>
  <c r="G45" i="79"/>
  <c r="F45" i="79"/>
  <c r="E45" i="79"/>
  <c r="D43" i="79"/>
  <c r="I41" i="79"/>
  <c r="G41" i="79"/>
  <c r="F41" i="79"/>
  <c r="E41" i="79"/>
  <c r="I40" i="79"/>
  <c r="G40" i="79"/>
  <c r="F40" i="79"/>
  <c r="E40" i="79"/>
  <c r="I39" i="79"/>
  <c r="G39" i="79"/>
  <c r="F39" i="79"/>
  <c r="E39" i="79"/>
  <c r="I38" i="79"/>
  <c r="G38" i="79"/>
  <c r="F38" i="79"/>
  <c r="E38" i="79"/>
  <c r="I37" i="79"/>
  <c r="G37" i="79"/>
  <c r="F37" i="79"/>
  <c r="E37" i="79"/>
  <c r="I36" i="79"/>
  <c r="G36" i="79"/>
  <c r="F36" i="79"/>
  <c r="E36" i="79"/>
  <c r="D34" i="79"/>
  <c r="I32" i="79"/>
  <c r="G32" i="79"/>
  <c r="F32" i="79"/>
  <c r="E32" i="79"/>
  <c r="I31" i="79"/>
  <c r="G31" i="79"/>
  <c r="F31" i="79"/>
  <c r="E31" i="79"/>
  <c r="I30" i="79"/>
  <c r="G30" i="79"/>
  <c r="F30" i="79"/>
  <c r="E30" i="79"/>
  <c r="I29" i="79"/>
  <c r="G29" i="79"/>
  <c r="F29" i="79"/>
  <c r="E29" i="79"/>
  <c r="I28" i="79"/>
  <c r="G28" i="79"/>
  <c r="F28" i="79"/>
  <c r="E28" i="79"/>
  <c r="I27" i="79"/>
  <c r="G27" i="79"/>
  <c r="F27" i="79"/>
  <c r="E27" i="79"/>
  <c r="D25" i="79"/>
  <c r="I23" i="79"/>
  <c r="G23" i="79"/>
  <c r="F23" i="79"/>
  <c r="E23" i="79"/>
  <c r="I22" i="79"/>
  <c r="G22" i="79"/>
  <c r="F22" i="79"/>
  <c r="E22" i="79"/>
  <c r="I21" i="79"/>
  <c r="G21" i="79"/>
  <c r="F21" i="79"/>
  <c r="E21" i="79"/>
  <c r="I20" i="79"/>
  <c r="G20" i="79"/>
  <c r="F20" i="79"/>
  <c r="E20" i="79"/>
  <c r="I19" i="79"/>
  <c r="G19" i="79"/>
  <c r="F19" i="79"/>
  <c r="E19" i="79"/>
  <c r="I18" i="79"/>
  <c r="G18" i="79"/>
  <c r="F18" i="79"/>
  <c r="E18" i="79"/>
  <c r="D16" i="79"/>
  <c r="I12" i="79"/>
  <c r="G11" i="79"/>
  <c r="F11" i="79"/>
  <c r="E11" i="79"/>
  <c r="G10" i="79"/>
  <c r="F10" i="79"/>
  <c r="E10" i="79"/>
  <c r="AO55" i="22"/>
  <c r="AO50" i="79" s="1"/>
  <c r="AO54" i="22"/>
  <c r="AO53" i="22"/>
  <c r="AO48" i="79" s="1"/>
  <c r="AO52" i="22"/>
  <c r="AO51" i="22"/>
  <c r="AO50" i="22"/>
  <c r="AO45" i="79" s="1"/>
  <c r="AO49" i="22"/>
  <c r="AP49" i="22" s="1"/>
  <c r="AQ49" i="22" s="1"/>
  <c r="AR49" i="22" s="1"/>
  <c r="AS49" i="22" s="1"/>
  <c r="AT49" i="22" s="1"/>
  <c r="AU49" i="22" s="1"/>
  <c r="AV49" i="22" s="1"/>
  <c r="AW49" i="22" s="1"/>
  <c r="AX49" i="22" s="1"/>
  <c r="AY49" i="22" s="1"/>
  <c r="AZ49" i="22" s="1"/>
  <c r="G11" i="1"/>
  <c r="E11" i="1"/>
  <c r="F72" i="55"/>
  <c r="F73" i="55"/>
  <c r="E73" i="55"/>
  <c r="E68" i="55"/>
  <c r="E72" i="55" s="1"/>
  <c r="H53" i="55"/>
  <c r="H54" i="55"/>
  <c r="H55" i="55"/>
  <c r="H56" i="55"/>
  <c r="H52" i="55"/>
  <c r="F52" i="55"/>
  <c r="F60" i="55" s="1"/>
  <c r="G52" i="55"/>
  <c r="F53" i="55"/>
  <c r="F61" i="55" s="1"/>
  <c r="G53" i="55"/>
  <c r="F54" i="55"/>
  <c r="F62" i="55" s="1"/>
  <c r="G54" i="55"/>
  <c r="F55" i="55"/>
  <c r="F63" i="55" s="1"/>
  <c r="G55" i="55"/>
  <c r="F56" i="55"/>
  <c r="F64" i="55" s="1"/>
  <c r="G56" i="55"/>
  <c r="E53" i="55"/>
  <c r="E61" i="55" s="1"/>
  <c r="E54" i="55"/>
  <c r="E62" i="55" s="1"/>
  <c r="E55" i="55"/>
  <c r="E63" i="55" s="1"/>
  <c r="E56" i="55"/>
  <c r="E64" i="55" s="1"/>
  <c r="E52" i="55"/>
  <c r="E60" i="55" s="1"/>
  <c r="H12" i="55"/>
  <c r="H13" i="55"/>
  <c r="F12" i="55"/>
  <c r="G12" i="55"/>
  <c r="F13" i="55"/>
  <c r="G13" i="55"/>
  <c r="E13" i="55"/>
  <c r="E12" i="55"/>
  <c r="H26" i="75"/>
  <c r="E26" i="75"/>
  <c r="E25" i="75"/>
  <c r="E3" i="55"/>
  <c r="I2" i="55"/>
  <c r="H2" i="55"/>
  <c r="J2" i="1" l="1"/>
  <c r="J2" i="38"/>
  <c r="J2" i="22"/>
  <c r="J2" i="79"/>
  <c r="AP52" i="22"/>
  <c r="AP47" i="79" s="1"/>
  <c r="AO47" i="79"/>
  <c r="AP54" i="22"/>
  <c r="AP49" i="79" s="1"/>
  <c r="AO49" i="79"/>
  <c r="AP51" i="22"/>
  <c r="AP46" i="79" s="1"/>
  <c r="AO46" i="79"/>
  <c r="J2" i="87"/>
  <c r="J2" i="86"/>
  <c r="J2" i="97"/>
  <c r="J2" i="33"/>
  <c r="J29" i="75"/>
  <c r="J2" i="68"/>
  <c r="J2" i="90"/>
  <c r="J2" i="91"/>
  <c r="J2" i="89"/>
  <c r="I65" i="79"/>
  <c r="AP53" i="22"/>
  <c r="AP48" i="79" s="1"/>
  <c r="AP50" i="22"/>
  <c r="AP45" i="79" s="1"/>
  <c r="AP55" i="22"/>
  <c r="AP50" i="79" s="1"/>
  <c r="K2" i="75"/>
  <c r="J2" i="81"/>
  <c r="J2" i="55"/>
  <c r="I69" i="79"/>
  <c r="I68" i="79"/>
  <c r="I67" i="79"/>
  <c r="I66" i="79"/>
  <c r="I70" i="79"/>
  <c r="I29" i="75"/>
  <c r="H27" i="75"/>
  <c r="J31" i="75" s="1"/>
  <c r="J4" i="55" s="1"/>
  <c r="J23" i="55" s="1"/>
  <c r="F192" i="68"/>
  <c r="G192" i="68"/>
  <c r="H192" i="68"/>
  <c r="E192" i="68"/>
  <c r="F191" i="68"/>
  <c r="G191" i="68"/>
  <c r="H191" i="68"/>
  <c r="E191" i="68"/>
  <c r="F185" i="68"/>
  <c r="G185" i="68"/>
  <c r="H185" i="68"/>
  <c r="E185" i="68"/>
  <c r="F184" i="68"/>
  <c r="G184" i="68"/>
  <c r="H184" i="68"/>
  <c r="E184" i="68"/>
  <c r="H186" i="68" l="1"/>
  <c r="H193" i="68"/>
  <c r="AQ52" i="22"/>
  <c r="AQ47" i="79" s="1"/>
  <c r="AQ51" i="22"/>
  <c r="AQ46" i="79" s="1"/>
  <c r="K2" i="1"/>
  <c r="K2" i="79"/>
  <c r="K2" i="38"/>
  <c r="K2" i="22"/>
  <c r="AQ54" i="22"/>
  <c r="AQ49" i="79" s="1"/>
  <c r="K2" i="87"/>
  <c r="K2" i="86"/>
  <c r="K2" i="97"/>
  <c r="K2" i="33"/>
  <c r="J30" i="75"/>
  <c r="K31" i="75"/>
  <c r="K4" i="55" s="1"/>
  <c r="K23" i="55" s="1"/>
  <c r="K30" i="75"/>
  <c r="K29" i="75"/>
  <c r="K2" i="68"/>
  <c r="K2" i="90"/>
  <c r="K2" i="91"/>
  <c r="K2" i="89"/>
  <c r="AQ55" i="22"/>
  <c r="AQ50" i="79" s="1"/>
  <c r="AQ53" i="22"/>
  <c r="AQ48" i="79" s="1"/>
  <c r="L2" i="75"/>
  <c r="AQ50" i="22"/>
  <c r="AQ45" i="79" s="1"/>
  <c r="K2" i="81"/>
  <c r="K2" i="55"/>
  <c r="J22" i="55"/>
  <c r="I31" i="75"/>
  <c r="I4" i="55" s="1"/>
  <c r="I23" i="55" s="1"/>
  <c r="I30" i="75"/>
  <c r="F83" i="68"/>
  <c r="G83" i="68"/>
  <c r="H83" i="68"/>
  <c r="E83" i="68"/>
  <c r="H142" i="68"/>
  <c r="G142" i="68"/>
  <c r="F142" i="68"/>
  <c r="E142" i="68"/>
  <c r="E45" i="68"/>
  <c r="H45" i="68" s="1"/>
  <c r="E35" i="68"/>
  <c r="E3" i="68"/>
  <c r="AO19" i="22"/>
  <c r="H15" i="57"/>
  <c r="BE160" i="68" l="1"/>
  <c r="BM160" i="68"/>
  <c r="BU160" i="68"/>
  <c r="CC160" i="68"/>
  <c r="CK160" i="68"/>
  <c r="CS160" i="68"/>
  <c r="DA160" i="68"/>
  <c r="DI160" i="68"/>
  <c r="DQ160" i="68"/>
  <c r="DY160" i="68"/>
  <c r="EG160" i="68"/>
  <c r="EO160" i="68"/>
  <c r="EW160" i="68"/>
  <c r="FE160" i="68"/>
  <c r="FM160" i="68"/>
  <c r="FU160" i="68"/>
  <c r="GC160" i="68"/>
  <c r="GK160" i="68"/>
  <c r="GS160" i="68"/>
  <c r="HA160" i="68"/>
  <c r="HI160" i="68"/>
  <c r="HQ160" i="68"/>
  <c r="HY160" i="68"/>
  <c r="IG160" i="68"/>
  <c r="IO160" i="68"/>
  <c r="IW160" i="68"/>
  <c r="JE160" i="68"/>
  <c r="JM160" i="68"/>
  <c r="JU160" i="68"/>
  <c r="KC160" i="68"/>
  <c r="KK160" i="68"/>
  <c r="KS160" i="68"/>
  <c r="LA160" i="68"/>
  <c r="LI160" i="68"/>
  <c r="LQ160" i="68"/>
  <c r="LY160" i="68"/>
  <c r="MG160" i="68"/>
  <c r="MO160" i="68"/>
  <c r="MW160" i="68"/>
  <c r="NE160" i="68"/>
  <c r="NM160" i="68"/>
  <c r="NU160" i="68"/>
  <c r="OC160" i="68"/>
  <c r="OK160" i="68"/>
  <c r="OS160" i="68"/>
  <c r="PA160" i="68"/>
  <c r="PI160" i="68"/>
  <c r="PQ160" i="68"/>
  <c r="PY160" i="68"/>
  <c r="QG160" i="68"/>
  <c r="QO160" i="68"/>
  <c r="QW160" i="68"/>
  <c r="RE160" i="68"/>
  <c r="RM160" i="68"/>
  <c r="RU160" i="68"/>
  <c r="SC160" i="68"/>
  <c r="SK160" i="68"/>
  <c r="SS160" i="68"/>
  <c r="TA160" i="68"/>
  <c r="TI160" i="68"/>
  <c r="TQ160" i="68"/>
  <c r="TY160" i="68"/>
  <c r="UG160" i="68"/>
  <c r="UO160" i="68"/>
  <c r="UW160" i="68"/>
  <c r="VE160" i="68"/>
  <c r="VM160" i="68"/>
  <c r="VU160" i="68"/>
  <c r="WC160" i="68"/>
  <c r="WK160" i="68"/>
  <c r="WS160" i="68"/>
  <c r="XA160" i="68"/>
  <c r="XI160" i="68"/>
  <c r="XQ160" i="68"/>
  <c r="XY160" i="68"/>
  <c r="YG160" i="68"/>
  <c r="BF160" i="68"/>
  <c r="BN160" i="68"/>
  <c r="BV160" i="68"/>
  <c r="CD160" i="68"/>
  <c r="CL160" i="68"/>
  <c r="CT160" i="68"/>
  <c r="DB160" i="68"/>
  <c r="DJ160" i="68"/>
  <c r="DR160" i="68"/>
  <c r="DZ160" i="68"/>
  <c r="EH160" i="68"/>
  <c r="EP160" i="68"/>
  <c r="EX160" i="68"/>
  <c r="FF160" i="68"/>
  <c r="FN160" i="68"/>
  <c r="FV160" i="68"/>
  <c r="GD160" i="68"/>
  <c r="GL160" i="68"/>
  <c r="GT160" i="68"/>
  <c r="HB160" i="68"/>
  <c r="HJ160" i="68"/>
  <c r="HR160" i="68"/>
  <c r="HZ160" i="68"/>
  <c r="IH160" i="68"/>
  <c r="IP160" i="68"/>
  <c r="IX160" i="68"/>
  <c r="JF160" i="68"/>
  <c r="JN160" i="68"/>
  <c r="JV160" i="68"/>
  <c r="KD160" i="68"/>
  <c r="KL160" i="68"/>
  <c r="KT160" i="68"/>
  <c r="LB160" i="68"/>
  <c r="LJ160" i="68"/>
  <c r="LR160" i="68"/>
  <c r="LZ160" i="68"/>
  <c r="MH160" i="68"/>
  <c r="MP160" i="68"/>
  <c r="MX160" i="68"/>
  <c r="NF160" i="68"/>
  <c r="NN160" i="68"/>
  <c r="NV160" i="68"/>
  <c r="OD160" i="68"/>
  <c r="OL160" i="68"/>
  <c r="OT160" i="68"/>
  <c r="PB160" i="68"/>
  <c r="PJ160" i="68"/>
  <c r="PR160" i="68"/>
  <c r="PZ160" i="68"/>
  <c r="QH160" i="68"/>
  <c r="QP160" i="68"/>
  <c r="QX160" i="68"/>
  <c r="RF160" i="68"/>
  <c r="RN160" i="68"/>
  <c r="RV160" i="68"/>
  <c r="SD160" i="68"/>
  <c r="SL160" i="68"/>
  <c r="ST160" i="68"/>
  <c r="TB160" i="68"/>
  <c r="TJ160" i="68"/>
  <c r="TR160" i="68"/>
  <c r="TZ160" i="68"/>
  <c r="UH160" i="68"/>
  <c r="UP160" i="68"/>
  <c r="UX160" i="68"/>
  <c r="VF160" i="68"/>
  <c r="VN160" i="68"/>
  <c r="VV160" i="68"/>
  <c r="WD160" i="68"/>
  <c r="WL160" i="68"/>
  <c r="WT160" i="68"/>
  <c r="XB160" i="68"/>
  <c r="XJ160" i="68"/>
  <c r="XR160" i="68"/>
  <c r="XZ160" i="68"/>
  <c r="YH160" i="68"/>
  <c r="YP160" i="68"/>
  <c r="YX160" i="68"/>
  <c r="ZF160" i="68"/>
  <c r="BD160" i="68"/>
  <c r="BL160" i="68"/>
  <c r="BT160" i="68"/>
  <c r="CB160" i="68"/>
  <c r="CJ160" i="68"/>
  <c r="CR160" i="68"/>
  <c r="CZ160" i="68"/>
  <c r="DH160" i="68"/>
  <c r="DP160" i="68"/>
  <c r="DX160" i="68"/>
  <c r="EF160" i="68"/>
  <c r="EN160" i="68"/>
  <c r="EV160" i="68"/>
  <c r="FD160" i="68"/>
  <c r="FL160" i="68"/>
  <c r="FT160" i="68"/>
  <c r="GB160" i="68"/>
  <c r="GJ160" i="68"/>
  <c r="GR160" i="68"/>
  <c r="GZ160" i="68"/>
  <c r="HH160" i="68"/>
  <c r="HP160" i="68"/>
  <c r="HX160" i="68"/>
  <c r="IF160" i="68"/>
  <c r="IN160" i="68"/>
  <c r="IV160" i="68"/>
  <c r="JD160" i="68"/>
  <c r="JL160" i="68"/>
  <c r="JT160" i="68"/>
  <c r="KB160" i="68"/>
  <c r="KJ160" i="68"/>
  <c r="KR160" i="68"/>
  <c r="KZ160" i="68"/>
  <c r="LH160" i="68"/>
  <c r="LP160" i="68"/>
  <c r="LX160" i="68"/>
  <c r="MF160" i="68"/>
  <c r="MN160" i="68"/>
  <c r="MV160" i="68"/>
  <c r="ND160" i="68"/>
  <c r="NL160" i="68"/>
  <c r="NT160" i="68"/>
  <c r="OB160" i="68"/>
  <c r="OJ160" i="68"/>
  <c r="OR160" i="68"/>
  <c r="OZ160" i="68"/>
  <c r="PH160" i="68"/>
  <c r="PP160" i="68"/>
  <c r="PX160" i="68"/>
  <c r="QF160" i="68"/>
  <c r="QN160" i="68"/>
  <c r="QV160" i="68"/>
  <c r="RD160" i="68"/>
  <c r="RL160" i="68"/>
  <c r="RT160" i="68"/>
  <c r="SB160" i="68"/>
  <c r="SJ160" i="68"/>
  <c r="SR160" i="68"/>
  <c r="SZ160" i="68"/>
  <c r="TH160" i="68"/>
  <c r="TP160" i="68"/>
  <c r="TX160" i="68"/>
  <c r="UF160" i="68"/>
  <c r="UN160" i="68"/>
  <c r="UV160" i="68"/>
  <c r="VD160" i="68"/>
  <c r="VL160" i="68"/>
  <c r="VT160" i="68"/>
  <c r="WB160" i="68"/>
  <c r="WJ160" i="68"/>
  <c r="WR160" i="68"/>
  <c r="WZ160" i="68"/>
  <c r="XH160" i="68"/>
  <c r="XP160" i="68"/>
  <c r="XX160" i="68"/>
  <c r="BI160" i="68"/>
  <c r="BW160" i="68"/>
  <c r="CH160" i="68"/>
  <c r="CV160" i="68"/>
  <c r="DG160" i="68"/>
  <c r="DU160" i="68"/>
  <c r="EI160" i="68"/>
  <c r="ET160" i="68"/>
  <c r="FH160" i="68"/>
  <c r="FS160" i="68"/>
  <c r="GG160" i="68"/>
  <c r="GU160" i="68"/>
  <c r="HF160" i="68"/>
  <c r="HT160" i="68"/>
  <c r="IE160" i="68"/>
  <c r="IS160" i="68"/>
  <c r="JG160" i="68"/>
  <c r="JR160" i="68"/>
  <c r="KF160" i="68"/>
  <c r="KQ160" i="68"/>
  <c r="LE160" i="68"/>
  <c r="LS160" i="68"/>
  <c r="MD160" i="68"/>
  <c r="MR160" i="68"/>
  <c r="NC160" i="68"/>
  <c r="NQ160" i="68"/>
  <c r="OE160" i="68"/>
  <c r="OP160" i="68"/>
  <c r="PD160" i="68"/>
  <c r="PO160" i="68"/>
  <c r="QC160" i="68"/>
  <c r="QQ160" i="68"/>
  <c r="RB160" i="68"/>
  <c r="RP160" i="68"/>
  <c r="SA160" i="68"/>
  <c r="SO160" i="68"/>
  <c r="TC160" i="68"/>
  <c r="TN160" i="68"/>
  <c r="UB160" i="68"/>
  <c r="UM160" i="68"/>
  <c r="VA160" i="68"/>
  <c r="VO160" i="68"/>
  <c r="VZ160" i="68"/>
  <c r="WN160" i="68"/>
  <c r="WY160" i="68"/>
  <c r="XM160" i="68"/>
  <c r="YA160" i="68"/>
  <c r="YK160" i="68"/>
  <c r="YT160" i="68"/>
  <c r="ZC160" i="68"/>
  <c r="ZL160" i="68"/>
  <c r="ZT160" i="68"/>
  <c r="AAB160" i="68"/>
  <c r="AAJ160" i="68"/>
  <c r="AAR160" i="68"/>
  <c r="AAZ160" i="68"/>
  <c r="ABH160" i="68"/>
  <c r="ABP160" i="68"/>
  <c r="ABX160" i="68"/>
  <c r="ACF160" i="68"/>
  <c r="ACN160" i="68"/>
  <c r="ACV160" i="68"/>
  <c r="ADD160" i="68"/>
  <c r="ADL160" i="68"/>
  <c r="ADT160" i="68"/>
  <c r="AEB160" i="68"/>
  <c r="AEJ160" i="68"/>
  <c r="AER160" i="68"/>
  <c r="AEZ160" i="68"/>
  <c r="AFH160" i="68"/>
  <c r="AFP160" i="68"/>
  <c r="AFX160" i="68"/>
  <c r="AGF160" i="68"/>
  <c r="AGN160" i="68"/>
  <c r="AGV160" i="68"/>
  <c r="AHD160" i="68"/>
  <c r="AHL160" i="68"/>
  <c r="AHT160" i="68"/>
  <c r="AIB160" i="68"/>
  <c r="AIJ160" i="68"/>
  <c r="AIR160" i="68"/>
  <c r="BJ160" i="68"/>
  <c r="BX160" i="68"/>
  <c r="CI160" i="68"/>
  <c r="CW160" i="68"/>
  <c r="DK160" i="68"/>
  <c r="DV160" i="68"/>
  <c r="EJ160" i="68"/>
  <c r="EU160" i="68"/>
  <c r="FI160" i="68"/>
  <c r="FW160" i="68"/>
  <c r="GH160" i="68"/>
  <c r="GV160" i="68"/>
  <c r="HG160" i="68"/>
  <c r="HU160" i="68"/>
  <c r="II160" i="68"/>
  <c r="IT160" i="68"/>
  <c r="JH160" i="68"/>
  <c r="JS160" i="68"/>
  <c r="KG160" i="68"/>
  <c r="KU160" i="68"/>
  <c r="LF160" i="68"/>
  <c r="LT160" i="68"/>
  <c r="ME160" i="68"/>
  <c r="MS160" i="68"/>
  <c r="NG160" i="68"/>
  <c r="NR160" i="68"/>
  <c r="OF160" i="68"/>
  <c r="OQ160" i="68"/>
  <c r="PE160" i="68"/>
  <c r="PS160" i="68"/>
  <c r="QD160" i="68"/>
  <c r="QR160" i="68"/>
  <c r="RC160" i="68"/>
  <c r="RQ160" i="68"/>
  <c r="SE160" i="68"/>
  <c r="SP160" i="68"/>
  <c r="TD160" i="68"/>
  <c r="TO160" i="68"/>
  <c r="UC160" i="68"/>
  <c r="UQ160" i="68"/>
  <c r="VB160" i="68"/>
  <c r="VP160" i="68"/>
  <c r="WA160" i="68"/>
  <c r="WO160" i="68"/>
  <c r="XC160" i="68"/>
  <c r="XN160" i="68"/>
  <c r="YB160" i="68"/>
  <c r="YL160" i="68"/>
  <c r="YU160" i="68"/>
  <c r="ZD160" i="68"/>
  <c r="ZM160" i="68"/>
  <c r="ZU160" i="68"/>
  <c r="AAC160" i="68"/>
  <c r="AAK160" i="68"/>
  <c r="AAS160" i="68"/>
  <c r="ABA160" i="68"/>
  <c r="ABI160" i="68"/>
  <c r="ABQ160" i="68"/>
  <c r="ABY160" i="68"/>
  <c r="ACG160" i="68"/>
  <c r="ACO160" i="68"/>
  <c r="ACW160" i="68"/>
  <c r="ADE160" i="68"/>
  <c r="ADM160" i="68"/>
  <c r="BK160" i="68"/>
  <c r="BY160" i="68"/>
  <c r="CM160" i="68"/>
  <c r="CX160" i="68"/>
  <c r="DL160" i="68"/>
  <c r="DW160" i="68"/>
  <c r="EK160" i="68"/>
  <c r="EY160" i="68"/>
  <c r="FJ160" i="68"/>
  <c r="FX160" i="68"/>
  <c r="GI160" i="68"/>
  <c r="GW160" i="68"/>
  <c r="HK160" i="68"/>
  <c r="HV160" i="68"/>
  <c r="IJ160" i="68"/>
  <c r="IU160" i="68"/>
  <c r="JI160" i="68"/>
  <c r="JW160" i="68"/>
  <c r="KH160" i="68"/>
  <c r="KV160" i="68"/>
  <c r="LG160" i="68"/>
  <c r="LU160" i="68"/>
  <c r="MI160" i="68"/>
  <c r="MT160" i="68"/>
  <c r="NH160" i="68"/>
  <c r="NS160" i="68"/>
  <c r="OG160" i="68"/>
  <c r="OU160" i="68"/>
  <c r="PF160" i="68"/>
  <c r="PT160" i="68"/>
  <c r="QE160" i="68"/>
  <c r="QS160" i="68"/>
  <c r="RG160" i="68"/>
  <c r="RR160" i="68"/>
  <c r="SF160" i="68"/>
  <c r="SQ160" i="68"/>
  <c r="TE160" i="68"/>
  <c r="TS160" i="68"/>
  <c r="UD160" i="68"/>
  <c r="UR160" i="68"/>
  <c r="VC160" i="68"/>
  <c r="VQ160" i="68"/>
  <c r="WE160" i="68"/>
  <c r="WP160" i="68"/>
  <c r="XD160" i="68"/>
  <c r="BA160" i="68"/>
  <c r="BO160" i="68"/>
  <c r="BZ160" i="68"/>
  <c r="CN160" i="68"/>
  <c r="CY160" i="68"/>
  <c r="DM160" i="68"/>
  <c r="EA160" i="68"/>
  <c r="EL160" i="68"/>
  <c r="EZ160" i="68"/>
  <c r="FK160" i="68"/>
  <c r="FY160" i="68"/>
  <c r="GM160" i="68"/>
  <c r="GX160" i="68"/>
  <c r="HL160" i="68"/>
  <c r="HW160" i="68"/>
  <c r="IK160" i="68"/>
  <c r="IY160" i="68"/>
  <c r="JJ160" i="68"/>
  <c r="JX160" i="68"/>
  <c r="KI160" i="68"/>
  <c r="KW160" i="68"/>
  <c r="LK160" i="68"/>
  <c r="LV160" i="68"/>
  <c r="MJ160" i="68"/>
  <c r="MU160" i="68"/>
  <c r="NI160" i="68"/>
  <c r="NW160" i="68"/>
  <c r="OH160" i="68"/>
  <c r="OV160" i="68"/>
  <c r="PG160" i="68"/>
  <c r="PU160" i="68"/>
  <c r="QI160" i="68"/>
  <c r="QT160" i="68"/>
  <c r="RH160" i="68"/>
  <c r="BP160" i="68"/>
  <c r="CO160" i="68"/>
  <c r="DN160" i="68"/>
  <c r="EM160" i="68"/>
  <c r="FO160" i="68"/>
  <c r="GN160" i="68"/>
  <c r="HM160" i="68"/>
  <c r="IL160" i="68"/>
  <c r="JK160" i="68"/>
  <c r="KM160" i="68"/>
  <c r="LL160" i="68"/>
  <c r="MK160" i="68"/>
  <c r="NJ160" i="68"/>
  <c r="OI160" i="68"/>
  <c r="PK160" i="68"/>
  <c r="QJ160" i="68"/>
  <c r="RI160" i="68"/>
  <c r="RZ160" i="68"/>
  <c r="SW160" i="68"/>
  <c r="TT160" i="68"/>
  <c r="UK160" i="68"/>
  <c r="VH160" i="68"/>
  <c r="VY160" i="68"/>
  <c r="WV160" i="68"/>
  <c r="XO160" i="68"/>
  <c r="YE160" i="68"/>
  <c r="YR160" i="68"/>
  <c r="ZE160" i="68"/>
  <c r="ZP160" i="68"/>
  <c r="ZZ160" i="68"/>
  <c r="AAL160" i="68"/>
  <c r="AAV160" i="68"/>
  <c r="ABF160" i="68"/>
  <c r="ABR160" i="68"/>
  <c r="ACB160" i="68"/>
  <c r="ACL160" i="68"/>
  <c r="ACX160" i="68"/>
  <c r="ADH160" i="68"/>
  <c r="ADR160" i="68"/>
  <c r="AEA160" i="68"/>
  <c r="AEK160" i="68"/>
  <c r="AET160" i="68"/>
  <c r="AFC160" i="68"/>
  <c r="AFL160" i="68"/>
  <c r="AFU160" i="68"/>
  <c r="AGD160" i="68"/>
  <c r="AGM160" i="68"/>
  <c r="AGW160" i="68"/>
  <c r="AHF160" i="68"/>
  <c r="AHO160" i="68"/>
  <c r="AHX160" i="68"/>
  <c r="AIG160" i="68"/>
  <c r="AIP160" i="68"/>
  <c r="AIY160" i="68"/>
  <c r="AJG160" i="68"/>
  <c r="AJO160" i="68"/>
  <c r="AJW160" i="68"/>
  <c r="AKE160" i="68"/>
  <c r="AKM160" i="68"/>
  <c r="AKU160" i="68"/>
  <c r="ALC160" i="68"/>
  <c r="ALK160" i="68"/>
  <c r="ALS160" i="68"/>
  <c r="AMA160" i="68"/>
  <c r="AMI160" i="68"/>
  <c r="AMQ160" i="68"/>
  <c r="AMY160" i="68"/>
  <c r="ANG160" i="68"/>
  <c r="ANO160" i="68"/>
  <c r="ANW160" i="68"/>
  <c r="AOE160" i="68"/>
  <c r="AOM160" i="68"/>
  <c r="AOU160" i="68"/>
  <c r="APC160" i="68"/>
  <c r="APK160" i="68"/>
  <c r="APS160" i="68"/>
  <c r="AQA160" i="68"/>
  <c r="AQI160" i="68"/>
  <c r="AQQ160" i="68"/>
  <c r="AQY160" i="68"/>
  <c r="ARG160" i="68"/>
  <c r="ARO160" i="68"/>
  <c r="ARW160" i="68"/>
  <c r="ASE160" i="68"/>
  <c r="ASM160" i="68"/>
  <c r="ASU160" i="68"/>
  <c r="ATC160" i="68"/>
  <c r="ATK160" i="68"/>
  <c r="ATS160" i="68"/>
  <c r="AUA160" i="68"/>
  <c r="AUI160" i="68"/>
  <c r="AUQ160" i="68"/>
  <c r="AUY160" i="68"/>
  <c r="AVG160" i="68"/>
  <c r="AVO160" i="68"/>
  <c r="AVW160" i="68"/>
  <c r="AWE160" i="68"/>
  <c r="AWM160" i="68"/>
  <c r="AWU160" i="68"/>
  <c r="AXC160" i="68"/>
  <c r="AXK160" i="68"/>
  <c r="AXS160" i="68"/>
  <c r="AYA160" i="68"/>
  <c r="AYI160" i="68"/>
  <c r="AYQ160" i="68"/>
  <c r="AYY160" i="68"/>
  <c r="AZG160" i="68"/>
  <c r="AZO160" i="68"/>
  <c r="AZW160" i="68"/>
  <c r="BAE160" i="68"/>
  <c r="BAM160" i="68"/>
  <c r="BAU160" i="68"/>
  <c r="BBC160" i="68"/>
  <c r="BBK160" i="68"/>
  <c r="BBS160" i="68"/>
  <c r="BCA160" i="68"/>
  <c r="BCI160" i="68"/>
  <c r="BCQ160" i="68"/>
  <c r="BCY160" i="68"/>
  <c r="BDG160" i="68"/>
  <c r="BDO160" i="68"/>
  <c r="BDW160" i="68"/>
  <c r="BEE160" i="68"/>
  <c r="BEM160" i="68"/>
  <c r="BEU160" i="68"/>
  <c r="BFC160" i="68"/>
  <c r="BFK160" i="68"/>
  <c r="BFS160" i="68"/>
  <c r="BGA160" i="68"/>
  <c r="BGI160" i="68"/>
  <c r="BGQ160" i="68"/>
  <c r="BGY160" i="68"/>
  <c r="BQ160" i="68"/>
  <c r="CP160" i="68"/>
  <c r="DO160" i="68"/>
  <c r="EQ160" i="68"/>
  <c r="FP160" i="68"/>
  <c r="GO160" i="68"/>
  <c r="HN160" i="68"/>
  <c r="IM160" i="68"/>
  <c r="JO160" i="68"/>
  <c r="KN160" i="68"/>
  <c r="LM160" i="68"/>
  <c r="ML160" i="68"/>
  <c r="NK160" i="68"/>
  <c r="OM160" i="68"/>
  <c r="PL160" i="68"/>
  <c r="QK160" i="68"/>
  <c r="RJ160" i="68"/>
  <c r="SG160" i="68"/>
  <c r="SX160" i="68"/>
  <c r="TU160" i="68"/>
  <c r="UL160" i="68"/>
  <c r="VI160" i="68"/>
  <c r="WF160" i="68"/>
  <c r="WW160" i="68"/>
  <c r="XS160" i="68"/>
  <c r="YF160" i="68"/>
  <c r="YS160" i="68"/>
  <c r="ZG160" i="68"/>
  <c r="ZQ160" i="68"/>
  <c r="AAA160" i="68"/>
  <c r="AAM160" i="68"/>
  <c r="AAW160" i="68"/>
  <c r="ABG160" i="68"/>
  <c r="ABS160" i="68"/>
  <c r="ACC160" i="68"/>
  <c r="ACM160" i="68"/>
  <c r="ACY160" i="68"/>
  <c r="ADI160" i="68"/>
  <c r="ADS160" i="68"/>
  <c r="AEC160" i="68"/>
  <c r="AEL160" i="68"/>
  <c r="AEU160" i="68"/>
  <c r="AFD160" i="68"/>
  <c r="AFM160" i="68"/>
  <c r="AFV160" i="68"/>
  <c r="AGE160" i="68"/>
  <c r="AGO160" i="68"/>
  <c r="AGX160" i="68"/>
  <c r="AHG160" i="68"/>
  <c r="AHP160" i="68"/>
  <c r="AHY160" i="68"/>
  <c r="AIH160" i="68"/>
  <c r="AIQ160" i="68"/>
  <c r="AIZ160" i="68"/>
  <c r="AJH160" i="68"/>
  <c r="AJP160" i="68"/>
  <c r="AJX160" i="68"/>
  <c r="AKF160" i="68"/>
  <c r="AKN160" i="68"/>
  <c r="AKV160" i="68"/>
  <c r="ALD160" i="68"/>
  <c r="ALL160" i="68"/>
  <c r="ALT160" i="68"/>
  <c r="AMB160" i="68"/>
  <c r="AMJ160" i="68"/>
  <c r="AMR160" i="68"/>
  <c r="AMZ160" i="68"/>
  <c r="ANH160" i="68"/>
  <c r="ANP160" i="68"/>
  <c r="ANX160" i="68"/>
  <c r="AOF160" i="68"/>
  <c r="AON160" i="68"/>
  <c r="AOV160" i="68"/>
  <c r="APD160" i="68"/>
  <c r="APL160" i="68"/>
  <c r="APT160" i="68"/>
  <c r="AQB160" i="68"/>
  <c r="AQJ160" i="68"/>
  <c r="AQR160" i="68"/>
  <c r="AQZ160" i="68"/>
  <c r="ARH160" i="68"/>
  <c r="ARP160" i="68"/>
  <c r="ARX160" i="68"/>
  <c r="ASF160" i="68"/>
  <c r="ASN160" i="68"/>
  <c r="ASV160" i="68"/>
  <c r="ATD160" i="68"/>
  <c r="ATL160" i="68"/>
  <c r="ATT160" i="68"/>
  <c r="AUB160" i="68"/>
  <c r="AUJ160" i="68"/>
  <c r="AUR160" i="68"/>
  <c r="AUZ160" i="68"/>
  <c r="AVH160" i="68"/>
  <c r="AVP160" i="68"/>
  <c r="AVX160" i="68"/>
  <c r="AWF160" i="68"/>
  <c r="AWN160" i="68"/>
  <c r="BR160" i="68"/>
  <c r="CQ160" i="68"/>
  <c r="DS160" i="68"/>
  <c r="ER160" i="68"/>
  <c r="FQ160" i="68"/>
  <c r="GP160" i="68"/>
  <c r="HO160" i="68"/>
  <c r="IQ160" i="68"/>
  <c r="JP160" i="68"/>
  <c r="KO160" i="68"/>
  <c r="LN160" i="68"/>
  <c r="MM160" i="68"/>
  <c r="NO160" i="68"/>
  <c r="ON160" i="68"/>
  <c r="PM160" i="68"/>
  <c r="QL160" i="68"/>
  <c r="RK160" i="68"/>
  <c r="SH160" i="68"/>
  <c r="SY160" i="68"/>
  <c r="BS160" i="68"/>
  <c r="CU160" i="68"/>
  <c r="DT160" i="68"/>
  <c r="ES160" i="68"/>
  <c r="FR160" i="68"/>
  <c r="GQ160" i="68"/>
  <c r="HS160" i="68"/>
  <c r="IR160" i="68"/>
  <c r="JQ160" i="68"/>
  <c r="KP160" i="68"/>
  <c r="LO160" i="68"/>
  <c r="MQ160" i="68"/>
  <c r="NP160" i="68"/>
  <c r="OO160" i="68"/>
  <c r="PN160" i="68"/>
  <c r="QM160" i="68"/>
  <c r="RO160" i="68"/>
  <c r="SI160" i="68"/>
  <c r="TF160" i="68"/>
  <c r="TW160" i="68"/>
  <c r="UT160" i="68"/>
  <c r="VK160" i="68"/>
  <c r="WH160" i="68"/>
  <c r="XE160" i="68"/>
  <c r="XU160" i="68"/>
  <c r="YJ160" i="68"/>
  <c r="YW160" i="68"/>
  <c r="ZI160" i="68"/>
  <c r="ZS160" i="68"/>
  <c r="AAE160" i="68"/>
  <c r="AAO160" i="68"/>
  <c r="AAY160" i="68"/>
  <c r="ABK160" i="68"/>
  <c r="ABU160" i="68"/>
  <c r="ACE160" i="68"/>
  <c r="ACQ160" i="68"/>
  <c r="ADA160" i="68"/>
  <c r="ADK160" i="68"/>
  <c r="ADV160" i="68"/>
  <c r="AEE160" i="68"/>
  <c r="AEN160" i="68"/>
  <c r="AEW160" i="68"/>
  <c r="AFF160" i="68"/>
  <c r="AFO160" i="68"/>
  <c r="AFY160" i="68"/>
  <c r="AGH160" i="68"/>
  <c r="AGQ160" i="68"/>
  <c r="AGZ160" i="68"/>
  <c r="AHI160" i="68"/>
  <c r="AHR160" i="68"/>
  <c r="AIA160" i="68"/>
  <c r="AIK160" i="68"/>
  <c r="AIT160" i="68"/>
  <c r="AJB160" i="68"/>
  <c r="AJJ160" i="68"/>
  <c r="AJR160" i="68"/>
  <c r="AJZ160" i="68"/>
  <c r="AKH160" i="68"/>
  <c r="AKP160" i="68"/>
  <c r="AKX160" i="68"/>
  <c r="ALF160" i="68"/>
  <c r="ALN160" i="68"/>
  <c r="ALV160" i="68"/>
  <c r="AMD160" i="68"/>
  <c r="AML160" i="68"/>
  <c r="AMT160" i="68"/>
  <c r="ANB160" i="68"/>
  <c r="ANJ160" i="68"/>
  <c r="ANR160" i="68"/>
  <c r="ANZ160" i="68"/>
  <c r="AOH160" i="68"/>
  <c r="AOP160" i="68"/>
  <c r="AOX160" i="68"/>
  <c r="APF160" i="68"/>
  <c r="APN160" i="68"/>
  <c r="APV160" i="68"/>
  <c r="AQD160" i="68"/>
  <c r="AQL160" i="68"/>
  <c r="AQT160" i="68"/>
  <c r="ARB160" i="68"/>
  <c r="ARJ160" i="68"/>
  <c r="ARR160" i="68"/>
  <c r="ARZ160" i="68"/>
  <c r="CA160" i="68"/>
  <c r="EB160" i="68"/>
  <c r="FZ160" i="68"/>
  <c r="IA160" i="68"/>
  <c r="JY160" i="68"/>
  <c r="LW160" i="68"/>
  <c r="NX160" i="68"/>
  <c r="PV160" i="68"/>
  <c r="RS160" i="68"/>
  <c r="TG160" i="68"/>
  <c r="UJ160" i="68"/>
  <c r="VS160" i="68"/>
  <c r="WX160" i="68"/>
  <c r="YC160" i="68"/>
  <c r="YY160" i="68"/>
  <c r="ZO160" i="68"/>
  <c r="AAG160" i="68"/>
  <c r="AAX160" i="68"/>
  <c r="ABN160" i="68"/>
  <c r="ACH160" i="68"/>
  <c r="ACU160" i="68"/>
  <c r="ADO160" i="68"/>
  <c r="AED160" i="68"/>
  <c r="AEQ160" i="68"/>
  <c r="AFG160" i="68"/>
  <c r="AFT160" i="68"/>
  <c r="AGJ160" i="68"/>
  <c r="AGY160" i="68"/>
  <c r="AHM160" i="68"/>
  <c r="AIC160" i="68"/>
  <c r="AIO160" i="68"/>
  <c r="AJD160" i="68"/>
  <c r="AJQ160" i="68"/>
  <c r="AKC160" i="68"/>
  <c r="AKQ160" i="68"/>
  <c r="ALB160" i="68"/>
  <c r="ALP160" i="68"/>
  <c r="AMC160" i="68"/>
  <c r="AMO160" i="68"/>
  <c r="ANC160" i="68"/>
  <c r="ANN160" i="68"/>
  <c r="AOB160" i="68"/>
  <c r="AOO160" i="68"/>
  <c r="APA160" i="68"/>
  <c r="APO160" i="68"/>
  <c r="APZ160" i="68"/>
  <c r="AQN160" i="68"/>
  <c r="ARA160" i="68"/>
  <c r="ARM160" i="68"/>
  <c r="ASA160" i="68"/>
  <c r="ASK160" i="68"/>
  <c r="ASW160" i="68"/>
  <c r="ATG160" i="68"/>
  <c r="ATQ160" i="68"/>
  <c r="AUC160" i="68"/>
  <c r="AUM160" i="68"/>
  <c r="AUW160" i="68"/>
  <c r="AVI160" i="68"/>
  <c r="AVS160" i="68"/>
  <c r="AWC160" i="68"/>
  <c r="AWO160" i="68"/>
  <c r="AWX160" i="68"/>
  <c r="AXG160" i="68"/>
  <c r="AXP160" i="68"/>
  <c r="AXY160" i="68"/>
  <c r="AYH160" i="68"/>
  <c r="AYR160" i="68"/>
  <c r="AZA160" i="68"/>
  <c r="AZJ160" i="68"/>
  <c r="AZS160" i="68"/>
  <c r="BAB160" i="68"/>
  <c r="BAK160" i="68"/>
  <c r="BAT160" i="68"/>
  <c r="BBD160" i="68"/>
  <c r="BBM160" i="68"/>
  <c r="BBV160" i="68"/>
  <c r="BCE160" i="68"/>
  <c r="BCN160" i="68"/>
  <c r="BCW160" i="68"/>
  <c r="BDF160" i="68"/>
  <c r="BDP160" i="68"/>
  <c r="BDY160" i="68"/>
  <c r="BEH160" i="68"/>
  <c r="BEQ160" i="68"/>
  <c r="BEZ160" i="68"/>
  <c r="BFI160" i="68"/>
  <c r="BFR160" i="68"/>
  <c r="BGB160" i="68"/>
  <c r="BGK160" i="68"/>
  <c r="BGT160" i="68"/>
  <c r="BHC160" i="68"/>
  <c r="BHK160" i="68"/>
  <c r="BHS160" i="68"/>
  <c r="BIA160" i="68"/>
  <c r="BII160" i="68"/>
  <c r="BIQ160" i="68"/>
  <c r="BIY160" i="68"/>
  <c r="BJG160" i="68"/>
  <c r="BJO160" i="68"/>
  <c r="BJW160" i="68"/>
  <c r="BKE160" i="68"/>
  <c r="BKM160" i="68"/>
  <c r="BKU160" i="68"/>
  <c r="BLC160" i="68"/>
  <c r="BLK160" i="68"/>
  <c r="BLS160" i="68"/>
  <c r="CE160" i="68"/>
  <c r="EC160" i="68"/>
  <c r="GA160" i="68"/>
  <c r="IB160" i="68"/>
  <c r="JZ160" i="68"/>
  <c r="MA160" i="68"/>
  <c r="NY160" i="68"/>
  <c r="PW160" i="68"/>
  <c r="RW160" i="68"/>
  <c r="TK160" i="68"/>
  <c r="US160" i="68"/>
  <c r="VW160" i="68"/>
  <c r="XF160" i="68"/>
  <c r="YD160" i="68"/>
  <c r="YZ160" i="68"/>
  <c r="ZR160" i="68"/>
  <c r="AAH160" i="68"/>
  <c r="ABB160" i="68"/>
  <c r="ABO160" i="68"/>
  <c r="ACI160" i="68"/>
  <c r="ACZ160" i="68"/>
  <c r="ADP160" i="68"/>
  <c r="AEF160" i="68"/>
  <c r="AES160" i="68"/>
  <c r="AFI160" i="68"/>
  <c r="AFW160" i="68"/>
  <c r="AGK160" i="68"/>
  <c r="AHA160" i="68"/>
  <c r="AHN160" i="68"/>
  <c r="AID160" i="68"/>
  <c r="AIS160" i="68"/>
  <c r="AJE160" i="68"/>
  <c r="AJS160" i="68"/>
  <c r="AKD160" i="68"/>
  <c r="AKR160" i="68"/>
  <c r="ALE160" i="68"/>
  <c r="ALQ160" i="68"/>
  <c r="AME160" i="68"/>
  <c r="AMP160" i="68"/>
  <c r="AND160" i="68"/>
  <c r="ANQ160" i="68"/>
  <c r="AOC160" i="68"/>
  <c r="AOQ160" i="68"/>
  <c r="APB160" i="68"/>
  <c r="APP160" i="68"/>
  <c r="AQC160" i="68"/>
  <c r="AQO160" i="68"/>
  <c r="ARC160" i="68"/>
  <c r="ARN160" i="68"/>
  <c r="ASB160" i="68"/>
  <c r="ASL160" i="68"/>
  <c r="ASX160" i="68"/>
  <c r="ATH160" i="68"/>
  <c r="ATR160" i="68"/>
  <c r="AUD160" i="68"/>
  <c r="AUN160" i="68"/>
  <c r="AUX160" i="68"/>
  <c r="AVJ160" i="68"/>
  <c r="AVT160" i="68"/>
  <c r="AWD160" i="68"/>
  <c r="AWP160" i="68"/>
  <c r="AWY160" i="68"/>
  <c r="AXH160" i="68"/>
  <c r="AXQ160" i="68"/>
  <c r="AXZ160" i="68"/>
  <c r="AYJ160" i="68"/>
  <c r="AYS160" i="68"/>
  <c r="AZB160" i="68"/>
  <c r="AZK160" i="68"/>
  <c r="AZT160" i="68"/>
  <c r="BAC160" i="68"/>
  <c r="BAL160" i="68"/>
  <c r="BAV160" i="68"/>
  <c r="BBE160" i="68"/>
  <c r="BBN160" i="68"/>
  <c r="BBW160" i="68"/>
  <c r="BCF160" i="68"/>
  <c r="BCO160" i="68"/>
  <c r="BCX160" i="68"/>
  <c r="BDH160" i="68"/>
  <c r="BDQ160" i="68"/>
  <c r="BDZ160" i="68"/>
  <c r="BEI160" i="68"/>
  <c r="BER160" i="68"/>
  <c r="BFA160" i="68"/>
  <c r="BFJ160" i="68"/>
  <c r="BFT160" i="68"/>
  <c r="BGC160" i="68"/>
  <c r="BGL160" i="68"/>
  <c r="BGU160" i="68"/>
  <c r="BHD160" i="68"/>
  <c r="BHL160" i="68"/>
  <c r="BHT160" i="68"/>
  <c r="BIB160" i="68"/>
  <c r="BIJ160" i="68"/>
  <c r="BIR160" i="68"/>
  <c r="BIZ160" i="68"/>
  <c r="BJH160" i="68"/>
  <c r="BJP160" i="68"/>
  <c r="BJX160" i="68"/>
  <c r="BKF160" i="68"/>
  <c r="BKN160" i="68"/>
  <c r="BKV160" i="68"/>
  <c r="BLD160" i="68"/>
  <c r="BLL160" i="68"/>
  <c r="BLT160" i="68"/>
  <c r="BMB160" i="68"/>
  <c r="BMJ160" i="68"/>
  <c r="BMR160" i="68"/>
  <c r="BMZ160" i="68"/>
  <c r="BNH160" i="68"/>
  <c r="BNP160" i="68"/>
  <c r="BNX160" i="68"/>
  <c r="BOF160" i="68"/>
  <c r="BON160" i="68"/>
  <c r="BOV160" i="68"/>
  <c r="BPD160" i="68"/>
  <c r="BPL160" i="68"/>
  <c r="BPT160" i="68"/>
  <c r="BQB160" i="68"/>
  <c r="BQJ160" i="68"/>
  <c r="BQR160" i="68"/>
  <c r="BQZ160" i="68"/>
  <c r="BRH160" i="68"/>
  <c r="BRP160" i="68"/>
  <c r="BRX160" i="68"/>
  <c r="BSF160" i="68"/>
  <c r="BSN160" i="68"/>
  <c r="BSV160" i="68"/>
  <c r="BTD160" i="68"/>
  <c r="BTL160" i="68"/>
  <c r="BTT160" i="68"/>
  <c r="BUB160" i="68"/>
  <c r="BUJ160" i="68"/>
  <c r="BUR160" i="68"/>
  <c r="BUZ160" i="68"/>
  <c r="BVH160" i="68"/>
  <c r="BVP160" i="68"/>
  <c r="BVX160" i="68"/>
  <c r="BWF160" i="68"/>
  <c r="BWN160" i="68"/>
  <c r="BWV160" i="68"/>
  <c r="BXD160" i="68"/>
  <c r="BXL160" i="68"/>
  <c r="BXT160" i="68"/>
  <c r="BYB160" i="68"/>
  <c r="BYJ160" i="68"/>
  <c r="BYR160" i="68"/>
  <c r="BYZ160" i="68"/>
  <c r="BZH160" i="68"/>
  <c r="BZP160" i="68"/>
  <c r="BZX160" i="68"/>
  <c r="CAF160" i="68"/>
  <c r="CAN160" i="68"/>
  <c r="CAV160" i="68"/>
  <c r="CBD160" i="68"/>
  <c r="CBL160" i="68"/>
  <c r="CBT160" i="68"/>
  <c r="CCB160" i="68"/>
  <c r="CCJ160" i="68"/>
  <c r="CCR160" i="68"/>
  <c r="CCZ160" i="68"/>
  <c r="CDH160" i="68"/>
  <c r="CDP160" i="68"/>
  <c r="CDX160" i="68"/>
  <c r="CEF160" i="68"/>
  <c r="CEN160" i="68"/>
  <c r="CEV160" i="68"/>
  <c r="CFD160" i="68"/>
  <c r="CG160" i="68"/>
  <c r="EE160" i="68"/>
  <c r="GF160" i="68"/>
  <c r="ID160" i="68"/>
  <c r="KE160" i="68"/>
  <c r="MC160" i="68"/>
  <c r="OA160" i="68"/>
  <c r="QB160" i="68"/>
  <c r="RY160" i="68"/>
  <c r="TM160" i="68"/>
  <c r="UY160" i="68"/>
  <c r="WG160" i="68"/>
  <c r="XK160" i="68"/>
  <c r="YM160" i="68"/>
  <c r="ZB160" i="68"/>
  <c r="ZW160" i="68"/>
  <c r="AAN160" i="68"/>
  <c r="ABD160" i="68"/>
  <c r="ABV160" i="68"/>
  <c r="ACK160" i="68"/>
  <c r="ADC160" i="68"/>
  <c r="ADU160" i="68"/>
  <c r="AEH160" i="68"/>
  <c r="AEX160" i="68"/>
  <c r="AFK160" i="68"/>
  <c r="AGA160" i="68"/>
  <c r="AGP160" i="68"/>
  <c r="AHC160" i="68"/>
  <c r="AHS160" i="68"/>
  <c r="AIF160" i="68"/>
  <c r="AIV160" i="68"/>
  <c r="AJI160" i="68"/>
  <c r="AJU160" i="68"/>
  <c r="AKI160" i="68"/>
  <c r="AKT160" i="68"/>
  <c r="ALH160" i="68"/>
  <c r="ALU160" i="68"/>
  <c r="AMG160" i="68"/>
  <c r="AMU160" i="68"/>
  <c r="ANF160" i="68"/>
  <c r="ANT160" i="68"/>
  <c r="AOG160" i="68"/>
  <c r="AOS160" i="68"/>
  <c r="APG160" i="68"/>
  <c r="APR160" i="68"/>
  <c r="AQF160" i="68"/>
  <c r="AQS160" i="68"/>
  <c r="ARE160" i="68"/>
  <c r="ARS160" i="68"/>
  <c r="ASD160" i="68"/>
  <c r="ASP160" i="68"/>
  <c r="ASZ160" i="68"/>
  <c r="ATJ160" i="68"/>
  <c r="ATV160" i="68"/>
  <c r="AUF160" i="68"/>
  <c r="AUP160" i="68"/>
  <c r="AVB160" i="68"/>
  <c r="AVL160" i="68"/>
  <c r="AVV160" i="68"/>
  <c r="AWH160" i="68"/>
  <c r="AWR160" i="68"/>
  <c r="AXA160" i="68"/>
  <c r="AXJ160" i="68"/>
  <c r="AXT160" i="68"/>
  <c r="AYC160" i="68"/>
  <c r="AYL160" i="68"/>
  <c r="AYU160" i="68"/>
  <c r="AZD160" i="68"/>
  <c r="AZM160" i="68"/>
  <c r="AZV160" i="68"/>
  <c r="BAF160" i="68"/>
  <c r="BAO160" i="68"/>
  <c r="BAX160" i="68"/>
  <c r="BBG160" i="68"/>
  <c r="BBP160" i="68"/>
  <c r="BBY160" i="68"/>
  <c r="BCH160" i="68"/>
  <c r="BCR160" i="68"/>
  <c r="BDA160" i="68"/>
  <c r="BDJ160" i="68"/>
  <c r="BDS160" i="68"/>
  <c r="BEB160" i="68"/>
  <c r="BEK160" i="68"/>
  <c r="BET160" i="68"/>
  <c r="BFD160" i="68"/>
  <c r="BFM160" i="68"/>
  <c r="BFV160" i="68"/>
  <c r="BGE160" i="68"/>
  <c r="BGN160" i="68"/>
  <c r="BGW160" i="68"/>
  <c r="BHF160" i="68"/>
  <c r="BHN160" i="68"/>
  <c r="BHV160" i="68"/>
  <c r="BID160" i="68"/>
  <c r="BIL160" i="68"/>
  <c r="BIT160" i="68"/>
  <c r="BJB160" i="68"/>
  <c r="BJJ160" i="68"/>
  <c r="BJR160" i="68"/>
  <c r="BJZ160" i="68"/>
  <c r="BKH160" i="68"/>
  <c r="BKP160" i="68"/>
  <c r="BKX160" i="68"/>
  <c r="BLF160" i="68"/>
  <c r="BLN160" i="68"/>
  <c r="BLV160" i="68"/>
  <c r="BMD160" i="68"/>
  <c r="BML160" i="68"/>
  <c r="BMT160" i="68"/>
  <c r="BNB160" i="68"/>
  <c r="BNJ160" i="68"/>
  <c r="BNR160" i="68"/>
  <c r="BNZ160" i="68"/>
  <c r="BOH160" i="68"/>
  <c r="BOP160" i="68"/>
  <c r="BOX160" i="68"/>
  <c r="BPF160" i="68"/>
  <c r="BPN160" i="68"/>
  <c r="BPV160" i="68"/>
  <c r="BQD160" i="68"/>
  <c r="BQL160" i="68"/>
  <c r="BQT160" i="68"/>
  <c r="BRB160" i="68"/>
  <c r="BRJ160" i="68"/>
  <c r="BRR160" i="68"/>
  <c r="BRZ160" i="68"/>
  <c r="BSH160" i="68"/>
  <c r="BSP160" i="68"/>
  <c r="BSX160" i="68"/>
  <c r="BTF160" i="68"/>
  <c r="BTN160" i="68"/>
  <c r="BTV160" i="68"/>
  <c r="BUD160" i="68"/>
  <c r="BUL160" i="68"/>
  <c r="BUT160" i="68"/>
  <c r="BVB160" i="68"/>
  <c r="BVJ160" i="68"/>
  <c r="BVR160" i="68"/>
  <c r="BVZ160" i="68"/>
  <c r="BWH160" i="68"/>
  <c r="BWP160" i="68"/>
  <c r="BWX160" i="68"/>
  <c r="BXF160" i="68"/>
  <c r="BXN160" i="68"/>
  <c r="BXV160" i="68"/>
  <c r="BYD160" i="68"/>
  <c r="BYL160" i="68"/>
  <c r="BYT160" i="68"/>
  <c r="BZB160" i="68"/>
  <c r="BZJ160" i="68"/>
  <c r="BZR160" i="68"/>
  <c r="BZZ160" i="68"/>
  <c r="CAH160" i="68"/>
  <c r="CAP160" i="68"/>
  <c r="CAX160" i="68"/>
  <c r="CBF160" i="68"/>
  <c r="CBN160" i="68"/>
  <c r="CBV160" i="68"/>
  <c r="CCD160" i="68"/>
  <c r="DE160" i="68"/>
  <c r="GY160" i="68"/>
  <c r="JC160" i="68"/>
  <c r="MZ160" i="68"/>
  <c r="QA160" i="68"/>
  <c r="SU160" i="68"/>
  <c r="UZ160" i="68"/>
  <c r="WU160" i="68"/>
  <c r="YO160" i="68"/>
  <c r="ZV160" i="68"/>
  <c r="AAT160" i="68"/>
  <c r="ABW160" i="68"/>
  <c r="ACT160" i="68"/>
  <c r="ADX160" i="68"/>
  <c r="AEV160" i="68"/>
  <c r="AFR160" i="68"/>
  <c r="AGR160" i="68"/>
  <c r="AHK160" i="68"/>
  <c r="AIL160" i="68"/>
  <c r="AJF160" i="68"/>
  <c r="AKA160" i="68"/>
  <c r="AKW160" i="68"/>
  <c r="ALO160" i="68"/>
  <c r="AMK160" i="68"/>
  <c r="ANE160" i="68"/>
  <c r="ANY160" i="68"/>
  <c r="AOT160" i="68"/>
  <c r="APM160" i="68"/>
  <c r="AQH160" i="68"/>
  <c r="ARD160" i="68"/>
  <c r="ARV160" i="68"/>
  <c r="ASQ160" i="68"/>
  <c r="ATF160" i="68"/>
  <c r="ATX160" i="68"/>
  <c r="AUO160" i="68"/>
  <c r="AVE160" i="68"/>
  <c r="AVY160" i="68"/>
  <c r="AWL160" i="68"/>
  <c r="AXD160" i="68"/>
  <c r="AXR160" i="68"/>
  <c r="AYF160" i="68"/>
  <c r="AYV160" i="68"/>
  <c r="AZI160" i="68"/>
  <c r="AZY160" i="68"/>
  <c r="BAN160" i="68"/>
  <c r="BBA160" i="68"/>
  <c r="BBQ160" i="68"/>
  <c r="BCD160" i="68"/>
  <c r="BCT160" i="68"/>
  <c r="BDI160" i="68"/>
  <c r="BDV160" i="68"/>
  <c r="BEL160" i="68"/>
  <c r="BEY160" i="68"/>
  <c r="BFO160" i="68"/>
  <c r="BGD160" i="68"/>
  <c r="BGR160" i="68"/>
  <c r="BHG160" i="68"/>
  <c r="BHR160" i="68"/>
  <c r="BIF160" i="68"/>
  <c r="BIS160" i="68"/>
  <c r="BJE160" i="68"/>
  <c r="BJS160" i="68"/>
  <c r="BKD160" i="68"/>
  <c r="BKR160" i="68"/>
  <c r="BLE160" i="68"/>
  <c r="BLQ160" i="68"/>
  <c r="BMC160" i="68"/>
  <c r="BMN160" i="68"/>
  <c r="BMX160" i="68"/>
  <c r="BNI160" i="68"/>
  <c r="BNT160" i="68"/>
  <c r="BOD160" i="68"/>
  <c r="BOO160" i="68"/>
  <c r="BOZ160" i="68"/>
  <c r="BPJ160" i="68"/>
  <c r="BPU160" i="68"/>
  <c r="BQF160" i="68"/>
  <c r="BQP160" i="68"/>
  <c r="BRA160" i="68"/>
  <c r="BRL160" i="68"/>
  <c r="BRV160" i="68"/>
  <c r="BSG160" i="68"/>
  <c r="BSR160" i="68"/>
  <c r="BTB160" i="68"/>
  <c r="BTM160" i="68"/>
  <c r="BTX160" i="68"/>
  <c r="BUH160" i="68"/>
  <c r="BUS160" i="68"/>
  <c r="BVD160" i="68"/>
  <c r="BVN160" i="68"/>
  <c r="BVY160" i="68"/>
  <c r="BWJ160" i="68"/>
  <c r="BWT160" i="68"/>
  <c r="BXE160" i="68"/>
  <c r="BXP160" i="68"/>
  <c r="BXZ160" i="68"/>
  <c r="BYK160" i="68"/>
  <c r="BYV160" i="68"/>
  <c r="BZF160" i="68"/>
  <c r="BZQ160" i="68"/>
  <c r="CAB160" i="68"/>
  <c r="CAL160" i="68"/>
  <c r="CAW160" i="68"/>
  <c r="CBH160" i="68"/>
  <c r="CBR160" i="68"/>
  <c r="CCC160" i="68"/>
  <c r="CCM160" i="68"/>
  <c r="CCV160" i="68"/>
  <c r="CDE160" i="68"/>
  <c r="CDN160" i="68"/>
  <c r="CDW160" i="68"/>
  <c r="CEG160" i="68"/>
  <c r="CEP160" i="68"/>
  <c r="CEY160" i="68"/>
  <c r="CFH160" i="68"/>
  <c r="CFP160" i="68"/>
  <c r="CFX160" i="68"/>
  <c r="CGF160" i="68"/>
  <c r="CGN160" i="68"/>
  <c r="CGV160" i="68"/>
  <c r="CHD160" i="68"/>
  <c r="CHL160" i="68"/>
  <c r="CHT160" i="68"/>
  <c r="CIB160" i="68"/>
  <c r="CIJ160" i="68"/>
  <c r="CIR160" i="68"/>
  <c r="CIZ160" i="68"/>
  <c r="CJH160" i="68"/>
  <c r="CJP160" i="68"/>
  <c r="CJX160" i="68"/>
  <c r="CKF160" i="68"/>
  <c r="CKN160" i="68"/>
  <c r="CKV160" i="68"/>
  <c r="CLD160" i="68"/>
  <c r="CLL160" i="68"/>
  <c r="CLT160" i="68"/>
  <c r="CMB160" i="68"/>
  <c r="CMJ160" i="68"/>
  <c r="CMR160" i="68"/>
  <c r="CMZ160" i="68"/>
  <c r="CNH160" i="68"/>
  <c r="CNP160" i="68"/>
  <c r="CNX160" i="68"/>
  <c r="COF160" i="68"/>
  <c r="CON160" i="68"/>
  <c r="COV160" i="68"/>
  <c r="CPD160" i="68"/>
  <c r="CPL160" i="68"/>
  <c r="CPT160" i="68"/>
  <c r="CQB160" i="68"/>
  <c r="CQJ160" i="68"/>
  <c r="CQR160" i="68"/>
  <c r="CQZ160" i="68"/>
  <c r="CRH160" i="68"/>
  <c r="CRP160" i="68"/>
  <c r="CRX160" i="68"/>
  <c r="CSF160" i="68"/>
  <c r="CSN160" i="68"/>
  <c r="CSV160" i="68"/>
  <c r="CTD160" i="68"/>
  <c r="CTL160" i="68"/>
  <c r="CTT160" i="68"/>
  <c r="CUB160" i="68"/>
  <c r="CUJ160" i="68"/>
  <c r="CUR160" i="68"/>
  <c r="BB160" i="68"/>
  <c r="DF160" i="68"/>
  <c r="HC160" i="68"/>
  <c r="KA160" i="68"/>
  <c r="NA160" i="68"/>
  <c r="QU160" i="68"/>
  <c r="SV160" i="68"/>
  <c r="VG160" i="68"/>
  <c r="XG160" i="68"/>
  <c r="YQ160" i="68"/>
  <c r="ZX160" i="68"/>
  <c r="AAU160" i="68"/>
  <c r="ABZ160" i="68"/>
  <c r="ADB160" i="68"/>
  <c r="ADY160" i="68"/>
  <c r="AEY160" i="68"/>
  <c r="AFS160" i="68"/>
  <c r="AGS160" i="68"/>
  <c r="AHQ160" i="68"/>
  <c r="AIM160" i="68"/>
  <c r="AJK160" i="68"/>
  <c r="AKB160" i="68"/>
  <c r="AKY160" i="68"/>
  <c r="ALR160" i="68"/>
  <c r="AMM160" i="68"/>
  <c r="ANI160" i="68"/>
  <c r="AOA160" i="68"/>
  <c r="AOW160" i="68"/>
  <c r="APQ160" i="68"/>
  <c r="AQK160" i="68"/>
  <c r="ARF160" i="68"/>
  <c r="ARY160" i="68"/>
  <c r="ASR160" i="68"/>
  <c r="ATI160" i="68"/>
  <c r="ATY160" i="68"/>
  <c r="AUS160" i="68"/>
  <c r="AVF160" i="68"/>
  <c r="AVZ160" i="68"/>
  <c r="AWQ160" i="68"/>
  <c r="AXE160" i="68"/>
  <c r="AXU160" i="68"/>
  <c r="AYG160" i="68"/>
  <c r="AYW160" i="68"/>
  <c r="AZL160" i="68"/>
  <c r="AZZ160" i="68"/>
  <c r="BAP160" i="68"/>
  <c r="BBB160" i="68"/>
  <c r="BBR160" i="68"/>
  <c r="BCG160" i="68"/>
  <c r="BCU160" i="68"/>
  <c r="BDK160" i="68"/>
  <c r="BDX160" i="68"/>
  <c r="BEN160" i="68"/>
  <c r="BFB160" i="68"/>
  <c r="BFP160" i="68"/>
  <c r="BGF160" i="68"/>
  <c r="BGS160" i="68"/>
  <c r="BHH160" i="68"/>
  <c r="BHU160" i="68"/>
  <c r="BIG160" i="68"/>
  <c r="BIU160" i="68"/>
  <c r="BJF160" i="68"/>
  <c r="BJT160" i="68"/>
  <c r="BKG160" i="68"/>
  <c r="BKS160" i="68"/>
  <c r="BLG160" i="68"/>
  <c r="BLR160" i="68"/>
  <c r="BME160" i="68"/>
  <c r="BMO160" i="68"/>
  <c r="BMY160" i="68"/>
  <c r="BNK160" i="68"/>
  <c r="BNU160" i="68"/>
  <c r="BOE160" i="68"/>
  <c r="BOQ160" i="68"/>
  <c r="BPA160" i="68"/>
  <c r="BPK160" i="68"/>
  <c r="BPW160" i="68"/>
  <c r="BQG160" i="68"/>
  <c r="BQQ160" i="68"/>
  <c r="BRC160" i="68"/>
  <c r="BRM160" i="68"/>
  <c r="BRW160" i="68"/>
  <c r="BSI160" i="68"/>
  <c r="BSS160" i="68"/>
  <c r="BTC160" i="68"/>
  <c r="BTO160" i="68"/>
  <c r="BTY160" i="68"/>
  <c r="BUI160" i="68"/>
  <c r="BUU160" i="68"/>
  <c r="BC160" i="68"/>
  <c r="ED160" i="68"/>
  <c r="HD160" i="68"/>
  <c r="KX160" i="68"/>
  <c r="NB160" i="68"/>
  <c r="QY160" i="68"/>
  <c r="TL160" i="68"/>
  <c r="VJ160" i="68"/>
  <c r="XL160" i="68"/>
  <c r="YV160" i="68"/>
  <c r="ZY160" i="68"/>
  <c r="ABC160" i="68"/>
  <c r="ACA160" i="68"/>
  <c r="ADF160" i="68"/>
  <c r="ADZ160" i="68"/>
  <c r="AFA160" i="68"/>
  <c r="AFZ160" i="68"/>
  <c r="AGT160" i="68"/>
  <c r="AHU160" i="68"/>
  <c r="AIN160" i="68"/>
  <c r="AJL160" i="68"/>
  <c r="AKG160" i="68"/>
  <c r="AKZ160" i="68"/>
  <c r="ALW160" i="68"/>
  <c r="AMN160" i="68"/>
  <c r="ANK160" i="68"/>
  <c r="AOD160" i="68"/>
  <c r="AOY160" i="68"/>
  <c r="APU160" i="68"/>
  <c r="AQM160" i="68"/>
  <c r="ARI160" i="68"/>
  <c r="ASC160" i="68"/>
  <c r="ASS160" i="68"/>
  <c r="ATM160" i="68"/>
  <c r="ATZ160" i="68"/>
  <c r="AUT160" i="68"/>
  <c r="AVK160" i="68"/>
  <c r="AWA160" i="68"/>
  <c r="AWS160" i="68"/>
  <c r="AXF160" i="68"/>
  <c r="AXV160" i="68"/>
  <c r="AYK160" i="68"/>
  <c r="AYX160" i="68"/>
  <c r="AZN160" i="68"/>
  <c r="BAA160" i="68"/>
  <c r="BAQ160" i="68"/>
  <c r="BBF160" i="68"/>
  <c r="BBT160" i="68"/>
  <c r="BCJ160" i="68"/>
  <c r="BCV160" i="68"/>
  <c r="BDL160" i="68"/>
  <c r="BEA160" i="68"/>
  <c r="BEO160" i="68"/>
  <c r="BFE160" i="68"/>
  <c r="BFQ160" i="68"/>
  <c r="BGG160" i="68"/>
  <c r="BGV160" i="68"/>
  <c r="BHI160" i="68"/>
  <c r="BHW160" i="68"/>
  <c r="BIH160" i="68"/>
  <c r="BIV160" i="68"/>
  <c r="BJI160" i="68"/>
  <c r="BJU160" i="68"/>
  <c r="BKI160" i="68"/>
  <c r="BKT160" i="68"/>
  <c r="BLH160" i="68"/>
  <c r="BLU160" i="68"/>
  <c r="BMF160" i="68"/>
  <c r="BMP160" i="68"/>
  <c r="BNA160" i="68"/>
  <c r="BNL160" i="68"/>
  <c r="BNV160" i="68"/>
  <c r="BOG160" i="68"/>
  <c r="BOR160" i="68"/>
  <c r="BPB160" i="68"/>
  <c r="BPM160" i="68"/>
  <c r="BPX160" i="68"/>
  <c r="BQH160" i="68"/>
  <c r="BQS160" i="68"/>
  <c r="BRD160" i="68"/>
  <c r="BRN160" i="68"/>
  <c r="BRY160" i="68"/>
  <c r="BSJ160" i="68"/>
  <c r="BST160" i="68"/>
  <c r="BTE160" i="68"/>
  <c r="BG160" i="68"/>
  <c r="FA160" i="68"/>
  <c r="HE160" i="68"/>
  <c r="KY160" i="68"/>
  <c r="NZ160" i="68"/>
  <c r="QZ160" i="68"/>
  <c r="TV160" i="68"/>
  <c r="VR160" i="68"/>
  <c r="XT160" i="68"/>
  <c r="ZA160" i="68"/>
  <c r="AAD160" i="68"/>
  <c r="ABE160" i="68"/>
  <c r="ACD160" i="68"/>
  <c r="ADG160" i="68"/>
  <c r="AEG160" i="68"/>
  <c r="AFB160" i="68"/>
  <c r="AGB160" i="68"/>
  <c r="AGU160" i="68"/>
  <c r="AHV160" i="68"/>
  <c r="AIU160" i="68"/>
  <c r="AJM160" i="68"/>
  <c r="AKJ160" i="68"/>
  <c r="ALA160" i="68"/>
  <c r="ALX160" i="68"/>
  <c r="AMS160" i="68"/>
  <c r="ANL160" i="68"/>
  <c r="AOI160" i="68"/>
  <c r="AOZ160" i="68"/>
  <c r="APW160" i="68"/>
  <c r="AQP160" i="68"/>
  <c r="ARK160" i="68"/>
  <c r="ASG160" i="68"/>
  <c r="AST160" i="68"/>
  <c r="ATN160" i="68"/>
  <c r="AUE160" i="68"/>
  <c r="AUU160" i="68"/>
  <c r="AVM160" i="68"/>
  <c r="AWB160" i="68"/>
  <c r="AWT160" i="68"/>
  <c r="AXI160" i="68"/>
  <c r="AXW160" i="68"/>
  <c r="AYM160" i="68"/>
  <c r="AYZ160" i="68"/>
  <c r="AZP160" i="68"/>
  <c r="BAD160" i="68"/>
  <c r="BAR160" i="68"/>
  <c r="BBH160" i="68"/>
  <c r="BBU160" i="68"/>
  <c r="BCK160" i="68"/>
  <c r="BCZ160" i="68"/>
  <c r="BDM160" i="68"/>
  <c r="BEC160" i="68"/>
  <c r="BEP160" i="68"/>
  <c r="BFF160" i="68"/>
  <c r="BFU160" i="68"/>
  <c r="BGH160" i="68"/>
  <c r="BGX160" i="68"/>
  <c r="BHJ160" i="68"/>
  <c r="BHX160" i="68"/>
  <c r="BIK160" i="68"/>
  <c r="BIW160" i="68"/>
  <c r="BJK160" i="68"/>
  <c r="BJV160" i="68"/>
  <c r="BKJ160" i="68"/>
  <c r="BKW160" i="68"/>
  <c r="BLI160" i="68"/>
  <c r="BLW160" i="68"/>
  <c r="BMG160" i="68"/>
  <c r="BMQ160" i="68"/>
  <c r="BNC160" i="68"/>
  <c r="BNM160" i="68"/>
  <c r="BNW160" i="68"/>
  <c r="BOI160" i="68"/>
  <c r="BOS160" i="68"/>
  <c r="BPC160" i="68"/>
  <c r="BPO160" i="68"/>
  <c r="BPY160" i="68"/>
  <c r="BQI160" i="68"/>
  <c r="BQU160" i="68"/>
  <c r="BRE160" i="68"/>
  <c r="BRO160" i="68"/>
  <c r="BSA160" i="68"/>
  <c r="BSK160" i="68"/>
  <c r="BSU160" i="68"/>
  <c r="BTG160" i="68"/>
  <c r="BTQ160" i="68"/>
  <c r="BUA160" i="68"/>
  <c r="BUM160" i="68"/>
  <c r="BUW160" i="68"/>
  <c r="BVG160" i="68"/>
  <c r="BVS160" i="68"/>
  <c r="BWC160" i="68"/>
  <c r="BWM160" i="68"/>
  <c r="BWY160" i="68"/>
  <c r="BXI160" i="68"/>
  <c r="BXS160" i="68"/>
  <c r="BYE160" i="68"/>
  <c r="BYO160" i="68"/>
  <c r="BYY160" i="68"/>
  <c r="BZK160" i="68"/>
  <c r="BZU160" i="68"/>
  <c r="CAE160" i="68"/>
  <c r="CAQ160" i="68"/>
  <c r="CBA160" i="68"/>
  <c r="CBK160" i="68"/>
  <c r="BH160" i="68"/>
  <c r="IC160" i="68"/>
  <c r="OW160" i="68"/>
  <c r="UA160" i="68"/>
  <c r="XV160" i="68"/>
  <c r="AAF160" i="68"/>
  <c r="ACJ160" i="68"/>
  <c r="AEI160" i="68"/>
  <c r="AGC160" i="68"/>
  <c r="AHW160" i="68"/>
  <c r="AJN160" i="68"/>
  <c r="ALG160" i="68"/>
  <c r="AMV160" i="68"/>
  <c r="AOJ160" i="68"/>
  <c r="APX160" i="68"/>
  <c r="ARL160" i="68"/>
  <c r="ASY160" i="68"/>
  <c r="AUG160" i="68"/>
  <c r="AVN160" i="68"/>
  <c r="AWV160" i="68"/>
  <c r="AXX160" i="68"/>
  <c r="AZC160" i="68"/>
  <c r="BAG160" i="68"/>
  <c r="BBI160" i="68"/>
  <c r="BCL160" i="68"/>
  <c r="BDN160" i="68"/>
  <c r="BES160" i="68"/>
  <c r="BFW160" i="68"/>
  <c r="BGZ160" i="68"/>
  <c r="BHY160" i="68"/>
  <c r="BIX160" i="68"/>
  <c r="BJY160" i="68"/>
  <c r="BKY160" i="68"/>
  <c r="BLX160" i="68"/>
  <c r="BMS160" i="68"/>
  <c r="BNN160" i="68"/>
  <c r="BOJ160" i="68"/>
  <c r="BPE160" i="68"/>
  <c r="BPZ160" i="68"/>
  <c r="BQV160" i="68"/>
  <c r="BRQ160" i="68"/>
  <c r="BSL160" i="68"/>
  <c r="BTH160" i="68"/>
  <c r="BTW160" i="68"/>
  <c r="BUO160" i="68"/>
  <c r="BVE160" i="68"/>
  <c r="BVT160" i="68"/>
  <c r="BWG160" i="68"/>
  <c r="BWU160" i="68"/>
  <c r="BXJ160" i="68"/>
  <c r="BXX160" i="68"/>
  <c r="BYM160" i="68"/>
  <c r="BZA160" i="68"/>
  <c r="BZN160" i="68"/>
  <c r="CAC160" i="68"/>
  <c r="CAR160" i="68"/>
  <c r="CBE160" i="68"/>
  <c r="CBS160" i="68"/>
  <c r="CCF160" i="68"/>
  <c r="CCP160" i="68"/>
  <c r="CDA160" i="68"/>
  <c r="CDK160" i="68"/>
  <c r="CDU160" i="68"/>
  <c r="CEE160" i="68"/>
  <c r="CEQ160" i="68"/>
  <c r="CFA160" i="68"/>
  <c r="CFK160" i="68"/>
  <c r="CFT160" i="68"/>
  <c r="CGC160" i="68"/>
  <c r="CGL160" i="68"/>
  <c r="CGU160" i="68"/>
  <c r="CHE160" i="68"/>
  <c r="CHN160" i="68"/>
  <c r="CHW160" i="68"/>
  <c r="CIF160" i="68"/>
  <c r="CIO160" i="68"/>
  <c r="CIX160" i="68"/>
  <c r="CJG160" i="68"/>
  <c r="CJQ160" i="68"/>
  <c r="CJZ160" i="68"/>
  <c r="CKI160" i="68"/>
  <c r="CKR160" i="68"/>
  <c r="CLA160" i="68"/>
  <c r="CLJ160" i="68"/>
  <c r="CLS160" i="68"/>
  <c r="CMC160" i="68"/>
  <c r="CML160" i="68"/>
  <c r="CMU160" i="68"/>
  <c r="CND160" i="68"/>
  <c r="CNM160" i="68"/>
  <c r="CNV160" i="68"/>
  <c r="COE160" i="68"/>
  <c r="COO160" i="68"/>
  <c r="COX160" i="68"/>
  <c r="CPG160" i="68"/>
  <c r="CPP160" i="68"/>
  <c r="CPY160" i="68"/>
  <c r="CQH160" i="68"/>
  <c r="CQQ160" i="68"/>
  <c r="CRA160" i="68"/>
  <c r="CRJ160" i="68"/>
  <c r="CRS160" i="68"/>
  <c r="CSB160" i="68"/>
  <c r="CSK160" i="68"/>
  <c r="CST160" i="68"/>
  <c r="CTC160" i="68"/>
  <c r="CTM160" i="68"/>
  <c r="CTV160" i="68"/>
  <c r="CUE160" i="68"/>
  <c r="CUN160" i="68"/>
  <c r="CUW160" i="68"/>
  <c r="CVE160" i="68"/>
  <c r="CVM160" i="68"/>
  <c r="CVU160" i="68"/>
  <c r="CWC160" i="68"/>
  <c r="CWK160" i="68"/>
  <c r="CWS160" i="68"/>
  <c r="CXA160" i="68"/>
  <c r="CXI160" i="68"/>
  <c r="CXQ160" i="68"/>
  <c r="CXY160" i="68"/>
  <c r="CYG160" i="68"/>
  <c r="CF160" i="68"/>
  <c r="IZ160" i="68"/>
  <c r="OX160" i="68"/>
  <c r="UE160" i="68"/>
  <c r="XW160" i="68"/>
  <c r="AAI160" i="68"/>
  <c r="ACP160" i="68"/>
  <c r="AEM160" i="68"/>
  <c r="AGG160" i="68"/>
  <c r="AHZ160" i="68"/>
  <c r="AJT160" i="68"/>
  <c r="ALI160" i="68"/>
  <c r="AMW160" i="68"/>
  <c r="AOK160" i="68"/>
  <c r="APY160" i="68"/>
  <c r="ARQ160" i="68"/>
  <c r="ATA160" i="68"/>
  <c r="AUH160" i="68"/>
  <c r="AVQ160" i="68"/>
  <c r="AWW160" i="68"/>
  <c r="AYB160" i="68"/>
  <c r="AZE160" i="68"/>
  <c r="BAH160" i="68"/>
  <c r="BBJ160" i="68"/>
  <c r="BCM160" i="68"/>
  <c r="BDR160" i="68"/>
  <c r="BEV160" i="68"/>
  <c r="BFX160" i="68"/>
  <c r="BHA160" i="68"/>
  <c r="BHZ160" i="68"/>
  <c r="BJA160" i="68"/>
  <c r="BKA160" i="68"/>
  <c r="BKZ160" i="68"/>
  <c r="BLY160" i="68"/>
  <c r="BMU160" i="68"/>
  <c r="BNO160" i="68"/>
  <c r="BOK160" i="68"/>
  <c r="BPG160" i="68"/>
  <c r="BQA160" i="68"/>
  <c r="BQW160" i="68"/>
  <c r="BRS160" i="68"/>
  <c r="BSM160" i="68"/>
  <c r="BTI160" i="68"/>
  <c r="BTZ160" i="68"/>
  <c r="BUP160" i="68"/>
  <c r="BVF160" i="68"/>
  <c r="BVU160" i="68"/>
  <c r="BWI160" i="68"/>
  <c r="BWW160" i="68"/>
  <c r="BXK160" i="68"/>
  <c r="BXY160" i="68"/>
  <c r="BYN160" i="68"/>
  <c r="BZC160" i="68"/>
  <c r="BZO160" i="68"/>
  <c r="CAD160" i="68"/>
  <c r="CAS160" i="68"/>
  <c r="CBG160" i="68"/>
  <c r="CBU160" i="68"/>
  <c r="CCG160" i="68"/>
  <c r="CCQ160" i="68"/>
  <c r="CDB160" i="68"/>
  <c r="CDL160" i="68"/>
  <c r="CDV160" i="68"/>
  <c r="CEH160" i="68"/>
  <c r="CER160" i="68"/>
  <c r="CFB160" i="68"/>
  <c r="CFL160" i="68"/>
  <c r="CFU160" i="68"/>
  <c r="CGD160" i="68"/>
  <c r="CGM160" i="68"/>
  <c r="CGW160" i="68"/>
  <c r="CHF160" i="68"/>
  <c r="CHO160" i="68"/>
  <c r="CHX160" i="68"/>
  <c r="CIG160" i="68"/>
  <c r="CIP160" i="68"/>
  <c r="CIY160" i="68"/>
  <c r="CJI160" i="68"/>
  <c r="CJR160" i="68"/>
  <c r="CKA160" i="68"/>
  <c r="CKJ160" i="68"/>
  <c r="CKS160" i="68"/>
  <c r="CLB160" i="68"/>
  <c r="CLK160" i="68"/>
  <c r="CLU160" i="68"/>
  <c r="CMD160" i="68"/>
  <c r="CMM160" i="68"/>
  <c r="CMV160" i="68"/>
  <c r="CNE160" i="68"/>
  <c r="CNN160" i="68"/>
  <c r="CNW160" i="68"/>
  <c r="COG160" i="68"/>
  <c r="COP160" i="68"/>
  <c r="COY160" i="68"/>
  <c r="CPH160" i="68"/>
  <c r="CPQ160" i="68"/>
  <c r="CPZ160" i="68"/>
  <c r="CQI160" i="68"/>
  <c r="CQS160" i="68"/>
  <c r="CRB160" i="68"/>
  <c r="CRK160" i="68"/>
  <c r="CRT160" i="68"/>
  <c r="CSC160" i="68"/>
  <c r="DD160" i="68"/>
  <c r="JB160" i="68"/>
  <c r="PC160" i="68"/>
  <c r="UU160" i="68"/>
  <c r="YN160" i="68"/>
  <c r="AAQ160" i="68"/>
  <c r="ACS160" i="68"/>
  <c r="AEP160" i="68"/>
  <c r="AGL160" i="68"/>
  <c r="AII160" i="68"/>
  <c r="AJY160" i="68"/>
  <c r="ALM160" i="68"/>
  <c r="ANA160" i="68"/>
  <c r="AOR160" i="68"/>
  <c r="AQG160" i="68"/>
  <c r="ARU160" i="68"/>
  <c r="ATE160" i="68"/>
  <c r="AUL160" i="68"/>
  <c r="AVU160" i="68"/>
  <c r="AXB160" i="68"/>
  <c r="AYE160" i="68"/>
  <c r="AZH160" i="68"/>
  <c r="BAJ160" i="68"/>
  <c r="BBO160" i="68"/>
  <c r="BCS160" i="68"/>
  <c r="BDU160" i="68"/>
  <c r="BEX160" i="68"/>
  <c r="BFZ160" i="68"/>
  <c r="BHE160" i="68"/>
  <c r="BIE160" i="68"/>
  <c r="BJD160" i="68"/>
  <c r="BKC160" i="68"/>
  <c r="BLB160" i="68"/>
  <c r="BMA160" i="68"/>
  <c r="BMW160" i="68"/>
  <c r="BNS160" i="68"/>
  <c r="BOM160" i="68"/>
  <c r="BPI160" i="68"/>
  <c r="BQE160" i="68"/>
  <c r="BQY160" i="68"/>
  <c r="BRU160" i="68"/>
  <c r="BSQ160" i="68"/>
  <c r="BTK160" i="68"/>
  <c r="BUE160" i="68"/>
  <c r="BUV160" i="68"/>
  <c r="BVK160" i="68"/>
  <c r="BVW160" i="68"/>
  <c r="BWL160" i="68"/>
  <c r="BXA160" i="68"/>
  <c r="BXO160" i="68"/>
  <c r="BYC160" i="68"/>
  <c r="BYQ160" i="68"/>
  <c r="BZE160" i="68"/>
  <c r="BZT160" i="68"/>
  <c r="CAI160" i="68"/>
  <c r="CAU160" i="68"/>
  <c r="CBJ160" i="68"/>
  <c r="CBX160" i="68"/>
  <c r="CCI160" i="68"/>
  <c r="CCT160" i="68"/>
  <c r="CDD160" i="68"/>
  <c r="CDO160" i="68"/>
  <c r="CDZ160" i="68"/>
  <c r="FB160" i="68"/>
  <c r="LC160" i="68"/>
  <c r="RA160" i="68"/>
  <c r="VX160" i="68"/>
  <c r="ZH160" i="68"/>
  <c r="ABJ160" i="68"/>
  <c r="ADJ160" i="68"/>
  <c r="AFE160" i="68"/>
  <c r="AHB160" i="68"/>
  <c r="AIW160" i="68"/>
  <c r="AKK160" i="68"/>
  <c r="ALY160" i="68"/>
  <c r="ANM160" i="68"/>
  <c r="APE160" i="68"/>
  <c r="AQU160" i="68"/>
  <c r="ASH160" i="68"/>
  <c r="ATO160" i="68"/>
  <c r="AUV160" i="68"/>
  <c r="AWG160" i="68"/>
  <c r="AXL160" i="68"/>
  <c r="AYN160" i="68"/>
  <c r="AZQ160" i="68"/>
  <c r="BAS160" i="68"/>
  <c r="BBX160" i="68"/>
  <c r="BDB160" i="68"/>
  <c r="BED160" i="68"/>
  <c r="BFG160" i="68"/>
  <c r="BGJ160" i="68"/>
  <c r="BHM160" i="68"/>
  <c r="BIM160" i="68"/>
  <c r="BJL160" i="68"/>
  <c r="BKK160" i="68"/>
  <c r="BLJ160" i="68"/>
  <c r="BMH160" i="68"/>
  <c r="BND160" i="68"/>
  <c r="BNY160" i="68"/>
  <c r="BOT160" i="68"/>
  <c r="BPP160" i="68"/>
  <c r="BQK160" i="68"/>
  <c r="BRF160" i="68"/>
  <c r="BSB160" i="68"/>
  <c r="BSW160" i="68"/>
  <c r="BTP160" i="68"/>
  <c r="BUF160" i="68"/>
  <c r="BUX160" i="68"/>
  <c r="BVL160" i="68"/>
  <c r="BWA160" i="68"/>
  <c r="BWO160" i="68"/>
  <c r="BXB160" i="68"/>
  <c r="BXQ160" i="68"/>
  <c r="BYF160" i="68"/>
  <c r="BYS160" i="68"/>
  <c r="BZG160" i="68"/>
  <c r="BZV160" i="68"/>
  <c r="CAJ160" i="68"/>
  <c r="CAY160" i="68"/>
  <c r="CBM160" i="68"/>
  <c r="CBY160" i="68"/>
  <c r="CCK160" i="68"/>
  <c r="CCU160" i="68"/>
  <c r="CDF160" i="68"/>
  <c r="CDQ160" i="68"/>
  <c r="CEA160" i="68"/>
  <c r="CEK160" i="68"/>
  <c r="CEU160" i="68"/>
  <c r="CFF160" i="68"/>
  <c r="CFO160" i="68"/>
  <c r="CFY160" i="68"/>
  <c r="CGH160" i="68"/>
  <c r="CGQ160" i="68"/>
  <c r="CGZ160" i="68"/>
  <c r="CHI160" i="68"/>
  <c r="CHR160" i="68"/>
  <c r="CIA160" i="68"/>
  <c r="CIK160" i="68"/>
  <c r="CIT160" i="68"/>
  <c r="CJC160" i="68"/>
  <c r="CJL160" i="68"/>
  <c r="CJU160" i="68"/>
  <c r="CKD160" i="68"/>
  <c r="CKM160" i="68"/>
  <c r="CKW160" i="68"/>
  <c r="CLF160" i="68"/>
  <c r="CLO160" i="68"/>
  <c r="CLX160" i="68"/>
  <c r="DC160" i="68"/>
  <c r="OY160" i="68"/>
  <c r="YI160" i="68"/>
  <c r="ACR160" i="68"/>
  <c r="AGI160" i="68"/>
  <c r="AJV160" i="68"/>
  <c r="AMX160" i="68"/>
  <c r="AQE160" i="68"/>
  <c r="ATB160" i="68"/>
  <c r="AVR160" i="68"/>
  <c r="AYD160" i="68"/>
  <c r="BAI160" i="68"/>
  <c r="BCP160" i="68"/>
  <c r="BEW160" i="68"/>
  <c r="BHB160" i="68"/>
  <c r="BJC160" i="68"/>
  <c r="BLA160" i="68"/>
  <c r="BMV160" i="68"/>
  <c r="BOL160" i="68"/>
  <c r="BQC160" i="68"/>
  <c r="BRT160" i="68"/>
  <c r="BTJ160" i="68"/>
  <c r="BUQ160" i="68"/>
  <c r="BVV160" i="68"/>
  <c r="BWZ160" i="68"/>
  <c r="BYA160" i="68"/>
  <c r="BZD160" i="68"/>
  <c r="CAG160" i="68"/>
  <c r="CBI160" i="68"/>
  <c r="CCH160" i="68"/>
  <c r="CDC160" i="68"/>
  <c r="CDY160" i="68"/>
  <c r="CEO160" i="68"/>
  <c r="CFG160" i="68"/>
  <c r="CFV160" i="68"/>
  <c r="CGJ160" i="68"/>
  <c r="CGY160" i="68"/>
  <c r="CHM160" i="68"/>
  <c r="CIC160" i="68"/>
  <c r="CIQ160" i="68"/>
  <c r="CJE160" i="68"/>
  <c r="CJT160" i="68"/>
  <c r="CKH160" i="68"/>
  <c r="CKX160" i="68"/>
  <c r="CLM160" i="68"/>
  <c r="CLZ160" i="68"/>
  <c r="CMN160" i="68"/>
  <c r="CMY160" i="68"/>
  <c r="CNK160" i="68"/>
  <c r="CNY160" i="68"/>
  <c r="COJ160" i="68"/>
  <c r="COU160" i="68"/>
  <c r="CPI160" i="68"/>
  <c r="CPU160" i="68"/>
  <c r="CQF160" i="68"/>
  <c r="CQT160" i="68"/>
  <c r="CRE160" i="68"/>
  <c r="CRQ160" i="68"/>
  <c r="CSD160" i="68"/>
  <c r="CSO160" i="68"/>
  <c r="CSY160" i="68"/>
  <c r="CTI160" i="68"/>
  <c r="CTS160" i="68"/>
  <c r="CUD160" i="68"/>
  <c r="CUO160" i="68"/>
  <c r="CUY160" i="68"/>
  <c r="CVH160" i="68"/>
  <c r="CVQ160" i="68"/>
  <c r="CVZ160" i="68"/>
  <c r="CWI160" i="68"/>
  <c r="CWR160" i="68"/>
  <c r="CXB160" i="68"/>
  <c r="CXK160" i="68"/>
  <c r="CXT160" i="68"/>
  <c r="CYC160" i="68"/>
  <c r="CYL160" i="68"/>
  <c r="CYT160" i="68"/>
  <c r="CZB160" i="68"/>
  <c r="CZJ160" i="68"/>
  <c r="CZR160" i="68"/>
  <c r="CZZ160" i="68"/>
  <c r="DAH160" i="68"/>
  <c r="DAP160" i="68"/>
  <c r="DAX160" i="68"/>
  <c r="DBF160" i="68"/>
  <c r="DBN160" i="68"/>
  <c r="DBV160" i="68"/>
  <c r="DCD160" i="68"/>
  <c r="DCL160" i="68"/>
  <c r="DCT160" i="68"/>
  <c r="DDB160" i="68"/>
  <c r="DDJ160" i="68"/>
  <c r="DDR160" i="68"/>
  <c r="DDZ160" i="68"/>
  <c r="DEH160" i="68"/>
  <c r="DEP160" i="68"/>
  <c r="DEX160" i="68"/>
  <c r="DFF160" i="68"/>
  <c r="DFN160" i="68"/>
  <c r="DFV160" i="68"/>
  <c r="DGD160" i="68"/>
  <c r="DGL160" i="68"/>
  <c r="DGT160" i="68"/>
  <c r="DHB160" i="68"/>
  <c r="DHJ160" i="68"/>
  <c r="DHR160" i="68"/>
  <c r="DHZ160" i="68"/>
  <c r="DIH160" i="68"/>
  <c r="DIP160" i="68"/>
  <c r="DIX160" i="68"/>
  <c r="DJF160" i="68"/>
  <c r="DJN160" i="68"/>
  <c r="DJV160" i="68"/>
  <c r="DKD160" i="68"/>
  <c r="DKL160" i="68"/>
  <c r="DKT160" i="68"/>
  <c r="DLB160" i="68"/>
  <c r="DLJ160" i="68"/>
  <c r="DLR160" i="68"/>
  <c r="DLZ160" i="68"/>
  <c r="DMH160" i="68"/>
  <c r="DMP160" i="68"/>
  <c r="DMX160" i="68"/>
  <c r="DNF160" i="68"/>
  <c r="DNN160" i="68"/>
  <c r="DNV160" i="68"/>
  <c r="DOD160" i="68"/>
  <c r="DOL160" i="68"/>
  <c r="DOT160" i="68"/>
  <c r="DPB160" i="68"/>
  <c r="DPJ160" i="68"/>
  <c r="DPR160" i="68"/>
  <c r="DPZ160" i="68"/>
  <c r="DQH160" i="68"/>
  <c r="DQP160" i="68"/>
  <c r="DQX160" i="68"/>
  <c r="DRF160" i="68"/>
  <c r="DRN160" i="68"/>
  <c r="DRV160" i="68"/>
  <c r="DSD160" i="68"/>
  <c r="DSL160" i="68"/>
  <c r="DST160" i="68"/>
  <c r="DTB160" i="68"/>
  <c r="DTJ160" i="68"/>
  <c r="DTR160" i="68"/>
  <c r="DTZ160" i="68"/>
  <c r="DUH160" i="68"/>
  <c r="DUP160" i="68"/>
  <c r="DUX160" i="68"/>
  <c r="DVF160" i="68"/>
  <c r="DVN160" i="68"/>
  <c r="DVV160" i="68"/>
  <c r="DWD160" i="68"/>
  <c r="DWL160" i="68"/>
  <c r="DWT160" i="68"/>
  <c r="DXB160" i="68"/>
  <c r="DXJ160" i="68"/>
  <c r="DXR160" i="68"/>
  <c r="DXZ160" i="68"/>
  <c r="DYH160" i="68"/>
  <c r="DYP160" i="68"/>
  <c r="DYX160" i="68"/>
  <c r="DZF160" i="68"/>
  <c r="DZN160" i="68"/>
  <c r="DZV160" i="68"/>
  <c r="EAD160" i="68"/>
  <c r="EAL160" i="68"/>
  <c r="EAT160" i="68"/>
  <c r="EBB160" i="68"/>
  <c r="EBJ160" i="68"/>
  <c r="FC160" i="68"/>
  <c r="RX160" i="68"/>
  <c r="ZJ160" i="68"/>
  <c r="ADN160" i="68"/>
  <c r="AHE160" i="68"/>
  <c r="AKL160" i="68"/>
  <c r="ANS160" i="68"/>
  <c r="AQV160" i="68"/>
  <c r="ATP160" i="68"/>
  <c r="AWI160" i="68"/>
  <c r="AYO160" i="68"/>
  <c r="BAW160" i="68"/>
  <c r="BDC160" i="68"/>
  <c r="BFH160" i="68"/>
  <c r="BHO160" i="68"/>
  <c r="BJM160" i="68"/>
  <c r="BLM160" i="68"/>
  <c r="BNE160" i="68"/>
  <c r="BOU160" i="68"/>
  <c r="BQM160" i="68"/>
  <c r="BSC160" i="68"/>
  <c r="BTR160" i="68"/>
  <c r="BUY160" i="68"/>
  <c r="BWB160" i="68"/>
  <c r="BXC160" i="68"/>
  <c r="BYG160" i="68"/>
  <c r="BZI160" i="68"/>
  <c r="CAK160" i="68"/>
  <c r="CBO160" i="68"/>
  <c r="CCL160" i="68"/>
  <c r="CDG160" i="68"/>
  <c r="CEB160" i="68"/>
  <c r="CES160" i="68"/>
  <c r="CFI160" i="68"/>
  <c r="CFW160" i="68"/>
  <c r="CGK160" i="68"/>
  <c r="CHA160" i="68"/>
  <c r="CHP160" i="68"/>
  <c r="CID160" i="68"/>
  <c r="CIS160" i="68"/>
  <c r="CJF160" i="68"/>
  <c r="CJV160" i="68"/>
  <c r="CKK160" i="68"/>
  <c r="CKY160" i="68"/>
  <c r="CLN160" i="68"/>
  <c r="CMA160" i="68"/>
  <c r="CMO160" i="68"/>
  <c r="CNA160" i="68"/>
  <c r="CNL160" i="68"/>
  <c r="CNZ160" i="68"/>
  <c r="COK160" i="68"/>
  <c r="COW160" i="68"/>
  <c r="CPJ160" i="68"/>
  <c r="CPV160" i="68"/>
  <c r="CQG160" i="68"/>
  <c r="CQU160" i="68"/>
  <c r="CRF160" i="68"/>
  <c r="CRR160" i="68"/>
  <c r="GE160" i="68"/>
  <c r="SN160" i="68"/>
  <c r="ZN160" i="68"/>
  <c r="ADW160" i="68"/>
  <c r="AHJ160" i="68"/>
  <c r="AKS160" i="68"/>
  <c r="ANV160" i="68"/>
  <c r="AQX160" i="68"/>
  <c r="ATW160" i="68"/>
  <c r="AWK160" i="68"/>
  <c r="AYT160" i="68"/>
  <c r="BAZ160" i="68"/>
  <c r="BDE160" i="68"/>
  <c r="BFN160" i="68"/>
  <c r="BHQ160" i="68"/>
  <c r="BJQ160" i="68"/>
  <c r="BLP160" i="68"/>
  <c r="BNG160" i="68"/>
  <c r="BOY160" i="68"/>
  <c r="BQO160" i="68"/>
  <c r="BSE160" i="68"/>
  <c r="BTU160" i="68"/>
  <c r="BVC160" i="68"/>
  <c r="BWE160" i="68"/>
  <c r="BXH160" i="68"/>
  <c r="BYI160" i="68"/>
  <c r="BZM160" i="68"/>
  <c r="CAO160" i="68"/>
  <c r="CBQ160" i="68"/>
  <c r="CCO160" i="68"/>
  <c r="CDJ160" i="68"/>
  <c r="CED160" i="68"/>
  <c r="CEW160" i="68"/>
  <c r="CFM160" i="68"/>
  <c r="CGA160" i="68"/>
  <c r="CGP160" i="68"/>
  <c r="CHC160" i="68"/>
  <c r="CHS160" i="68"/>
  <c r="CIH160" i="68"/>
  <c r="CIV160" i="68"/>
  <c r="CJK160" i="68"/>
  <c r="CJY160" i="68"/>
  <c r="CKO160" i="68"/>
  <c r="CLC160" i="68"/>
  <c r="CLQ160" i="68"/>
  <c r="CMF160" i="68"/>
  <c r="CMQ160" i="68"/>
  <c r="CNC160" i="68"/>
  <c r="CNQ160" i="68"/>
  <c r="COB160" i="68"/>
  <c r="COM160" i="68"/>
  <c r="CPA160" i="68"/>
  <c r="CPM160" i="68"/>
  <c r="CPX160" i="68"/>
  <c r="CQL160" i="68"/>
  <c r="CQW160" i="68"/>
  <c r="CRI160" i="68"/>
  <c r="CRV160" i="68"/>
  <c r="CSH160" i="68"/>
  <c r="CSR160" i="68"/>
  <c r="CTB160" i="68"/>
  <c r="CTN160" i="68"/>
  <c r="CTX160" i="68"/>
  <c r="CUH160" i="68"/>
  <c r="CUS160" i="68"/>
  <c r="CVB160" i="68"/>
  <c r="CVK160" i="68"/>
  <c r="CVT160" i="68"/>
  <c r="CWD160" i="68"/>
  <c r="CWM160" i="68"/>
  <c r="CWV160" i="68"/>
  <c r="CXE160" i="68"/>
  <c r="CXN160" i="68"/>
  <c r="CXW160" i="68"/>
  <c r="CYF160" i="68"/>
  <c r="CYO160" i="68"/>
  <c r="CYW160" i="68"/>
  <c r="CZE160" i="68"/>
  <c r="CZM160" i="68"/>
  <c r="CZU160" i="68"/>
  <c r="DAC160" i="68"/>
  <c r="DAK160" i="68"/>
  <c r="DAS160" i="68"/>
  <c r="DBA160" i="68"/>
  <c r="DBI160" i="68"/>
  <c r="DBQ160" i="68"/>
  <c r="DBY160" i="68"/>
  <c r="DCG160" i="68"/>
  <c r="DCO160" i="68"/>
  <c r="DCW160" i="68"/>
  <c r="DDE160" i="68"/>
  <c r="DDM160" i="68"/>
  <c r="DDU160" i="68"/>
  <c r="DEC160" i="68"/>
  <c r="DEK160" i="68"/>
  <c r="DES160" i="68"/>
  <c r="DFA160" i="68"/>
  <c r="DFI160" i="68"/>
  <c r="DFQ160" i="68"/>
  <c r="DFY160" i="68"/>
  <c r="DGG160" i="68"/>
  <c r="DGO160" i="68"/>
  <c r="DGW160" i="68"/>
  <c r="DHE160" i="68"/>
  <c r="DHM160" i="68"/>
  <c r="DHU160" i="68"/>
  <c r="DIC160" i="68"/>
  <c r="DIK160" i="68"/>
  <c r="DIS160" i="68"/>
  <c r="DJA160" i="68"/>
  <c r="DJI160" i="68"/>
  <c r="DJQ160" i="68"/>
  <c r="DJY160" i="68"/>
  <c r="DKG160" i="68"/>
  <c r="DKO160" i="68"/>
  <c r="DKW160" i="68"/>
  <c r="DLE160" i="68"/>
  <c r="DLM160" i="68"/>
  <c r="DLU160" i="68"/>
  <c r="DMC160" i="68"/>
  <c r="DMK160" i="68"/>
  <c r="DMS160" i="68"/>
  <c r="DNA160" i="68"/>
  <c r="DNI160" i="68"/>
  <c r="DNQ160" i="68"/>
  <c r="DNY160" i="68"/>
  <c r="DOG160" i="68"/>
  <c r="DOO160" i="68"/>
  <c r="DOW160" i="68"/>
  <c r="DPE160" i="68"/>
  <c r="DPM160" i="68"/>
  <c r="DPU160" i="68"/>
  <c r="DQC160" i="68"/>
  <c r="DQK160" i="68"/>
  <c r="DQS160" i="68"/>
  <c r="DRA160" i="68"/>
  <c r="DRI160" i="68"/>
  <c r="DRQ160" i="68"/>
  <c r="DRY160" i="68"/>
  <c r="DSG160" i="68"/>
  <c r="DSO160" i="68"/>
  <c r="DSW160" i="68"/>
  <c r="DTE160" i="68"/>
  <c r="DTM160" i="68"/>
  <c r="DTU160" i="68"/>
  <c r="DUC160" i="68"/>
  <c r="DUK160" i="68"/>
  <c r="DUS160" i="68"/>
  <c r="DVA160" i="68"/>
  <c r="DVI160" i="68"/>
  <c r="DVQ160" i="68"/>
  <c r="DVY160" i="68"/>
  <c r="DWG160" i="68"/>
  <c r="DWO160" i="68"/>
  <c r="DWW160" i="68"/>
  <c r="DXE160" i="68"/>
  <c r="DXM160" i="68"/>
  <c r="DXU160" i="68"/>
  <c r="DYC160" i="68"/>
  <c r="DYK160" i="68"/>
  <c r="JA160" i="68"/>
  <c r="UI160" i="68"/>
  <c r="AAP160" i="68"/>
  <c r="AEO160" i="68"/>
  <c r="AIE160" i="68"/>
  <c r="ALJ160" i="68"/>
  <c r="AOL160" i="68"/>
  <c r="ART160" i="68"/>
  <c r="AUK160" i="68"/>
  <c r="AWZ160" i="68"/>
  <c r="AZF160" i="68"/>
  <c r="BBL160" i="68"/>
  <c r="BDT160" i="68"/>
  <c r="BFY160" i="68"/>
  <c r="BIC160" i="68"/>
  <c r="BKB160" i="68"/>
  <c r="BLZ160" i="68"/>
  <c r="BNQ160" i="68"/>
  <c r="BPH160" i="68"/>
  <c r="BQX160" i="68"/>
  <c r="BSO160" i="68"/>
  <c r="BUC160" i="68"/>
  <c r="BVI160" i="68"/>
  <c r="BWK160" i="68"/>
  <c r="BXM160" i="68"/>
  <c r="BYP160" i="68"/>
  <c r="BZS160" i="68"/>
  <c r="CAT160" i="68"/>
  <c r="CBW160" i="68"/>
  <c r="CCS160" i="68"/>
  <c r="CDM160" i="68"/>
  <c r="CEI160" i="68"/>
  <c r="CEX160" i="68"/>
  <c r="CFN160" i="68"/>
  <c r="CGB160" i="68"/>
  <c r="CGR160" i="68"/>
  <c r="CHG160" i="68"/>
  <c r="CHU160" i="68"/>
  <c r="CII160" i="68"/>
  <c r="CIW160" i="68"/>
  <c r="CJM160" i="68"/>
  <c r="CKB160" i="68"/>
  <c r="CKP160" i="68"/>
  <c r="CLE160" i="68"/>
  <c r="CLR160" i="68"/>
  <c r="CMG160" i="68"/>
  <c r="CMS160" i="68"/>
  <c r="CNF160" i="68"/>
  <c r="CNR160" i="68"/>
  <c r="COC160" i="68"/>
  <c r="COQ160" i="68"/>
  <c r="CPB160" i="68"/>
  <c r="CPN160" i="68"/>
  <c r="CQA160" i="68"/>
  <c r="CQM160" i="68"/>
  <c r="CQX160" i="68"/>
  <c r="CRL160" i="68"/>
  <c r="CRW160" i="68"/>
  <c r="CSI160" i="68"/>
  <c r="CSS160" i="68"/>
  <c r="CTE160" i="68"/>
  <c r="CTO160" i="68"/>
  <c r="CTY160" i="68"/>
  <c r="CUI160" i="68"/>
  <c r="CUT160" i="68"/>
  <c r="CVC160" i="68"/>
  <c r="CVL160" i="68"/>
  <c r="CVV160" i="68"/>
  <c r="CWE160" i="68"/>
  <c r="CWN160" i="68"/>
  <c r="CWW160" i="68"/>
  <c r="CXF160" i="68"/>
  <c r="CXO160" i="68"/>
  <c r="CXX160" i="68"/>
  <c r="CYH160" i="68"/>
  <c r="CYP160" i="68"/>
  <c r="CYX160" i="68"/>
  <c r="CZF160" i="68"/>
  <c r="CZN160" i="68"/>
  <c r="CZV160" i="68"/>
  <c r="DAD160" i="68"/>
  <c r="DAL160" i="68"/>
  <c r="DAT160" i="68"/>
  <c r="DBB160" i="68"/>
  <c r="DBJ160" i="68"/>
  <c r="DBR160" i="68"/>
  <c r="DBZ160" i="68"/>
  <c r="DCH160" i="68"/>
  <c r="DCP160" i="68"/>
  <c r="DCX160" i="68"/>
  <c r="DDF160" i="68"/>
  <c r="DDN160" i="68"/>
  <c r="DDV160" i="68"/>
  <c r="DED160" i="68"/>
  <c r="DEL160" i="68"/>
  <c r="DET160" i="68"/>
  <c r="DFB160" i="68"/>
  <c r="DFJ160" i="68"/>
  <c r="DFR160" i="68"/>
  <c r="DFZ160" i="68"/>
  <c r="DGH160" i="68"/>
  <c r="DGP160" i="68"/>
  <c r="DGX160" i="68"/>
  <c r="DHF160" i="68"/>
  <c r="DHN160" i="68"/>
  <c r="DHV160" i="68"/>
  <c r="DID160" i="68"/>
  <c r="DIL160" i="68"/>
  <c r="DIT160" i="68"/>
  <c r="DJB160" i="68"/>
  <c r="DJJ160" i="68"/>
  <c r="DJR160" i="68"/>
  <c r="DJZ160" i="68"/>
  <c r="DKH160" i="68"/>
  <c r="DKP160" i="68"/>
  <c r="DKX160" i="68"/>
  <c r="DLF160" i="68"/>
  <c r="DLN160" i="68"/>
  <c r="DLV160" i="68"/>
  <c r="DMD160" i="68"/>
  <c r="DML160" i="68"/>
  <c r="DMT160" i="68"/>
  <c r="DNB160" i="68"/>
  <c r="DNJ160" i="68"/>
  <c r="DNR160" i="68"/>
  <c r="DNZ160" i="68"/>
  <c r="DOH160" i="68"/>
  <c r="DOP160" i="68"/>
  <c r="DOX160" i="68"/>
  <c r="DPF160" i="68"/>
  <c r="DPN160" i="68"/>
  <c r="DPV160" i="68"/>
  <c r="DQD160" i="68"/>
  <c r="FG160" i="68"/>
  <c r="ZK160" i="68"/>
  <c r="AHH160" i="68"/>
  <c r="ANU160" i="68"/>
  <c r="ATU160" i="68"/>
  <c r="AYP160" i="68"/>
  <c r="BDD160" i="68"/>
  <c r="BHP160" i="68"/>
  <c r="BLO160" i="68"/>
  <c r="BOW160" i="68"/>
  <c r="BSD160" i="68"/>
  <c r="BVA160" i="68"/>
  <c r="BXG160" i="68"/>
  <c r="BZL160" i="68"/>
  <c r="CBP160" i="68"/>
  <c r="CDI160" i="68"/>
  <c r="CET160" i="68"/>
  <c r="CFZ160" i="68"/>
  <c r="CHB160" i="68"/>
  <c r="CIE160" i="68"/>
  <c r="CJJ160" i="68"/>
  <c r="CKL160" i="68"/>
  <c r="CLP160" i="68"/>
  <c r="CMP160" i="68"/>
  <c r="CNO160" i="68"/>
  <c r="COL160" i="68"/>
  <c r="CPK160" i="68"/>
  <c r="CQK160" i="68"/>
  <c r="CRG160" i="68"/>
  <c r="CSE160" i="68"/>
  <c r="CSW160" i="68"/>
  <c r="CTK160" i="68"/>
  <c r="CUC160" i="68"/>
  <c r="CUU160" i="68"/>
  <c r="CVI160" i="68"/>
  <c r="CVX160" i="68"/>
  <c r="CWL160" i="68"/>
  <c r="CWZ160" i="68"/>
  <c r="CXP160" i="68"/>
  <c r="CYD160" i="68"/>
  <c r="CYR160" i="68"/>
  <c r="CZD160" i="68"/>
  <c r="CZQ160" i="68"/>
  <c r="DAE160" i="68"/>
  <c r="DAQ160" i="68"/>
  <c r="DBD160" i="68"/>
  <c r="DBP160" i="68"/>
  <c r="DCC160" i="68"/>
  <c r="DCQ160" i="68"/>
  <c r="DDC160" i="68"/>
  <c r="DDP160" i="68"/>
  <c r="DEB160" i="68"/>
  <c r="DEO160" i="68"/>
  <c r="DFC160" i="68"/>
  <c r="DFO160" i="68"/>
  <c r="DGB160" i="68"/>
  <c r="DGN160" i="68"/>
  <c r="DHA160" i="68"/>
  <c r="DHO160" i="68"/>
  <c r="DIA160" i="68"/>
  <c r="DIN160" i="68"/>
  <c r="DIZ160" i="68"/>
  <c r="DJM160" i="68"/>
  <c r="DKA160" i="68"/>
  <c r="DKM160" i="68"/>
  <c r="DKZ160" i="68"/>
  <c r="DLL160" i="68"/>
  <c r="DLY160" i="68"/>
  <c r="DMM160" i="68"/>
  <c r="DMY160" i="68"/>
  <c r="DNL160" i="68"/>
  <c r="DNX160" i="68"/>
  <c r="DOK160" i="68"/>
  <c r="DOY160" i="68"/>
  <c r="DPK160" i="68"/>
  <c r="DPX160" i="68"/>
  <c r="DQJ160" i="68"/>
  <c r="DQU160" i="68"/>
  <c r="DRE160" i="68"/>
  <c r="DRP160" i="68"/>
  <c r="DSA160" i="68"/>
  <c r="DSK160" i="68"/>
  <c r="DSV160" i="68"/>
  <c r="DTG160" i="68"/>
  <c r="DTQ160" i="68"/>
  <c r="DUB160" i="68"/>
  <c r="DUM160" i="68"/>
  <c r="DUW160" i="68"/>
  <c r="DVH160" i="68"/>
  <c r="DVS160" i="68"/>
  <c r="DWC160" i="68"/>
  <c r="DWN160" i="68"/>
  <c r="DWY160" i="68"/>
  <c r="DXI160" i="68"/>
  <c r="DXT160" i="68"/>
  <c r="DYE160" i="68"/>
  <c r="DYO160" i="68"/>
  <c r="DYY160" i="68"/>
  <c r="DZH160" i="68"/>
  <c r="DZQ160" i="68"/>
  <c r="DZZ160" i="68"/>
  <c r="EAI160" i="68"/>
  <c r="EAR160" i="68"/>
  <c r="EBA160" i="68"/>
  <c r="EBK160" i="68"/>
  <c r="EBS160" i="68"/>
  <c r="ECA160" i="68"/>
  <c r="ECI160" i="68"/>
  <c r="ECQ160" i="68"/>
  <c r="ECY160" i="68"/>
  <c r="EDG160" i="68"/>
  <c r="EDO160" i="68"/>
  <c r="EDW160" i="68"/>
  <c r="EEE160" i="68"/>
  <c r="EEM160" i="68"/>
  <c r="EEU160" i="68"/>
  <c r="EFC160" i="68"/>
  <c r="EFK160" i="68"/>
  <c r="EFS160" i="68"/>
  <c r="EGA160" i="68"/>
  <c r="EGI160" i="68"/>
  <c r="EGQ160" i="68"/>
  <c r="EGY160" i="68"/>
  <c r="EHG160" i="68"/>
  <c r="EHO160" i="68"/>
  <c r="EHW160" i="68"/>
  <c r="EIE160" i="68"/>
  <c r="EIM160" i="68"/>
  <c r="EIU160" i="68"/>
  <c r="EJC160" i="68"/>
  <c r="EJK160" i="68"/>
  <c r="EJS160" i="68"/>
  <c r="EKA160" i="68"/>
  <c r="EKI160" i="68"/>
  <c r="EKQ160" i="68"/>
  <c r="EKY160" i="68"/>
  <c r="ELG160" i="68"/>
  <c r="ELO160" i="68"/>
  <c r="ELW160" i="68"/>
  <c r="EME160" i="68"/>
  <c r="EMM160" i="68"/>
  <c r="EMU160" i="68"/>
  <c r="ENC160" i="68"/>
  <c r="ENK160" i="68"/>
  <c r="ENS160" i="68"/>
  <c r="EOA160" i="68"/>
  <c r="EOI160" i="68"/>
  <c r="EOQ160" i="68"/>
  <c r="EOY160" i="68"/>
  <c r="EPG160" i="68"/>
  <c r="EPO160" i="68"/>
  <c r="EPW160" i="68"/>
  <c r="EQE160" i="68"/>
  <c r="EQM160" i="68"/>
  <c r="EQU160" i="68"/>
  <c r="ERC160" i="68"/>
  <c r="ERK160" i="68"/>
  <c r="ERS160" i="68"/>
  <c r="ESA160" i="68"/>
  <c r="ESI160" i="68"/>
  <c r="ESQ160" i="68"/>
  <c r="ESY160" i="68"/>
  <c r="ETG160" i="68"/>
  <c r="ETO160" i="68"/>
  <c r="ETW160" i="68"/>
  <c r="EUE160" i="68"/>
  <c r="EUM160" i="68"/>
  <c r="EUU160" i="68"/>
  <c r="EVC160" i="68"/>
  <c r="EVK160" i="68"/>
  <c r="EVS160" i="68"/>
  <c r="EWA160" i="68"/>
  <c r="EWI160" i="68"/>
  <c r="EWQ160" i="68"/>
  <c r="EWY160" i="68"/>
  <c r="EXG160" i="68"/>
  <c r="EXO160" i="68"/>
  <c r="EXW160" i="68"/>
  <c r="EYE160" i="68"/>
  <c r="EYM160" i="68"/>
  <c r="EYU160" i="68"/>
  <c r="EZC160" i="68"/>
  <c r="EZK160" i="68"/>
  <c r="EZS160" i="68"/>
  <c r="FAA160" i="68"/>
  <c r="FAI160" i="68"/>
  <c r="FAQ160" i="68"/>
  <c r="FAY160" i="68"/>
  <c r="FBG160" i="68"/>
  <c r="FBO160" i="68"/>
  <c r="FBW160" i="68"/>
  <c r="FCE160" i="68"/>
  <c r="FCM160" i="68"/>
  <c r="FCU160" i="68"/>
  <c r="FDC160" i="68"/>
  <c r="FDK160" i="68"/>
  <c r="FDS160" i="68"/>
  <c r="FEA160" i="68"/>
  <c r="FEI160" i="68"/>
  <c r="FEQ160" i="68"/>
  <c r="FEY160" i="68"/>
  <c r="FFG160" i="68"/>
  <c r="FFO160" i="68"/>
  <c r="FFW160" i="68"/>
  <c r="FGE160" i="68"/>
  <c r="FGM160" i="68"/>
  <c r="FGU160" i="68"/>
  <c r="FHC160" i="68"/>
  <c r="FHK160" i="68"/>
  <c r="FHS160" i="68"/>
  <c r="FIA160" i="68"/>
  <c r="FII160" i="68"/>
  <c r="FIQ160" i="68"/>
  <c r="FIY160" i="68"/>
  <c r="FJG160" i="68"/>
  <c r="FJO160" i="68"/>
  <c r="FJW160" i="68"/>
  <c r="LD160" i="68"/>
  <c r="ABL160" i="68"/>
  <c r="AIX160" i="68"/>
  <c r="APH160" i="68"/>
  <c r="AVA160" i="68"/>
  <c r="AZR160" i="68"/>
  <c r="BEF160" i="68"/>
  <c r="BIN160" i="68"/>
  <c r="BMI160" i="68"/>
  <c r="BPQ160" i="68"/>
  <c r="BSY160" i="68"/>
  <c r="BVM160" i="68"/>
  <c r="BXR160" i="68"/>
  <c r="BZW160" i="68"/>
  <c r="CBZ160" i="68"/>
  <c r="CDR160" i="68"/>
  <c r="CEZ160" i="68"/>
  <c r="CGE160" i="68"/>
  <c r="CHH160" i="68"/>
  <c r="CIL160" i="68"/>
  <c r="CJN160" i="68"/>
  <c r="CKQ160" i="68"/>
  <c r="CLV160" i="68"/>
  <c r="CMT160" i="68"/>
  <c r="CNS160" i="68"/>
  <c r="COR160" i="68"/>
  <c r="CPO160" i="68"/>
  <c r="CQN160" i="68"/>
  <c r="CRM160" i="68"/>
  <c r="CSG160" i="68"/>
  <c r="CSX160" i="68"/>
  <c r="CTP160" i="68"/>
  <c r="CUF160" i="68"/>
  <c r="CUV160" i="68"/>
  <c r="CVJ160" i="68"/>
  <c r="CVY160" i="68"/>
  <c r="CWO160" i="68"/>
  <c r="CXC160" i="68"/>
  <c r="CXR160" i="68"/>
  <c r="CYE160" i="68"/>
  <c r="CYS160" i="68"/>
  <c r="CZG160" i="68"/>
  <c r="CZS160" i="68"/>
  <c r="DAF160" i="68"/>
  <c r="DAR160" i="68"/>
  <c r="DBE160" i="68"/>
  <c r="DBS160" i="68"/>
  <c r="DCE160" i="68"/>
  <c r="DCR160" i="68"/>
  <c r="DDD160" i="68"/>
  <c r="DDQ160" i="68"/>
  <c r="DEE160" i="68"/>
  <c r="DEQ160" i="68"/>
  <c r="DFD160" i="68"/>
  <c r="DFP160" i="68"/>
  <c r="DGC160" i="68"/>
  <c r="DGQ160" i="68"/>
  <c r="DHC160" i="68"/>
  <c r="DHP160" i="68"/>
  <c r="DIB160" i="68"/>
  <c r="DIO160" i="68"/>
  <c r="DJC160" i="68"/>
  <c r="DJO160" i="68"/>
  <c r="DKB160" i="68"/>
  <c r="DKN160" i="68"/>
  <c r="DLA160" i="68"/>
  <c r="DLO160" i="68"/>
  <c r="DMA160" i="68"/>
  <c r="DMN160" i="68"/>
  <c r="DMZ160" i="68"/>
  <c r="DNM160" i="68"/>
  <c r="DOA160" i="68"/>
  <c r="DOM160" i="68"/>
  <c r="DOZ160" i="68"/>
  <c r="DPL160" i="68"/>
  <c r="DPY160" i="68"/>
  <c r="DQL160" i="68"/>
  <c r="DQV160" i="68"/>
  <c r="DRG160" i="68"/>
  <c r="DRR160" i="68"/>
  <c r="DSB160" i="68"/>
  <c r="DSM160" i="68"/>
  <c r="DSX160" i="68"/>
  <c r="DTH160" i="68"/>
  <c r="DTS160" i="68"/>
  <c r="DUD160" i="68"/>
  <c r="DUN160" i="68"/>
  <c r="DUY160" i="68"/>
  <c r="DVJ160" i="68"/>
  <c r="DVT160" i="68"/>
  <c r="DWE160" i="68"/>
  <c r="DWP160" i="68"/>
  <c r="DWZ160" i="68"/>
  <c r="DXK160" i="68"/>
  <c r="DXV160" i="68"/>
  <c r="DYF160" i="68"/>
  <c r="DYQ160" i="68"/>
  <c r="DYZ160" i="68"/>
  <c r="DZI160" i="68"/>
  <c r="DZR160" i="68"/>
  <c r="EAA160" i="68"/>
  <c r="EAJ160" i="68"/>
  <c r="EAS160" i="68"/>
  <c r="EBC160" i="68"/>
  <c r="EBL160" i="68"/>
  <c r="EBT160" i="68"/>
  <c r="ECB160" i="68"/>
  <c r="ECJ160" i="68"/>
  <c r="ECR160" i="68"/>
  <c r="ECZ160" i="68"/>
  <c r="EDH160" i="68"/>
  <c r="EDP160" i="68"/>
  <c r="EDX160" i="68"/>
  <c r="EEF160" i="68"/>
  <c r="EEN160" i="68"/>
  <c r="EEV160" i="68"/>
  <c r="EFD160" i="68"/>
  <c r="EFL160" i="68"/>
  <c r="EFT160" i="68"/>
  <c r="EGB160" i="68"/>
  <c r="EGJ160" i="68"/>
  <c r="EGR160" i="68"/>
  <c r="EGZ160" i="68"/>
  <c r="EHH160" i="68"/>
  <c r="EHP160" i="68"/>
  <c r="EHX160" i="68"/>
  <c r="EIF160" i="68"/>
  <c r="EIN160" i="68"/>
  <c r="EIV160" i="68"/>
  <c r="EJD160" i="68"/>
  <c r="EJL160" i="68"/>
  <c r="EJT160" i="68"/>
  <c r="EKB160" i="68"/>
  <c r="EKJ160" i="68"/>
  <c r="EKR160" i="68"/>
  <c r="EKZ160" i="68"/>
  <c r="ELH160" i="68"/>
  <c r="ELP160" i="68"/>
  <c r="ELX160" i="68"/>
  <c r="EMF160" i="68"/>
  <c r="EMN160" i="68"/>
  <c r="EMV160" i="68"/>
  <c r="END160" i="68"/>
  <c r="ENL160" i="68"/>
  <c r="ENT160" i="68"/>
  <c r="EOB160" i="68"/>
  <c r="EOJ160" i="68"/>
  <c r="EOR160" i="68"/>
  <c r="EOZ160" i="68"/>
  <c r="EPH160" i="68"/>
  <c r="EPP160" i="68"/>
  <c r="EPX160" i="68"/>
  <c r="MY160" i="68"/>
  <c r="ABT160" i="68"/>
  <c r="AJC160" i="68"/>
  <c r="APJ160" i="68"/>
  <c r="AVD160" i="68"/>
  <c r="AZX160" i="68"/>
  <c r="BEJ160" i="68"/>
  <c r="BIP160" i="68"/>
  <c r="BMM160" i="68"/>
  <c r="BPS160" i="68"/>
  <c r="BTA160" i="68"/>
  <c r="BVQ160" i="68"/>
  <c r="BXW160" i="68"/>
  <c r="CAA160" i="68"/>
  <c r="CCE160" i="68"/>
  <c r="CDT160" i="68"/>
  <c r="CFE160" i="68"/>
  <c r="CGI160" i="68"/>
  <c r="CHK160" i="68"/>
  <c r="CIN160" i="68"/>
  <c r="CJS160" i="68"/>
  <c r="CKU160" i="68"/>
  <c r="CLY160" i="68"/>
  <c r="CMX160" i="68"/>
  <c r="CNU160" i="68"/>
  <c r="COT160" i="68"/>
  <c r="CPS160" i="68"/>
  <c r="CQP160" i="68"/>
  <c r="CRO160" i="68"/>
  <c r="CSL160" i="68"/>
  <c r="CTA160" i="68"/>
  <c r="CTR160" i="68"/>
  <c r="CUK160" i="68"/>
  <c r="CUZ160" i="68"/>
  <c r="CVO160" i="68"/>
  <c r="CWB160" i="68"/>
  <c r="CWQ160" i="68"/>
  <c r="CXG160" i="68"/>
  <c r="CXU160" i="68"/>
  <c r="CYJ160" i="68"/>
  <c r="CYV160" i="68"/>
  <c r="CZI160" i="68"/>
  <c r="CZW160" i="68"/>
  <c r="DAI160" i="68"/>
  <c r="DAV160" i="68"/>
  <c r="DBH160" i="68"/>
  <c r="DBU160" i="68"/>
  <c r="DCI160" i="68"/>
  <c r="DCU160" i="68"/>
  <c r="DDH160" i="68"/>
  <c r="DDT160" i="68"/>
  <c r="DEG160" i="68"/>
  <c r="DEU160" i="68"/>
  <c r="DFG160" i="68"/>
  <c r="DFT160" i="68"/>
  <c r="DGF160" i="68"/>
  <c r="DGS160" i="68"/>
  <c r="DHG160" i="68"/>
  <c r="DHS160" i="68"/>
  <c r="DIF160" i="68"/>
  <c r="DIR160" i="68"/>
  <c r="DJE160" i="68"/>
  <c r="DJS160" i="68"/>
  <c r="DKE160" i="68"/>
  <c r="DKR160" i="68"/>
  <c r="DLD160" i="68"/>
  <c r="DLQ160" i="68"/>
  <c r="DME160" i="68"/>
  <c r="DMQ160" i="68"/>
  <c r="DND160" i="68"/>
  <c r="DNP160" i="68"/>
  <c r="DOC160" i="68"/>
  <c r="DOQ160" i="68"/>
  <c r="DPC160" i="68"/>
  <c r="DPP160" i="68"/>
  <c r="DQB160" i="68"/>
  <c r="DQN160" i="68"/>
  <c r="DQY160" i="68"/>
  <c r="DRJ160" i="68"/>
  <c r="DRT160" i="68"/>
  <c r="DSE160" i="68"/>
  <c r="DSP160" i="68"/>
  <c r="DSZ160" i="68"/>
  <c r="DTK160" i="68"/>
  <c r="DTV160" i="68"/>
  <c r="DUF160" i="68"/>
  <c r="DUQ160" i="68"/>
  <c r="DVB160" i="68"/>
  <c r="DVL160" i="68"/>
  <c r="DVW160" i="68"/>
  <c r="DWH160" i="68"/>
  <c r="DWR160" i="68"/>
  <c r="DXC160" i="68"/>
  <c r="DXN160" i="68"/>
  <c r="DXX160" i="68"/>
  <c r="DYI160" i="68"/>
  <c r="DYS160" i="68"/>
  <c r="DZB160" i="68"/>
  <c r="DZK160" i="68"/>
  <c r="DZT160" i="68"/>
  <c r="EAC160" i="68"/>
  <c r="EAM160" i="68"/>
  <c r="EAV160" i="68"/>
  <c r="EBE160" i="68"/>
  <c r="EBN160" i="68"/>
  <c r="EBV160" i="68"/>
  <c r="ECD160" i="68"/>
  <c r="ECL160" i="68"/>
  <c r="ECT160" i="68"/>
  <c r="EDB160" i="68"/>
  <c r="EDJ160" i="68"/>
  <c r="EDR160" i="68"/>
  <c r="EDZ160" i="68"/>
  <c r="EEH160" i="68"/>
  <c r="EEP160" i="68"/>
  <c r="EEX160" i="68"/>
  <c r="EFF160" i="68"/>
  <c r="EFN160" i="68"/>
  <c r="EFV160" i="68"/>
  <c r="EGD160" i="68"/>
  <c r="EGL160" i="68"/>
  <c r="EGT160" i="68"/>
  <c r="EHB160" i="68"/>
  <c r="EHJ160" i="68"/>
  <c r="EHR160" i="68"/>
  <c r="EHZ160" i="68"/>
  <c r="EIH160" i="68"/>
  <c r="EIP160" i="68"/>
  <c r="EIX160" i="68"/>
  <c r="EJF160" i="68"/>
  <c r="EJN160" i="68"/>
  <c r="EJV160" i="68"/>
  <c r="EKD160" i="68"/>
  <c r="EKL160" i="68"/>
  <c r="EKT160" i="68"/>
  <c r="ELB160" i="68"/>
  <c r="ELJ160" i="68"/>
  <c r="ELR160" i="68"/>
  <c r="ELZ160" i="68"/>
  <c r="EMH160" i="68"/>
  <c r="EMP160" i="68"/>
  <c r="EMX160" i="68"/>
  <c r="ENF160" i="68"/>
  <c r="ENN160" i="68"/>
  <c r="ENV160" i="68"/>
  <c r="EOD160" i="68"/>
  <c r="EOL160" i="68"/>
  <c r="EOT160" i="68"/>
  <c r="EPB160" i="68"/>
  <c r="EPJ160" i="68"/>
  <c r="EPR160" i="68"/>
  <c r="EPZ160" i="68"/>
  <c r="EQH160" i="68"/>
  <c r="EQP160" i="68"/>
  <c r="EQX160" i="68"/>
  <c r="ERF160" i="68"/>
  <c r="ERN160" i="68"/>
  <c r="ERV160" i="68"/>
  <c r="ESD160" i="68"/>
  <c r="ESL160" i="68"/>
  <c r="EST160" i="68"/>
  <c r="ETB160" i="68"/>
  <c r="ETJ160" i="68"/>
  <c r="ETR160" i="68"/>
  <c r="ETZ160" i="68"/>
  <c r="EUH160" i="68"/>
  <c r="EUP160" i="68"/>
  <c r="EUX160" i="68"/>
  <c r="EVF160" i="68"/>
  <c r="EVN160" i="68"/>
  <c r="MB160" i="68"/>
  <c r="AFN160" i="68"/>
  <c r="AQW160" i="68"/>
  <c r="AXO160" i="68"/>
  <c r="BGM160" i="68"/>
  <c r="BMK160" i="68"/>
  <c r="BRI160" i="68"/>
  <c r="BWD160" i="68"/>
  <c r="BYX160" i="68"/>
  <c r="CCW160" i="68"/>
  <c r="CFC160" i="68"/>
  <c r="CGT160" i="68"/>
  <c r="CIU160" i="68"/>
  <c r="CKG160" i="68"/>
  <c r="CMH160" i="68"/>
  <c r="CNT160" i="68"/>
  <c r="CPE160" i="68"/>
  <c r="CQV160" i="68"/>
  <c r="CSA160" i="68"/>
  <c r="CTG160" i="68"/>
  <c r="CUG160" i="68"/>
  <c r="CVF160" i="68"/>
  <c r="CWF160" i="68"/>
  <c r="CWY160" i="68"/>
  <c r="CXZ160" i="68"/>
  <c r="CYU160" i="68"/>
  <c r="CZO160" i="68"/>
  <c r="DAJ160" i="68"/>
  <c r="DBC160" i="68"/>
  <c r="DBX160" i="68"/>
  <c r="DCS160" i="68"/>
  <c r="DDL160" i="68"/>
  <c r="DEI160" i="68"/>
  <c r="DEZ160" i="68"/>
  <c r="DFW160" i="68"/>
  <c r="DGR160" i="68"/>
  <c r="DHK160" i="68"/>
  <c r="DIG160" i="68"/>
  <c r="DIY160" i="68"/>
  <c r="DJU160" i="68"/>
  <c r="DKQ160" i="68"/>
  <c r="DLI160" i="68"/>
  <c r="DMF160" i="68"/>
  <c r="DMW160" i="68"/>
  <c r="DNT160" i="68"/>
  <c r="DON160" i="68"/>
  <c r="DPH160" i="68"/>
  <c r="DQE160" i="68"/>
  <c r="DQT160" i="68"/>
  <c r="DRL160" i="68"/>
  <c r="DSC160" i="68"/>
  <c r="DSS160" i="68"/>
  <c r="DTL160" i="68"/>
  <c r="DUA160" i="68"/>
  <c r="DUT160" i="68"/>
  <c r="DVK160" i="68"/>
  <c r="DWA160" i="68"/>
  <c r="DWS160" i="68"/>
  <c r="DXH160" i="68"/>
  <c r="DYA160" i="68"/>
  <c r="DYR160" i="68"/>
  <c r="DZE160" i="68"/>
  <c r="DZU160" i="68"/>
  <c r="EAH160" i="68"/>
  <c r="EAX160" i="68"/>
  <c r="EBM160" i="68"/>
  <c r="EBY160" i="68"/>
  <c r="ECM160" i="68"/>
  <c r="ECX160" i="68"/>
  <c r="EDL160" i="68"/>
  <c r="EDY160" i="68"/>
  <c r="EEK160" i="68"/>
  <c r="EEY160" i="68"/>
  <c r="EFJ160" i="68"/>
  <c r="EFX160" i="68"/>
  <c r="EGK160" i="68"/>
  <c r="EGW160" i="68"/>
  <c r="EHK160" i="68"/>
  <c r="EHV160" i="68"/>
  <c r="EIJ160" i="68"/>
  <c r="EIW160" i="68"/>
  <c r="EJI160" i="68"/>
  <c r="EJW160" i="68"/>
  <c r="EKH160" i="68"/>
  <c r="EKV160" i="68"/>
  <c r="ELI160" i="68"/>
  <c r="ELU160" i="68"/>
  <c r="EMI160" i="68"/>
  <c r="EMT160" i="68"/>
  <c r="ENH160" i="68"/>
  <c r="ENU160" i="68"/>
  <c r="EOG160" i="68"/>
  <c r="EOU160" i="68"/>
  <c r="EPF160" i="68"/>
  <c r="EPT160" i="68"/>
  <c r="EQF160" i="68"/>
  <c r="EQQ160" i="68"/>
  <c r="ERA160" i="68"/>
  <c r="ERL160" i="68"/>
  <c r="ERW160" i="68"/>
  <c r="ESG160" i="68"/>
  <c r="ESR160" i="68"/>
  <c r="ETC160" i="68"/>
  <c r="ETM160" i="68"/>
  <c r="ETX160" i="68"/>
  <c r="EUI160" i="68"/>
  <c r="EUS160" i="68"/>
  <c r="EVD160" i="68"/>
  <c r="EVO160" i="68"/>
  <c r="EVX160" i="68"/>
  <c r="EWG160" i="68"/>
  <c r="EWP160" i="68"/>
  <c r="EWZ160" i="68"/>
  <c r="EXI160" i="68"/>
  <c r="EXR160" i="68"/>
  <c r="EYA160" i="68"/>
  <c r="EYJ160" i="68"/>
  <c r="EYS160" i="68"/>
  <c r="EZB160" i="68"/>
  <c r="EZL160" i="68"/>
  <c r="EZU160" i="68"/>
  <c r="FAD160" i="68"/>
  <c r="FAM160" i="68"/>
  <c r="FAV160" i="68"/>
  <c r="FBE160" i="68"/>
  <c r="FBN160" i="68"/>
  <c r="FBX160" i="68"/>
  <c r="FCG160" i="68"/>
  <c r="FCP160" i="68"/>
  <c r="FCY160" i="68"/>
  <c r="FDH160" i="68"/>
  <c r="FDQ160" i="68"/>
  <c r="FDZ160" i="68"/>
  <c r="FEJ160" i="68"/>
  <c r="FES160" i="68"/>
  <c r="FFB160" i="68"/>
  <c r="FFK160" i="68"/>
  <c r="FFT160" i="68"/>
  <c r="FGC160" i="68"/>
  <c r="FGL160" i="68"/>
  <c r="FGV160" i="68"/>
  <c r="FHE160" i="68"/>
  <c r="FHN160" i="68"/>
  <c r="FHW160" i="68"/>
  <c r="FIF160" i="68"/>
  <c r="FIO160" i="68"/>
  <c r="FIX160" i="68"/>
  <c r="FJH160" i="68"/>
  <c r="FJQ160" i="68"/>
  <c r="FJZ160" i="68"/>
  <c r="FKH160" i="68"/>
  <c r="FKP160" i="68"/>
  <c r="FKX160" i="68"/>
  <c r="FLF160" i="68"/>
  <c r="FLN160" i="68"/>
  <c r="FLV160" i="68"/>
  <c r="FMD160" i="68"/>
  <c r="FML160" i="68"/>
  <c r="FMT160" i="68"/>
  <c r="FNB160" i="68"/>
  <c r="FNJ160" i="68"/>
  <c r="FNR160" i="68"/>
  <c r="FNZ160" i="68"/>
  <c r="FOH160" i="68"/>
  <c r="FOP160" i="68"/>
  <c r="FOX160" i="68"/>
  <c r="FPF160" i="68"/>
  <c r="FPN160" i="68"/>
  <c r="FPV160" i="68"/>
  <c r="FQD160" i="68"/>
  <c r="FQL160" i="68"/>
  <c r="FQT160" i="68"/>
  <c r="FRB160" i="68"/>
  <c r="FRJ160" i="68"/>
  <c r="FRR160" i="68"/>
  <c r="FRZ160" i="68"/>
  <c r="FSH160" i="68"/>
  <c r="FSP160" i="68"/>
  <c r="FSX160" i="68"/>
  <c r="FTF160" i="68"/>
  <c r="FTN160" i="68"/>
  <c r="FTV160" i="68"/>
  <c r="FUD160" i="68"/>
  <c r="FUL160" i="68"/>
  <c r="FUT160" i="68"/>
  <c r="FVB160" i="68"/>
  <c r="FVJ160" i="68"/>
  <c r="FVR160" i="68"/>
  <c r="FVZ160" i="68"/>
  <c r="FWH160" i="68"/>
  <c r="FWP160" i="68"/>
  <c r="FWX160" i="68"/>
  <c r="FXF160" i="68"/>
  <c r="FXN160" i="68"/>
  <c r="FXV160" i="68"/>
  <c r="FYD160" i="68"/>
  <c r="FYL160" i="68"/>
  <c r="FYT160" i="68"/>
  <c r="FZB160" i="68"/>
  <c r="FZJ160" i="68"/>
  <c r="FZR160" i="68"/>
  <c r="FZZ160" i="68"/>
  <c r="GAH160" i="68"/>
  <c r="GAP160" i="68"/>
  <c r="GAX160" i="68"/>
  <c r="GBF160" i="68"/>
  <c r="GBN160" i="68"/>
  <c r="GBV160" i="68"/>
  <c r="GCD160" i="68"/>
  <c r="GCL160" i="68"/>
  <c r="GCT160" i="68"/>
  <c r="GDB160" i="68"/>
  <c r="GDJ160" i="68"/>
  <c r="GDR160" i="68"/>
  <c r="GDZ160" i="68"/>
  <c r="GEH160" i="68"/>
  <c r="GEP160" i="68"/>
  <c r="GEX160" i="68"/>
  <c r="GFF160" i="68"/>
  <c r="GFN160" i="68"/>
  <c r="GFV160" i="68"/>
  <c r="GGD160" i="68"/>
  <c r="GGL160" i="68"/>
  <c r="GGT160" i="68"/>
  <c r="GHB160" i="68"/>
  <c r="GHJ160" i="68"/>
  <c r="GHR160" i="68"/>
  <c r="GHZ160" i="68"/>
  <c r="GIH160" i="68"/>
  <c r="GIP160" i="68"/>
  <c r="GIX160" i="68"/>
  <c r="GJF160" i="68"/>
  <c r="GJN160" i="68"/>
  <c r="GJV160" i="68"/>
  <c r="GKD160" i="68"/>
  <c r="GKL160" i="68"/>
  <c r="GKT160" i="68"/>
  <c r="GLB160" i="68"/>
  <c r="GLJ160" i="68"/>
  <c r="GLR160" i="68"/>
  <c r="GLZ160" i="68"/>
  <c r="GMH160" i="68"/>
  <c r="GMP160" i="68"/>
  <c r="GMX160" i="68"/>
  <c r="GNF160" i="68"/>
  <c r="GNN160" i="68"/>
  <c r="GNV160" i="68"/>
  <c r="GOD160" i="68"/>
  <c r="GOL160" i="68"/>
  <c r="GOT160" i="68"/>
  <c r="GPB160" i="68"/>
  <c r="GPJ160" i="68"/>
  <c r="GPR160" i="68"/>
  <c r="GPZ160" i="68"/>
  <c r="GQH160" i="68"/>
  <c r="GQP160" i="68"/>
  <c r="GQX160" i="68"/>
  <c r="GRF160" i="68"/>
  <c r="GRN160" i="68"/>
  <c r="GRV160" i="68"/>
  <c r="GSD160" i="68"/>
  <c r="GSL160" i="68"/>
  <c r="GST160" i="68"/>
  <c r="GTB160" i="68"/>
  <c r="GTJ160" i="68"/>
  <c r="GTR160" i="68"/>
  <c r="GTZ160" i="68"/>
  <c r="GUH160" i="68"/>
  <c r="GUP160" i="68"/>
  <c r="GUX160" i="68"/>
  <c r="GVF160" i="68"/>
  <c r="GVN160" i="68"/>
  <c r="GVV160" i="68"/>
  <c r="GWD160" i="68"/>
  <c r="GWL160" i="68"/>
  <c r="GWT160" i="68"/>
  <c r="GXB160" i="68"/>
  <c r="GXJ160" i="68"/>
  <c r="GXR160" i="68"/>
  <c r="GXZ160" i="68"/>
  <c r="SM160" i="68"/>
  <c r="AFQ160" i="68"/>
  <c r="ASI160" i="68"/>
  <c r="AZU160" i="68"/>
  <c r="BGO160" i="68"/>
  <c r="BNF160" i="68"/>
  <c r="BRK160" i="68"/>
  <c r="BWQ160" i="68"/>
  <c r="BZY160" i="68"/>
  <c r="CCX160" i="68"/>
  <c r="CFJ160" i="68"/>
  <c r="CGX160" i="68"/>
  <c r="CJA160" i="68"/>
  <c r="CKT160" i="68"/>
  <c r="CMI160" i="68"/>
  <c r="COA160" i="68"/>
  <c r="CPF160" i="68"/>
  <c r="CQY160" i="68"/>
  <c r="CSJ160" i="68"/>
  <c r="CTH160" i="68"/>
  <c r="CUL160" i="68"/>
  <c r="CVG160" i="68"/>
  <c r="CWG160" i="68"/>
  <c r="CXD160" i="68"/>
  <c r="CYA160" i="68"/>
  <c r="CYY160" i="68"/>
  <c r="CZP160" i="68"/>
  <c r="DAM160" i="68"/>
  <c r="DBG160" i="68"/>
  <c r="DCA160" i="68"/>
  <c r="DCV160" i="68"/>
  <c r="DDO160" i="68"/>
  <c r="DEJ160" i="68"/>
  <c r="DFE160" i="68"/>
  <c r="DFX160" i="68"/>
  <c r="DGU160" i="68"/>
  <c r="DHL160" i="68"/>
  <c r="DII160" i="68"/>
  <c r="DJD160" i="68"/>
  <c r="DJW160" i="68"/>
  <c r="DKS160" i="68"/>
  <c r="DLK160" i="68"/>
  <c r="DMG160" i="68"/>
  <c r="DNC160" i="68"/>
  <c r="DNU160" i="68"/>
  <c r="DOR160" i="68"/>
  <c r="DPI160" i="68"/>
  <c r="DQF160" i="68"/>
  <c r="DQW160" i="68"/>
  <c r="DRM160" i="68"/>
  <c r="DSF160" i="68"/>
  <c r="DSU160" i="68"/>
  <c r="DTN160" i="68"/>
  <c r="DUE160" i="68"/>
  <c r="DUU160" i="68"/>
  <c r="DVM160" i="68"/>
  <c r="DWB160" i="68"/>
  <c r="DWU160" i="68"/>
  <c r="DXL160" i="68"/>
  <c r="DYB160" i="68"/>
  <c r="DYT160" i="68"/>
  <c r="DZG160" i="68"/>
  <c r="DZW160" i="68"/>
  <c r="EAK160" i="68"/>
  <c r="EAY160" i="68"/>
  <c r="EBO160" i="68"/>
  <c r="EBZ160" i="68"/>
  <c r="ECN160" i="68"/>
  <c r="EDA160" i="68"/>
  <c r="EDM160" i="68"/>
  <c r="EEA160" i="68"/>
  <c r="EEL160" i="68"/>
  <c r="EEZ160" i="68"/>
  <c r="EFM160" i="68"/>
  <c r="EFY160" i="68"/>
  <c r="EGM160" i="68"/>
  <c r="EGX160" i="68"/>
  <c r="EHL160" i="68"/>
  <c r="EHY160" i="68"/>
  <c r="EIK160" i="68"/>
  <c r="EIY160" i="68"/>
  <c r="EJJ160" i="68"/>
  <c r="EJX160" i="68"/>
  <c r="EKK160" i="68"/>
  <c r="EKW160" i="68"/>
  <c r="ELK160" i="68"/>
  <c r="ELV160" i="68"/>
  <c r="EMJ160" i="68"/>
  <c r="EMW160" i="68"/>
  <c r="ENI160" i="68"/>
  <c r="ENW160" i="68"/>
  <c r="EOH160" i="68"/>
  <c r="EOV160" i="68"/>
  <c r="EPI160" i="68"/>
  <c r="EPU160" i="68"/>
  <c r="EQG160" i="68"/>
  <c r="EQR160" i="68"/>
  <c r="ERB160" i="68"/>
  <c r="ERM160" i="68"/>
  <c r="ERX160" i="68"/>
  <c r="ESH160" i="68"/>
  <c r="ESS160" i="68"/>
  <c r="ETD160" i="68"/>
  <c r="ETN160" i="68"/>
  <c r="ETY160" i="68"/>
  <c r="EUJ160" i="68"/>
  <c r="EUT160" i="68"/>
  <c r="EVE160" i="68"/>
  <c r="EVP160" i="68"/>
  <c r="EVY160" i="68"/>
  <c r="EWH160" i="68"/>
  <c r="EWR160" i="68"/>
  <c r="EXA160" i="68"/>
  <c r="EXJ160" i="68"/>
  <c r="EXS160" i="68"/>
  <c r="EYB160" i="68"/>
  <c r="EYK160" i="68"/>
  <c r="EYT160" i="68"/>
  <c r="EZD160" i="68"/>
  <c r="EZM160" i="68"/>
  <c r="EZV160" i="68"/>
  <c r="FAE160" i="68"/>
  <c r="FAN160" i="68"/>
  <c r="FAW160" i="68"/>
  <c r="FBF160" i="68"/>
  <c r="FBP160" i="68"/>
  <c r="FBY160" i="68"/>
  <c r="FCH160" i="68"/>
  <c r="FCQ160" i="68"/>
  <c r="FCZ160" i="68"/>
  <c r="FDI160" i="68"/>
  <c r="FDR160" i="68"/>
  <c r="FEB160" i="68"/>
  <c r="FEK160" i="68"/>
  <c r="FET160" i="68"/>
  <c r="FFC160" i="68"/>
  <c r="FFL160" i="68"/>
  <c r="FFU160" i="68"/>
  <c r="FGD160" i="68"/>
  <c r="FGN160" i="68"/>
  <c r="FGW160" i="68"/>
  <c r="FHF160" i="68"/>
  <c r="FHO160" i="68"/>
  <c r="FHX160" i="68"/>
  <c r="FIG160" i="68"/>
  <c r="FIP160" i="68"/>
  <c r="FIZ160" i="68"/>
  <c r="FJI160" i="68"/>
  <c r="FJR160" i="68"/>
  <c r="FKA160" i="68"/>
  <c r="FKI160" i="68"/>
  <c r="FKQ160" i="68"/>
  <c r="FKY160" i="68"/>
  <c r="FLG160" i="68"/>
  <c r="FLO160" i="68"/>
  <c r="FLW160" i="68"/>
  <c r="FME160" i="68"/>
  <c r="FMM160" i="68"/>
  <c r="FMU160" i="68"/>
  <c r="FNC160" i="68"/>
  <c r="FNK160" i="68"/>
  <c r="FNS160" i="68"/>
  <c r="FOA160" i="68"/>
  <c r="FOI160" i="68"/>
  <c r="FOQ160" i="68"/>
  <c r="FOY160" i="68"/>
  <c r="FPG160" i="68"/>
  <c r="FPO160" i="68"/>
  <c r="FPW160" i="68"/>
  <c r="FQE160" i="68"/>
  <c r="FQM160" i="68"/>
  <c r="FQU160" i="68"/>
  <c r="FRC160" i="68"/>
  <c r="FRK160" i="68"/>
  <c r="FRS160" i="68"/>
  <c r="FSA160" i="68"/>
  <c r="FSI160" i="68"/>
  <c r="FSQ160" i="68"/>
  <c r="WI160" i="68"/>
  <c r="AJA160" i="68"/>
  <c r="ASJ160" i="68"/>
  <c r="BAY160" i="68"/>
  <c r="BGP160" i="68"/>
  <c r="BOA160" i="68"/>
  <c r="BSZ160" i="68"/>
  <c r="BWR160" i="68"/>
  <c r="CAM160" i="68"/>
  <c r="CCY160" i="68"/>
  <c r="CFQ160" i="68"/>
  <c r="CHJ160" i="68"/>
  <c r="CJB160" i="68"/>
  <c r="CKZ160" i="68"/>
  <c r="CMK160" i="68"/>
  <c r="COD160" i="68"/>
  <c r="CPR160" i="68"/>
  <c r="CRC160" i="68"/>
  <c r="CSM160" i="68"/>
  <c r="CTJ160" i="68"/>
  <c r="CUM160" i="68"/>
  <c r="CVN160" i="68"/>
  <c r="CWH160" i="68"/>
  <c r="CXH160" i="68"/>
  <c r="CYB160" i="68"/>
  <c r="CYZ160" i="68"/>
  <c r="CZT160" i="68"/>
  <c r="DAN160" i="68"/>
  <c r="DBK160" i="68"/>
  <c r="DCB160" i="68"/>
  <c r="DCY160" i="68"/>
  <c r="DDS160" i="68"/>
  <c r="DEM160" i="68"/>
  <c r="DFH160" i="68"/>
  <c r="DGA160" i="68"/>
  <c r="DGV160" i="68"/>
  <c r="DHQ160" i="68"/>
  <c r="DIJ160" i="68"/>
  <c r="DJG160" i="68"/>
  <c r="DJX160" i="68"/>
  <c r="DKU160" i="68"/>
  <c r="DLP160" i="68"/>
  <c r="DMI160" i="68"/>
  <c r="DNE160" i="68"/>
  <c r="DNW160" i="68"/>
  <c r="DOS160" i="68"/>
  <c r="DPO160" i="68"/>
  <c r="DQG160" i="68"/>
  <c r="DQZ160" i="68"/>
  <c r="DRO160" i="68"/>
  <c r="DSH160" i="68"/>
  <c r="DSY160" i="68"/>
  <c r="DTO160" i="68"/>
  <c r="DUG160" i="68"/>
  <c r="DUV160" i="68"/>
  <c r="DVO160" i="68"/>
  <c r="DWF160" i="68"/>
  <c r="DWV160" i="68"/>
  <c r="DXO160" i="68"/>
  <c r="DYD160" i="68"/>
  <c r="DYU160" i="68"/>
  <c r="DZJ160" i="68"/>
  <c r="DZX160" i="68"/>
  <c r="EAN160" i="68"/>
  <c r="EAZ160" i="68"/>
  <c r="EBP160" i="68"/>
  <c r="ECC160" i="68"/>
  <c r="ECO160" i="68"/>
  <c r="EDC160" i="68"/>
  <c r="EDN160" i="68"/>
  <c r="EEB160" i="68"/>
  <c r="EEO160" i="68"/>
  <c r="EFA160" i="68"/>
  <c r="EFO160" i="68"/>
  <c r="EFZ160" i="68"/>
  <c r="EGN160" i="68"/>
  <c r="EHA160" i="68"/>
  <c r="EHM160" i="68"/>
  <c r="EIA160" i="68"/>
  <c r="EIL160" i="68"/>
  <c r="EIZ160" i="68"/>
  <c r="EJM160" i="68"/>
  <c r="EJY160" i="68"/>
  <c r="EKM160" i="68"/>
  <c r="EKX160" i="68"/>
  <c r="ELL160" i="68"/>
  <c r="ELY160" i="68"/>
  <c r="EMK160" i="68"/>
  <c r="EMY160" i="68"/>
  <c r="ENJ160" i="68"/>
  <c r="ENX160" i="68"/>
  <c r="EOK160" i="68"/>
  <c r="EOW160" i="68"/>
  <c r="EPK160" i="68"/>
  <c r="EPV160" i="68"/>
  <c r="EQI160" i="68"/>
  <c r="EQS160" i="68"/>
  <c r="ERD160" i="68"/>
  <c r="ERO160" i="68"/>
  <c r="ERY160" i="68"/>
  <c r="ESJ160" i="68"/>
  <c r="ESU160" i="68"/>
  <c r="ETE160" i="68"/>
  <c r="ETP160" i="68"/>
  <c r="EUA160" i="68"/>
  <c r="EUK160" i="68"/>
  <c r="EUV160" i="68"/>
  <c r="EVG160" i="68"/>
  <c r="EVQ160" i="68"/>
  <c r="EVZ160" i="68"/>
  <c r="EWJ160" i="68"/>
  <c r="EWS160" i="68"/>
  <c r="EXB160" i="68"/>
  <c r="EXK160" i="68"/>
  <c r="EXT160" i="68"/>
  <c r="EYC160" i="68"/>
  <c r="EYL160" i="68"/>
  <c r="EYV160" i="68"/>
  <c r="EZE160" i="68"/>
  <c r="EZN160" i="68"/>
  <c r="EZW160" i="68"/>
  <c r="FAF160" i="68"/>
  <c r="FAO160" i="68"/>
  <c r="FAX160" i="68"/>
  <c r="FBH160" i="68"/>
  <c r="FBQ160" i="68"/>
  <c r="FBZ160" i="68"/>
  <c r="FCI160" i="68"/>
  <c r="FCR160" i="68"/>
  <c r="FDA160" i="68"/>
  <c r="FDJ160" i="68"/>
  <c r="FDT160" i="68"/>
  <c r="FEC160" i="68"/>
  <c r="FEL160" i="68"/>
  <c r="FEU160" i="68"/>
  <c r="FFD160" i="68"/>
  <c r="FFM160" i="68"/>
  <c r="FFV160" i="68"/>
  <c r="FGF160" i="68"/>
  <c r="FGO160" i="68"/>
  <c r="FGX160" i="68"/>
  <c r="FHG160" i="68"/>
  <c r="FHP160" i="68"/>
  <c r="FHY160" i="68"/>
  <c r="FIH160" i="68"/>
  <c r="FIR160" i="68"/>
  <c r="FJA160" i="68"/>
  <c r="FJJ160" i="68"/>
  <c r="FJS160" i="68"/>
  <c r="FKB160" i="68"/>
  <c r="FKJ160" i="68"/>
  <c r="FKR160" i="68"/>
  <c r="FKZ160" i="68"/>
  <c r="FLH160" i="68"/>
  <c r="FLP160" i="68"/>
  <c r="FLX160" i="68"/>
  <c r="FMF160" i="68"/>
  <c r="FMN160" i="68"/>
  <c r="FMV160" i="68"/>
  <c r="FND160" i="68"/>
  <c r="FNL160" i="68"/>
  <c r="FNT160" i="68"/>
  <c r="FOB160" i="68"/>
  <c r="FOJ160" i="68"/>
  <c r="FOR160" i="68"/>
  <c r="FOZ160" i="68"/>
  <c r="FPH160" i="68"/>
  <c r="FPP160" i="68"/>
  <c r="FPX160" i="68"/>
  <c r="FQF160" i="68"/>
  <c r="WM160" i="68"/>
  <c r="AKO160" i="68"/>
  <c r="ASO160" i="68"/>
  <c r="BBZ160" i="68"/>
  <c r="BIO160" i="68"/>
  <c r="BOB160" i="68"/>
  <c r="BTS160" i="68"/>
  <c r="BWS160" i="68"/>
  <c r="CAZ160" i="68"/>
  <c r="CDS160" i="68"/>
  <c r="CFR160" i="68"/>
  <c r="CHQ160" i="68"/>
  <c r="CJD160" i="68"/>
  <c r="CLG160" i="68"/>
  <c r="CMW160" i="68"/>
  <c r="COH160" i="68"/>
  <c r="CPW160" i="68"/>
  <c r="CRD160" i="68"/>
  <c r="CSP160" i="68"/>
  <c r="CTQ160" i="68"/>
  <c r="CUP160" i="68"/>
  <c r="CVP160" i="68"/>
  <c r="CWJ160" i="68"/>
  <c r="CXJ160" i="68"/>
  <c r="CYI160" i="68"/>
  <c r="CZA160" i="68"/>
  <c r="CZX160" i="68"/>
  <c r="DAO160" i="68"/>
  <c r="DBL160" i="68"/>
  <c r="DCF160" i="68"/>
  <c r="DCZ160" i="68"/>
  <c r="DDW160" i="68"/>
  <c r="DEN160" i="68"/>
  <c r="DFK160" i="68"/>
  <c r="DGE160" i="68"/>
  <c r="DGY160" i="68"/>
  <c r="DHT160" i="68"/>
  <c r="DIM160" i="68"/>
  <c r="DJH160" i="68"/>
  <c r="DKC160" i="68"/>
  <c r="DKV160" i="68"/>
  <c r="DLS160" i="68"/>
  <c r="DMJ160" i="68"/>
  <c r="DNG160" i="68"/>
  <c r="DOB160" i="68"/>
  <c r="DOU160" i="68"/>
  <c r="DPQ160" i="68"/>
  <c r="DQI160" i="68"/>
  <c r="DRB160" i="68"/>
  <c r="DRS160" i="68"/>
  <c r="DSI160" i="68"/>
  <c r="DTA160" i="68"/>
  <c r="DTP160" i="68"/>
  <c r="DUI160" i="68"/>
  <c r="DUZ160" i="68"/>
  <c r="DVP160" i="68"/>
  <c r="DWI160" i="68"/>
  <c r="DWX160" i="68"/>
  <c r="DXP160" i="68"/>
  <c r="DYG160" i="68"/>
  <c r="DYV160" i="68"/>
  <c r="DZL160" i="68"/>
  <c r="DZY160" i="68"/>
  <c r="EAO160" i="68"/>
  <c r="EBD160" i="68"/>
  <c r="EBQ160" i="68"/>
  <c r="ECE160" i="68"/>
  <c r="ECP160" i="68"/>
  <c r="EDD160" i="68"/>
  <c r="EDQ160" i="68"/>
  <c r="EEC160" i="68"/>
  <c r="EEQ160" i="68"/>
  <c r="EFB160" i="68"/>
  <c r="EFP160" i="68"/>
  <c r="EGC160" i="68"/>
  <c r="EGO160" i="68"/>
  <c r="EHC160" i="68"/>
  <c r="EHN160" i="68"/>
  <c r="EIB160" i="68"/>
  <c r="EIO160" i="68"/>
  <c r="EJA160" i="68"/>
  <c r="EJO160" i="68"/>
  <c r="EJZ160" i="68"/>
  <c r="EKN160" i="68"/>
  <c r="ELA160" i="68"/>
  <c r="ELM160" i="68"/>
  <c r="EMA160" i="68"/>
  <c r="EML160" i="68"/>
  <c r="EMZ160" i="68"/>
  <c r="ENM160" i="68"/>
  <c r="ENY160" i="68"/>
  <c r="EOM160" i="68"/>
  <c r="EOX160" i="68"/>
  <c r="EPL160" i="68"/>
  <c r="EPY160" i="68"/>
  <c r="EQJ160" i="68"/>
  <c r="EQT160" i="68"/>
  <c r="ERE160" i="68"/>
  <c r="ERP160" i="68"/>
  <c r="ERZ160" i="68"/>
  <c r="ESK160" i="68"/>
  <c r="ESV160" i="68"/>
  <c r="ETF160" i="68"/>
  <c r="ETQ160" i="68"/>
  <c r="EUB160" i="68"/>
  <c r="EUL160" i="68"/>
  <c r="EUW160" i="68"/>
  <c r="EVH160" i="68"/>
  <c r="EVR160" i="68"/>
  <c r="EWB160" i="68"/>
  <c r="EWK160" i="68"/>
  <c r="EWT160" i="68"/>
  <c r="EXC160" i="68"/>
  <c r="EXL160" i="68"/>
  <c r="EXU160" i="68"/>
  <c r="EYD160" i="68"/>
  <c r="EYN160" i="68"/>
  <c r="EYW160" i="68"/>
  <c r="EZF160" i="68"/>
  <c r="EZO160" i="68"/>
  <c r="EZX160" i="68"/>
  <c r="FAG160" i="68"/>
  <c r="FAP160" i="68"/>
  <c r="FAZ160" i="68"/>
  <c r="FBI160" i="68"/>
  <c r="FBR160" i="68"/>
  <c r="FCA160" i="68"/>
  <c r="FCJ160" i="68"/>
  <c r="FCS160" i="68"/>
  <c r="FDB160" i="68"/>
  <c r="FDL160" i="68"/>
  <c r="FDU160" i="68"/>
  <c r="FED160" i="68"/>
  <c r="FEM160" i="68"/>
  <c r="FEV160" i="68"/>
  <c r="FFE160" i="68"/>
  <c r="FFN160" i="68"/>
  <c r="FFX160" i="68"/>
  <c r="FGG160" i="68"/>
  <c r="FGP160" i="68"/>
  <c r="FGY160" i="68"/>
  <c r="FHH160" i="68"/>
  <c r="FHQ160" i="68"/>
  <c r="FHZ160" i="68"/>
  <c r="FIJ160" i="68"/>
  <c r="FIS160" i="68"/>
  <c r="FJB160" i="68"/>
  <c r="FJK160" i="68"/>
  <c r="FJT160" i="68"/>
  <c r="FKC160" i="68"/>
  <c r="FKK160" i="68"/>
  <c r="FKS160" i="68"/>
  <c r="FLA160" i="68"/>
  <c r="FLI160" i="68"/>
  <c r="FLQ160" i="68"/>
  <c r="FLY160" i="68"/>
  <c r="FMG160" i="68"/>
  <c r="FMO160" i="68"/>
  <c r="FMW160" i="68"/>
  <c r="FNE160" i="68"/>
  <c r="FNM160" i="68"/>
  <c r="FNU160" i="68"/>
  <c r="FOC160" i="68"/>
  <c r="FOK160" i="68"/>
  <c r="FOS160" i="68"/>
  <c r="FPA160" i="68"/>
  <c r="FPI160" i="68"/>
  <c r="FPQ160" i="68"/>
  <c r="FPY160" i="68"/>
  <c r="FQG160" i="68"/>
  <c r="FQO160" i="68"/>
  <c r="FQW160" i="68"/>
  <c r="FRE160" i="68"/>
  <c r="FRM160" i="68"/>
  <c r="FRU160" i="68"/>
  <c r="FSC160" i="68"/>
  <c r="FSK160" i="68"/>
  <c r="FSS160" i="68"/>
  <c r="FTA160" i="68"/>
  <c r="FTI160" i="68"/>
  <c r="FTQ160" i="68"/>
  <c r="FTY160" i="68"/>
  <c r="FUG160" i="68"/>
  <c r="FUO160" i="68"/>
  <c r="FUW160" i="68"/>
  <c r="FVE160" i="68"/>
  <c r="FVM160" i="68"/>
  <c r="FVU160" i="68"/>
  <c r="FWC160" i="68"/>
  <c r="FWK160" i="68"/>
  <c r="FWS160" i="68"/>
  <c r="FXA160" i="68"/>
  <c r="FXI160" i="68"/>
  <c r="FXQ160" i="68"/>
  <c r="FXY160" i="68"/>
  <c r="FYG160" i="68"/>
  <c r="FYO160" i="68"/>
  <c r="FYW160" i="68"/>
  <c r="FZE160" i="68"/>
  <c r="FZM160" i="68"/>
  <c r="FZU160" i="68"/>
  <c r="GAC160" i="68"/>
  <c r="GAK160" i="68"/>
  <c r="GAS160" i="68"/>
  <c r="GBA160" i="68"/>
  <c r="GBI160" i="68"/>
  <c r="GBQ160" i="68"/>
  <c r="GBY160" i="68"/>
  <c r="GCG160" i="68"/>
  <c r="GCO160" i="68"/>
  <c r="GCW160" i="68"/>
  <c r="GDE160" i="68"/>
  <c r="GDM160" i="68"/>
  <c r="GDU160" i="68"/>
  <c r="GEC160" i="68"/>
  <c r="GEK160" i="68"/>
  <c r="GES160" i="68"/>
  <c r="GFA160" i="68"/>
  <c r="GFI160" i="68"/>
  <c r="GFQ160" i="68"/>
  <c r="GFY160" i="68"/>
  <c r="GGG160" i="68"/>
  <c r="GGO160" i="68"/>
  <c r="GGW160" i="68"/>
  <c r="GHE160" i="68"/>
  <c r="GHM160" i="68"/>
  <c r="GHU160" i="68"/>
  <c r="GIC160" i="68"/>
  <c r="GIK160" i="68"/>
  <c r="GIS160" i="68"/>
  <c r="GJA160" i="68"/>
  <c r="GJI160" i="68"/>
  <c r="GJQ160" i="68"/>
  <c r="GJY160" i="68"/>
  <c r="GKG160" i="68"/>
  <c r="GKO160" i="68"/>
  <c r="GKW160" i="68"/>
  <c r="WQ160" i="68"/>
  <c r="AVC160" i="68"/>
  <c r="BJN160" i="68"/>
  <c r="BUG160" i="68"/>
  <c r="CBB160" i="68"/>
  <c r="CFS160" i="68"/>
  <c r="CJO160" i="68"/>
  <c r="CNB160" i="68"/>
  <c r="CQC160" i="68"/>
  <c r="CSQ160" i="68"/>
  <c r="CUQ160" i="68"/>
  <c r="CWP160" i="68"/>
  <c r="CYK160" i="68"/>
  <c r="CZY160" i="68"/>
  <c r="DBM160" i="68"/>
  <c r="DDA160" i="68"/>
  <c r="DER160" i="68"/>
  <c r="DGI160" i="68"/>
  <c r="DHW160" i="68"/>
  <c r="DJK160" i="68"/>
  <c r="DKY160" i="68"/>
  <c r="DMO160" i="68"/>
  <c r="DOE160" i="68"/>
  <c r="DPS160" i="68"/>
  <c r="DRC160" i="68"/>
  <c r="DSJ160" i="68"/>
  <c r="DTT160" i="68"/>
  <c r="DVC160" i="68"/>
  <c r="DWJ160" i="68"/>
  <c r="DXQ160" i="68"/>
  <c r="DYW160" i="68"/>
  <c r="EAB160" i="68"/>
  <c r="EBF160" i="68"/>
  <c r="ECF160" i="68"/>
  <c r="EDE160" i="68"/>
  <c r="EED160" i="68"/>
  <c r="EFE160" i="68"/>
  <c r="EGE160" i="68"/>
  <c r="EHD160" i="68"/>
  <c r="EIC160" i="68"/>
  <c r="EJB160" i="68"/>
  <c r="EKC160" i="68"/>
  <c r="ELC160" i="68"/>
  <c r="EMB160" i="68"/>
  <c r="ENA160" i="68"/>
  <c r="ENZ160" i="68"/>
  <c r="EPA160" i="68"/>
  <c r="EQA160" i="68"/>
  <c r="EQV160" i="68"/>
  <c r="ERQ160" i="68"/>
  <c r="ESM160" i="68"/>
  <c r="ETH160" i="68"/>
  <c r="EUC160" i="68"/>
  <c r="EUY160" i="68"/>
  <c r="EVT160" i="68"/>
  <c r="EWL160" i="68"/>
  <c r="EXD160" i="68"/>
  <c r="EXV160" i="68"/>
  <c r="EYO160" i="68"/>
  <c r="EZG160" i="68"/>
  <c r="EZY160" i="68"/>
  <c r="FAR160" i="68"/>
  <c r="FBJ160" i="68"/>
  <c r="FCB160" i="68"/>
  <c r="FCT160" i="68"/>
  <c r="FDM160" i="68"/>
  <c r="FEE160" i="68"/>
  <c r="FEW160" i="68"/>
  <c r="FFP160" i="68"/>
  <c r="FGH160" i="68"/>
  <c r="FGZ160" i="68"/>
  <c r="FHR160" i="68"/>
  <c r="FIK160" i="68"/>
  <c r="FJC160" i="68"/>
  <c r="FJU160" i="68"/>
  <c r="FKL160" i="68"/>
  <c r="FLB160" i="68"/>
  <c r="FLR160" i="68"/>
  <c r="FMH160" i="68"/>
  <c r="FMX160" i="68"/>
  <c r="FNN160" i="68"/>
  <c r="FOD160" i="68"/>
  <c r="FOT160" i="68"/>
  <c r="FPJ160" i="68"/>
  <c r="FPZ160" i="68"/>
  <c r="FQN160" i="68"/>
  <c r="FQZ160" i="68"/>
  <c r="FRN160" i="68"/>
  <c r="FRY160" i="68"/>
  <c r="FSM160" i="68"/>
  <c r="FSY160" i="68"/>
  <c r="FTJ160" i="68"/>
  <c r="FTT160" i="68"/>
  <c r="FUE160" i="68"/>
  <c r="FUP160" i="68"/>
  <c r="FUZ160" i="68"/>
  <c r="FVK160" i="68"/>
  <c r="FVV160" i="68"/>
  <c r="FWF160" i="68"/>
  <c r="FWQ160" i="68"/>
  <c r="FXB160" i="68"/>
  <c r="FXL160" i="68"/>
  <c r="FXW160" i="68"/>
  <c r="FYH160" i="68"/>
  <c r="FYR160" i="68"/>
  <c r="FZC160" i="68"/>
  <c r="FZN160" i="68"/>
  <c r="FZX160" i="68"/>
  <c r="GAI160" i="68"/>
  <c r="GAT160" i="68"/>
  <c r="GBD160" i="68"/>
  <c r="GBO160" i="68"/>
  <c r="GBZ160" i="68"/>
  <c r="GCJ160" i="68"/>
  <c r="GCU160" i="68"/>
  <c r="GDF160" i="68"/>
  <c r="GDP160" i="68"/>
  <c r="GEA160" i="68"/>
  <c r="GEL160" i="68"/>
  <c r="GEV160" i="68"/>
  <c r="GFG160" i="68"/>
  <c r="GFR160" i="68"/>
  <c r="GGB160" i="68"/>
  <c r="GGM160" i="68"/>
  <c r="GGX160" i="68"/>
  <c r="GHH160" i="68"/>
  <c r="GHS160" i="68"/>
  <c r="GID160" i="68"/>
  <c r="GIN160" i="68"/>
  <c r="GIY160" i="68"/>
  <c r="GJJ160" i="68"/>
  <c r="GJT160" i="68"/>
  <c r="GKE160" i="68"/>
  <c r="GKP160" i="68"/>
  <c r="GKZ160" i="68"/>
  <c r="GLI160" i="68"/>
  <c r="GLS160" i="68"/>
  <c r="GMB160" i="68"/>
  <c r="GMK160" i="68"/>
  <c r="GMT160" i="68"/>
  <c r="GNC160" i="68"/>
  <c r="GNL160" i="68"/>
  <c r="GNU160" i="68"/>
  <c r="GOE160" i="68"/>
  <c r="GON160" i="68"/>
  <c r="GOW160" i="68"/>
  <c r="GPF160" i="68"/>
  <c r="GPO160" i="68"/>
  <c r="GPX160" i="68"/>
  <c r="GQG160" i="68"/>
  <c r="GQQ160" i="68"/>
  <c r="GQZ160" i="68"/>
  <c r="GRI160" i="68"/>
  <c r="GRR160" i="68"/>
  <c r="GSA160" i="68"/>
  <c r="GSJ160" i="68"/>
  <c r="GSS160" i="68"/>
  <c r="GTC160" i="68"/>
  <c r="GTL160" i="68"/>
  <c r="GTU160" i="68"/>
  <c r="GUD160" i="68"/>
  <c r="GUM160" i="68"/>
  <c r="GUV160" i="68"/>
  <c r="GVE160" i="68"/>
  <c r="GVO160" i="68"/>
  <c r="GVX160" i="68"/>
  <c r="GWG160" i="68"/>
  <c r="GWP160" i="68"/>
  <c r="GWY160" i="68"/>
  <c r="GXH160" i="68"/>
  <c r="GXQ160" i="68"/>
  <c r="GYA160" i="68"/>
  <c r="GYI160" i="68"/>
  <c r="GYQ160" i="68"/>
  <c r="GYY160" i="68"/>
  <c r="GZG160" i="68"/>
  <c r="GZO160" i="68"/>
  <c r="GZW160" i="68"/>
  <c r="HAE160" i="68"/>
  <c r="HAM160" i="68"/>
  <c r="HAU160" i="68"/>
  <c r="HBC160" i="68"/>
  <c r="HBK160" i="68"/>
  <c r="HBS160" i="68"/>
  <c r="HCA160" i="68"/>
  <c r="HCI160" i="68"/>
  <c r="HCQ160" i="68"/>
  <c r="HCY160" i="68"/>
  <c r="HDG160" i="68"/>
  <c r="HDO160" i="68"/>
  <c r="HDW160" i="68"/>
  <c r="HEE160" i="68"/>
  <c r="HEM160" i="68"/>
  <c r="HEU160" i="68"/>
  <c r="HFC160" i="68"/>
  <c r="HFK160" i="68"/>
  <c r="HFS160" i="68"/>
  <c r="HGA160" i="68"/>
  <c r="HGI160" i="68"/>
  <c r="HGQ160" i="68"/>
  <c r="HGY160" i="68"/>
  <c r="HHG160" i="68"/>
  <c r="HHO160" i="68"/>
  <c r="HHW160" i="68"/>
  <c r="HIE160" i="68"/>
  <c r="HIM160" i="68"/>
  <c r="HIU160" i="68"/>
  <c r="HJC160" i="68"/>
  <c r="HJK160" i="68"/>
  <c r="HJS160" i="68"/>
  <c r="HKA160" i="68"/>
  <c r="HKI160" i="68"/>
  <c r="HKQ160" i="68"/>
  <c r="HKY160" i="68"/>
  <c r="HLG160" i="68"/>
  <c r="HLO160" i="68"/>
  <c r="HLW160" i="68"/>
  <c r="HME160" i="68"/>
  <c r="HMM160" i="68"/>
  <c r="HMU160" i="68"/>
  <c r="HNC160" i="68"/>
  <c r="HNK160" i="68"/>
  <c r="HNS160" i="68"/>
  <c r="HOA160" i="68"/>
  <c r="HOI160" i="68"/>
  <c r="HOQ160" i="68"/>
  <c r="HOY160" i="68"/>
  <c r="HPG160" i="68"/>
  <c r="HPO160" i="68"/>
  <c r="HPW160" i="68"/>
  <c r="HQE160" i="68"/>
  <c r="HQM160" i="68"/>
  <c r="HQU160" i="68"/>
  <c r="HRC160" i="68"/>
  <c r="HRK160" i="68"/>
  <c r="HRS160" i="68"/>
  <c r="HSA160" i="68"/>
  <c r="HSI160" i="68"/>
  <c r="HSQ160" i="68"/>
  <c r="HSY160" i="68"/>
  <c r="HTG160" i="68"/>
  <c r="HTO160" i="68"/>
  <c r="HTW160" i="68"/>
  <c r="HUE160" i="68"/>
  <c r="HUM160" i="68"/>
  <c r="HUU160" i="68"/>
  <c r="HVC160" i="68"/>
  <c r="HVK160" i="68"/>
  <c r="HVS160" i="68"/>
  <c r="HWA160" i="68"/>
  <c r="HWI160" i="68"/>
  <c r="HWQ160" i="68"/>
  <c r="HWY160" i="68"/>
  <c r="HXG160" i="68"/>
  <c r="HXO160" i="68"/>
  <c r="HXW160" i="68"/>
  <c r="HYE160" i="68"/>
  <c r="HYM160" i="68"/>
  <c r="HYU160" i="68"/>
  <c r="HZC160" i="68"/>
  <c r="HZK160" i="68"/>
  <c r="HZS160" i="68"/>
  <c r="IAA160" i="68"/>
  <c r="IAI160" i="68"/>
  <c r="IAQ160" i="68"/>
  <c r="IAY160" i="68"/>
  <c r="IBG160" i="68"/>
  <c r="IBO160" i="68"/>
  <c r="IBW160" i="68"/>
  <c r="ICE160" i="68"/>
  <c r="ICM160" i="68"/>
  <c r="ICU160" i="68"/>
  <c r="IDC160" i="68"/>
  <c r="IDK160" i="68"/>
  <c r="IDS160" i="68"/>
  <c r="IEA160" i="68"/>
  <c r="IEI160" i="68"/>
  <c r="IEQ160" i="68"/>
  <c r="IEY160" i="68"/>
  <c r="IFG160" i="68"/>
  <c r="IFO160" i="68"/>
  <c r="IFW160" i="68"/>
  <c r="IGE160" i="68"/>
  <c r="IGM160" i="68"/>
  <c r="IGU160" i="68"/>
  <c r="IHC160" i="68"/>
  <c r="IHK160" i="68"/>
  <c r="IHS160" i="68"/>
  <c r="IIA160" i="68"/>
  <c r="III160" i="68"/>
  <c r="IIQ160" i="68"/>
  <c r="IIY160" i="68"/>
  <c r="IJG160" i="68"/>
  <c r="IJO160" i="68"/>
  <c r="IJW160" i="68"/>
  <c r="IKE160" i="68"/>
  <c r="IKM160" i="68"/>
  <c r="IKU160" i="68"/>
  <c r="ILC160" i="68"/>
  <c r="ILK160" i="68"/>
  <c r="ILS160" i="68"/>
  <c r="IMA160" i="68"/>
  <c r="IMI160" i="68"/>
  <c r="IMQ160" i="68"/>
  <c r="IMY160" i="68"/>
  <c r="ING160" i="68"/>
  <c r="INO160" i="68"/>
  <c r="INW160" i="68"/>
  <c r="IOE160" i="68"/>
  <c r="IOM160" i="68"/>
  <c r="IOU160" i="68"/>
  <c r="IPC160" i="68"/>
  <c r="IPK160" i="68"/>
  <c r="IPS160" i="68"/>
  <c r="IQA160" i="68"/>
  <c r="IQI160" i="68"/>
  <c r="IQQ160" i="68"/>
  <c r="IQY160" i="68"/>
  <c r="IRG160" i="68"/>
  <c r="IRO160" i="68"/>
  <c r="IRW160" i="68"/>
  <c r="ISE160" i="68"/>
  <c r="ISM160" i="68"/>
  <c r="ISU160" i="68"/>
  <c r="ITC160" i="68"/>
  <c r="ITK160" i="68"/>
  <c r="ITS160" i="68"/>
  <c r="IUA160" i="68"/>
  <c r="IUI160" i="68"/>
  <c r="IUQ160" i="68"/>
  <c r="IUY160" i="68"/>
  <c r="IVG160" i="68"/>
  <c r="IVO160" i="68"/>
  <c r="IVW160" i="68"/>
  <c r="IWE160" i="68"/>
  <c r="IWM160" i="68"/>
  <c r="IWU160" i="68"/>
  <c r="IXC160" i="68"/>
  <c r="IXK160" i="68"/>
  <c r="IXS160" i="68"/>
  <c r="IYA160" i="68"/>
  <c r="ABM160" i="68"/>
  <c r="AWJ160" i="68"/>
  <c r="BKL160" i="68"/>
  <c r="BUK160" i="68"/>
  <c r="CBC160" i="68"/>
  <c r="CGG160" i="68"/>
  <c r="CJW160" i="68"/>
  <c r="CNG160" i="68"/>
  <c r="CQD160" i="68"/>
  <c r="CSU160" i="68"/>
  <c r="CUX160" i="68"/>
  <c r="CWT160" i="68"/>
  <c r="CYM160" i="68"/>
  <c r="DAA160" i="68"/>
  <c r="DBO160" i="68"/>
  <c r="DDG160" i="68"/>
  <c r="DEV160" i="68"/>
  <c r="DGJ160" i="68"/>
  <c r="DHX160" i="68"/>
  <c r="DJL160" i="68"/>
  <c r="DLC160" i="68"/>
  <c r="DMR160" i="68"/>
  <c r="DOF160" i="68"/>
  <c r="DPT160" i="68"/>
  <c r="DRD160" i="68"/>
  <c r="DSN160" i="68"/>
  <c r="DTW160" i="68"/>
  <c r="DVD160" i="68"/>
  <c r="DWK160" i="68"/>
  <c r="DXS160" i="68"/>
  <c r="DZA160" i="68"/>
  <c r="EAE160" i="68"/>
  <c r="EBG160" i="68"/>
  <c r="ECG160" i="68"/>
  <c r="EDF160" i="68"/>
  <c r="EEG160" i="68"/>
  <c r="EFG160" i="68"/>
  <c r="EGF160" i="68"/>
  <c r="EHE160" i="68"/>
  <c r="EID160" i="68"/>
  <c r="EJE160" i="68"/>
  <c r="EKE160" i="68"/>
  <c r="ELD160" i="68"/>
  <c r="EMC160" i="68"/>
  <c r="ENB160" i="68"/>
  <c r="EOC160" i="68"/>
  <c r="EPC160" i="68"/>
  <c r="EQB160" i="68"/>
  <c r="EQW160" i="68"/>
  <c r="ERR160" i="68"/>
  <c r="ESN160" i="68"/>
  <c r="ETI160" i="68"/>
  <c r="EUD160" i="68"/>
  <c r="EUZ160" i="68"/>
  <c r="EVU160" i="68"/>
  <c r="EWM160" i="68"/>
  <c r="EXE160" i="68"/>
  <c r="EXX160" i="68"/>
  <c r="EYP160" i="68"/>
  <c r="EZH160" i="68"/>
  <c r="EZZ160" i="68"/>
  <c r="FAS160" i="68"/>
  <c r="FBK160" i="68"/>
  <c r="FCC160" i="68"/>
  <c r="FCV160" i="68"/>
  <c r="FDN160" i="68"/>
  <c r="FEF160" i="68"/>
  <c r="FEX160" i="68"/>
  <c r="FFQ160" i="68"/>
  <c r="FGI160" i="68"/>
  <c r="FHA160" i="68"/>
  <c r="FHT160" i="68"/>
  <c r="FIL160" i="68"/>
  <c r="FJD160" i="68"/>
  <c r="FJV160" i="68"/>
  <c r="FKM160" i="68"/>
  <c r="FLC160" i="68"/>
  <c r="FLS160" i="68"/>
  <c r="FMI160" i="68"/>
  <c r="FMY160" i="68"/>
  <c r="FNO160" i="68"/>
  <c r="FOE160" i="68"/>
  <c r="FOU160" i="68"/>
  <c r="FPK160" i="68"/>
  <c r="FQA160" i="68"/>
  <c r="FQP160" i="68"/>
  <c r="FRA160" i="68"/>
  <c r="FRO160" i="68"/>
  <c r="FSB160" i="68"/>
  <c r="FSN160" i="68"/>
  <c r="FSZ160" i="68"/>
  <c r="FTK160" i="68"/>
  <c r="FTU160" i="68"/>
  <c r="FUF160" i="68"/>
  <c r="FUQ160" i="68"/>
  <c r="FVA160" i="68"/>
  <c r="FVL160" i="68"/>
  <c r="FVW160" i="68"/>
  <c r="FWG160" i="68"/>
  <c r="FWR160" i="68"/>
  <c r="FXC160" i="68"/>
  <c r="FXM160" i="68"/>
  <c r="FXX160" i="68"/>
  <c r="FYI160" i="68"/>
  <c r="FYS160" i="68"/>
  <c r="FZD160" i="68"/>
  <c r="FZO160" i="68"/>
  <c r="FZY160" i="68"/>
  <c r="GAJ160" i="68"/>
  <c r="GAU160" i="68"/>
  <c r="GBE160" i="68"/>
  <c r="GBP160" i="68"/>
  <c r="GCA160" i="68"/>
  <c r="GCK160" i="68"/>
  <c r="GCV160" i="68"/>
  <c r="GDG160" i="68"/>
  <c r="GDQ160" i="68"/>
  <c r="GEB160" i="68"/>
  <c r="GEM160" i="68"/>
  <c r="GEW160" i="68"/>
  <c r="GFH160" i="68"/>
  <c r="GFS160" i="68"/>
  <c r="GGC160" i="68"/>
  <c r="GGN160" i="68"/>
  <c r="GGY160" i="68"/>
  <c r="GHI160" i="68"/>
  <c r="GHT160" i="68"/>
  <c r="GIE160" i="68"/>
  <c r="GIO160" i="68"/>
  <c r="GIZ160" i="68"/>
  <c r="GJK160" i="68"/>
  <c r="GJU160" i="68"/>
  <c r="GKF160" i="68"/>
  <c r="GKQ160" i="68"/>
  <c r="GLA160" i="68"/>
  <c r="GLK160" i="68"/>
  <c r="GLT160" i="68"/>
  <c r="GMC160" i="68"/>
  <c r="GML160" i="68"/>
  <c r="GMU160" i="68"/>
  <c r="GND160" i="68"/>
  <c r="GNM160" i="68"/>
  <c r="GNW160" i="68"/>
  <c r="GOF160" i="68"/>
  <c r="GOO160" i="68"/>
  <c r="GOX160" i="68"/>
  <c r="GPG160" i="68"/>
  <c r="GPP160" i="68"/>
  <c r="GPY160" i="68"/>
  <c r="GQI160" i="68"/>
  <c r="GQR160" i="68"/>
  <c r="GRA160" i="68"/>
  <c r="GRJ160" i="68"/>
  <c r="GRS160" i="68"/>
  <c r="GSB160" i="68"/>
  <c r="GSK160" i="68"/>
  <c r="GSU160" i="68"/>
  <c r="GTD160" i="68"/>
  <c r="GTM160" i="68"/>
  <c r="GTV160" i="68"/>
  <c r="GUE160" i="68"/>
  <c r="GUN160" i="68"/>
  <c r="GUW160" i="68"/>
  <c r="GVG160" i="68"/>
  <c r="GVP160" i="68"/>
  <c r="GVY160" i="68"/>
  <c r="GWH160" i="68"/>
  <c r="GWQ160" i="68"/>
  <c r="GWZ160" i="68"/>
  <c r="GXI160" i="68"/>
  <c r="GXS160" i="68"/>
  <c r="GYB160" i="68"/>
  <c r="GYJ160" i="68"/>
  <c r="GYR160" i="68"/>
  <c r="GYZ160" i="68"/>
  <c r="GZH160" i="68"/>
  <c r="GZP160" i="68"/>
  <c r="GZX160" i="68"/>
  <c r="HAF160" i="68"/>
  <c r="HAN160" i="68"/>
  <c r="HAV160" i="68"/>
  <c r="HBD160" i="68"/>
  <c r="HBL160" i="68"/>
  <c r="HBT160" i="68"/>
  <c r="HCB160" i="68"/>
  <c r="HCJ160" i="68"/>
  <c r="HCR160" i="68"/>
  <c r="HCZ160" i="68"/>
  <c r="HDH160" i="68"/>
  <c r="HDP160" i="68"/>
  <c r="HDX160" i="68"/>
  <c r="HEF160" i="68"/>
  <c r="HEN160" i="68"/>
  <c r="HEV160" i="68"/>
  <c r="HFD160" i="68"/>
  <c r="HFL160" i="68"/>
  <c r="HFT160" i="68"/>
  <c r="HGB160" i="68"/>
  <c r="HGJ160" i="68"/>
  <c r="HGR160" i="68"/>
  <c r="HGZ160" i="68"/>
  <c r="HHH160" i="68"/>
  <c r="HHP160" i="68"/>
  <c r="HHX160" i="68"/>
  <c r="HIF160" i="68"/>
  <c r="HIN160" i="68"/>
  <c r="HIV160" i="68"/>
  <c r="HJD160" i="68"/>
  <c r="HJL160" i="68"/>
  <c r="HJT160" i="68"/>
  <c r="HKB160" i="68"/>
  <c r="HKJ160" i="68"/>
  <c r="HKR160" i="68"/>
  <c r="HKZ160" i="68"/>
  <c r="HLH160" i="68"/>
  <c r="HLP160" i="68"/>
  <c r="HLX160" i="68"/>
  <c r="HMF160" i="68"/>
  <c r="HMN160" i="68"/>
  <c r="HMV160" i="68"/>
  <c r="HND160" i="68"/>
  <c r="HNL160" i="68"/>
  <c r="ADQ160" i="68"/>
  <c r="AXM160" i="68"/>
  <c r="BKO160" i="68"/>
  <c r="BUN160" i="68"/>
  <c r="CCA160" i="68"/>
  <c r="CGO160" i="68"/>
  <c r="CKC160" i="68"/>
  <c r="CNI160" i="68"/>
  <c r="CQE160" i="68"/>
  <c r="CSZ160" i="68"/>
  <c r="CVA160" i="68"/>
  <c r="CWU160" i="68"/>
  <c r="CYN160" i="68"/>
  <c r="DAB160" i="68"/>
  <c r="DBT160" i="68"/>
  <c r="DDI160" i="68"/>
  <c r="DEW160" i="68"/>
  <c r="DGK160" i="68"/>
  <c r="DHY160" i="68"/>
  <c r="DJP160" i="68"/>
  <c r="DLG160" i="68"/>
  <c r="DMU160" i="68"/>
  <c r="DOI160" i="68"/>
  <c r="DPW160" i="68"/>
  <c r="DRH160" i="68"/>
  <c r="DSQ160" i="68"/>
  <c r="DTX160" i="68"/>
  <c r="DVE160" i="68"/>
  <c r="DWM160" i="68"/>
  <c r="DXW160" i="68"/>
  <c r="DZC160" i="68"/>
  <c r="EAF160" i="68"/>
  <c r="EBH160" i="68"/>
  <c r="ECH160" i="68"/>
  <c r="EDI160" i="68"/>
  <c r="EEI160" i="68"/>
  <c r="EFH160" i="68"/>
  <c r="EGG160" i="68"/>
  <c r="EHF160" i="68"/>
  <c r="EIG160" i="68"/>
  <c r="EJG160" i="68"/>
  <c r="EKF160" i="68"/>
  <c r="ELE160" i="68"/>
  <c r="EMD160" i="68"/>
  <c r="ENE160" i="68"/>
  <c r="EOE160" i="68"/>
  <c r="EPD160" i="68"/>
  <c r="EQC160" i="68"/>
  <c r="EQY160" i="68"/>
  <c r="ERT160" i="68"/>
  <c r="ESO160" i="68"/>
  <c r="ETK160" i="68"/>
  <c r="EUF160" i="68"/>
  <c r="EVA160" i="68"/>
  <c r="EVV160" i="68"/>
  <c r="EWN160" i="68"/>
  <c r="EXF160" i="68"/>
  <c r="EXY160" i="68"/>
  <c r="EYQ160" i="68"/>
  <c r="EZI160" i="68"/>
  <c r="FAB160" i="68"/>
  <c r="FAT160" i="68"/>
  <c r="FBL160" i="68"/>
  <c r="FCD160" i="68"/>
  <c r="FCW160" i="68"/>
  <c r="FDO160" i="68"/>
  <c r="FEG160" i="68"/>
  <c r="FEZ160" i="68"/>
  <c r="FFR160" i="68"/>
  <c r="FGJ160" i="68"/>
  <c r="FHB160" i="68"/>
  <c r="FHU160" i="68"/>
  <c r="FIM160" i="68"/>
  <c r="FJE160" i="68"/>
  <c r="FJX160" i="68"/>
  <c r="FKN160" i="68"/>
  <c r="FLD160" i="68"/>
  <c r="FLT160" i="68"/>
  <c r="FMJ160" i="68"/>
  <c r="FMZ160" i="68"/>
  <c r="FNP160" i="68"/>
  <c r="FOF160" i="68"/>
  <c r="FOV160" i="68"/>
  <c r="FPL160" i="68"/>
  <c r="FQB160" i="68"/>
  <c r="FQQ160" i="68"/>
  <c r="FRD160" i="68"/>
  <c r="FRP160" i="68"/>
  <c r="FSD160" i="68"/>
  <c r="FSO160" i="68"/>
  <c r="FTB160" i="68"/>
  <c r="FTL160" i="68"/>
  <c r="FTW160" i="68"/>
  <c r="FUH160" i="68"/>
  <c r="FUR160" i="68"/>
  <c r="FVC160" i="68"/>
  <c r="FVN160" i="68"/>
  <c r="FVX160" i="68"/>
  <c r="FWI160" i="68"/>
  <c r="FWT160" i="68"/>
  <c r="FXD160" i="68"/>
  <c r="FXO160" i="68"/>
  <c r="FXZ160" i="68"/>
  <c r="FYJ160" i="68"/>
  <c r="FYU160" i="68"/>
  <c r="FZF160" i="68"/>
  <c r="FZP160" i="68"/>
  <c r="GAA160" i="68"/>
  <c r="GAL160" i="68"/>
  <c r="GAV160" i="68"/>
  <c r="GBG160" i="68"/>
  <c r="GBR160" i="68"/>
  <c r="GCB160" i="68"/>
  <c r="GCM160" i="68"/>
  <c r="GCX160" i="68"/>
  <c r="GDH160" i="68"/>
  <c r="GDS160" i="68"/>
  <c r="GED160" i="68"/>
  <c r="GEN160" i="68"/>
  <c r="GEY160" i="68"/>
  <c r="GFJ160" i="68"/>
  <c r="GFT160" i="68"/>
  <c r="GGE160" i="68"/>
  <c r="GGP160" i="68"/>
  <c r="GGZ160" i="68"/>
  <c r="GHK160" i="68"/>
  <c r="GHV160" i="68"/>
  <c r="GIF160" i="68"/>
  <c r="GIQ160" i="68"/>
  <c r="GJB160" i="68"/>
  <c r="GJL160" i="68"/>
  <c r="GJW160" i="68"/>
  <c r="GKH160" i="68"/>
  <c r="GKR160" i="68"/>
  <c r="GLC160" i="68"/>
  <c r="GLL160" i="68"/>
  <c r="GLU160" i="68"/>
  <c r="GMD160" i="68"/>
  <c r="GMM160" i="68"/>
  <c r="GMV160" i="68"/>
  <c r="GNE160" i="68"/>
  <c r="GNO160" i="68"/>
  <c r="GNX160" i="68"/>
  <c r="GOG160" i="68"/>
  <c r="GOP160" i="68"/>
  <c r="GOY160" i="68"/>
  <c r="GPH160" i="68"/>
  <c r="GPQ160" i="68"/>
  <c r="GQA160" i="68"/>
  <c r="GQJ160" i="68"/>
  <c r="GQS160" i="68"/>
  <c r="GRB160" i="68"/>
  <c r="GRK160" i="68"/>
  <c r="GRT160" i="68"/>
  <c r="GSC160" i="68"/>
  <c r="GSM160" i="68"/>
  <c r="GSV160" i="68"/>
  <c r="GTE160" i="68"/>
  <c r="GTN160" i="68"/>
  <c r="GTW160" i="68"/>
  <c r="GUF160" i="68"/>
  <c r="GUO160" i="68"/>
  <c r="GUY160" i="68"/>
  <c r="GVH160" i="68"/>
  <c r="GVQ160" i="68"/>
  <c r="GVZ160" i="68"/>
  <c r="GWI160" i="68"/>
  <c r="GWR160" i="68"/>
  <c r="GXA160" i="68"/>
  <c r="GXK160" i="68"/>
  <c r="GXT160" i="68"/>
  <c r="GYC160" i="68"/>
  <c r="GYK160" i="68"/>
  <c r="GYS160" i="68"/>
  <c r="GZA160" i="68"/>
  <c r="GZI160" i="68"/>
  <c r="GZQ160" i="68"/>
  <c r="GZY160" i="68"/>
  <c r="HAG160" i="68"/>
  <c r="HAO160" i="68"/>
  <c r="HAW160" i="68"/>
  <c r="HBE160" i="68"/>
  <c r="HBM160" i="68"/>
  <c r="HBU160" i="68"/>
  <c r="HCC160" i="68"/>
  <c r="HCK160" i="68"/>
  <c r="HCS160" i="68"/>
  <c r="HDA160" i="68"/>
  <c r="HDI160" i="68"/>
  <c r="HDQ160" i="68"/>
  <c r="HDY160" i="68"/>
  <c r="HEG160" i="68"/>
  <c r="HEO160" i="68"/>
  <c r="HEW160" i="68"/>
  <c r="HFE160" i="68"/>
  <c r="HFM160" i="68"/>
  <c r="HFU160" i="68"/>
  <c r="HGC160" i="68"/>
  <c r="HGK160" i="68"/>
  <c r="HGS160" i="68"/>
  <c r="HHA160" i="68"/>
  <c r="HHI160" i="68"/>
  <c r="HHQ160" i="68"/>
  <c r="HHY160" i="68"/>
  <c r="HIG160" i="68"/>
  <c r="HIO160" i="68"/>
  <c r="HIW160" i="68"/>
  <c r="HJE160" i="68"/>
  <c r="HJM160" i="68"/>
  <c r="HJU160" i="68"/>
  <c r="HKC160" i="68"/>
  <c r="HKK160" i="68"/>
  <c r="HKS160" i="68"/>
  <c r="AFJ160" i="68"/>
  <c r="AXN160" i="68"/>
  <c r="BKQ160" i="68"/>
  <c r="BVO160" i="68"/>
  <c r="CCN160" i="68"/>
  <c r="CGS160" i="68"/>
  <c r="CKE160" i="68"/>
  <c r="CNJ160" i="68"/>
  <c r="CQO160" i="68"/>
  <c r="CTF160" i="68"/>
  <c r="CVD160" i="68"/>
  <c r="CWX160" i="68"/>
  <c r="CYQ160" i="68"/>
  <c r="DAG160" i="68"/>
  <c r="DBW160" i="68"/>
  <c r="DDK160" i="68"/>
  <c r="DEY160" i="68"/>
  <c r="DGM160" i="68"/>
  <c r="DIE160" i="68"/>
  <c r="DJT160" i="68"/>
  <c r="DLH160" i="68"/>
  <c r="DMV160" i="68"/>
  <c r="DOJ160" i="68"/>
  <c r="DQA160" i="68"/>
  <c r="DRK160" i="68"/>
  <c r="DSR160" i="68"/>
  <c r="DTY160" i="68"/>
  <c r="DVG160" i="68"/>
  <c r="DWQ160" i="68"/>
  <c r="DXY160" i="68"/>
  <c r="DZD160" i="68"/>
  <c r="EAG160" i="68"/>
  <c r="EBI160" i="68"/>
  <c r="ECK160" i="68"/>
  <c r="EDK160" i="68"/>
  <c r="EEJ160" i="68"/>
  <c r="EFI160" i="68"/>
  <c r="EGH160" i="68"/>
  <c r="EHI160" i="68"/>
  <c r="EII160" i="68"/>
  <c r="EJH160" i="68"/>
  <c r="EKG160" i="68"/>
  <c r="ELF160" i="68"/>
  <c r="EMG160" i="68"/>
  <c r="ENG160" i="68"/>
  <c r="EOF160" i="68"/>
  <c r="EPE160" i="68"/>
  <c r="EQD160" i="68"/>
  <c r="EQZ160" i="68"/>
  <c r="ERU160" i="68"/>
  <c r="ESP160" i="68"/>
  <c r="ETL160" i="68"/>
  <c r="EUG160" i="68"/>
  <c r="EVB160" i="68"/>
  <c r="EVW160" i="68"/>
  <c r="EWO160" i="68"/>
  <c r="EXH160" i="68"/>
  <c r="EXZ160" i="68"/>
  <c r="EYR160" i="68"/>
  <c r="EZJ160" i="68"/>
  <c r="FAC160" i="68"/>
  <c r="FAU160" i="68"/>
  <c r="FBM160" i="68"/>
  <c r="FCF160" i="68"/>
  <c r="FCX160" i="68"/>
  <c r="FDP160" i="68"/>
  <c r="FEH160" i="68"/>
  <c r="FFA160" i="68"/>
  <c r="FFS160" i="68"/>
  <c r="FGK160" i="68"/>
  <c r="FHD160" i="68"/>
  <c r="FHV160" i="68"/>
  <c r="FIN160" i="68"/>
  <c r="FJF160" i="68"/>
  <c r="FJY160" i="68"/>
  <c r="FKO160" i="68"/>
  <c r="FLE160" i="68"/>
  <c r="FLU160" i="68"/>
  <c r="FMK160" i="68"/>
  <c r="FNA160" i="68"/>
  <c r="FNQ160" i="68"/>
  <c r="FOG160" i="68"/>
  <c r="FOW160" i="68"/>
  <c r="FPM160" i="68"/>
  <c r="FQC160" i="68"/>
  <c r="FQR160" i="68"/>
  <c r="FRF160" i="68"/>
  <c r="FRQ160" i="68"/>
  <c r="FSE160" i="68"/>
  <c r="FSR160" i="68"/>
  <c r="FTC160" i="68"/>
  <c r="FTM160" i="68"/>
  <c r="FTX160" i="68"/>
  <c r="FUI160" i="68"/>
  <c r="FUS160" i="68"/>
  <c r="FVD160" i="68"/>
  <c r="FVO160" i="68"/>
  <c r="FVY160" i="68"/>
  <c r="FWJ160" i="68"/>
  <c r="FWU160" i="68"/>
  <c r="FXE160" i="68"/>
  <c r="FXP160" i="68"/>
  <c r="FYA160" i="68"/>
  <c r="FYK160" i="68"/>
  <c r="FYV160" i="68"/>
  <c r="FZG160" i="68"/>
  <c r="FZQ160" i="68"/>
  <c r="GAB160" i="68"/>
  <c r="GAM160" i="68"/>
  <c r="GAW160" i="68"/>
  <c r="GBH160" i="68"/>
  <c r="GBS160" i="68"/>
  <c r="GCC160" i="68"/>
  <c r="GCN160" i="68"/>
  <c r="GCY160" i="68"/>
  <c r="GDI160" i="68"/>
  <c r="GDT160" i="68"/>
  <c r="GEE160" i="68"/>
  <c r="GEO160" i="68"/>
  <c r="GEZ160" i="68"/>
  <c r="GFK160" i="68"/>
  <c r="GFU160" i="68"/>
  <c r="GGF160" i="68"/>
  <c r="GGQ160" i="68"/>
  <c r="GHA160" i="68"/>
  <c r="GHL160" i="68"/>
  <c r="GHW160" i="68"/>
  <c r="GIG160" i="68"/>
  <c r="GIR160" i="68"/>
  <c r="GJC160" i="68"/>
  <c r="GJM160" i="68"/>
  <c r="GJX160" i="68"/>
  <c r="GKI160" i="68"/>
  <c r="GKS160" i="68"/>
  <c r="GLD160" i="68"/>
  <c r="GLM160" i="68"/>
  <c r="GLV160" i="68"/>
  <c r="GME160" i="68"/>
  <c r="GMN160" i="68"/>
  <c r="GMW160" i="68"/>
  <c r="GNG160" i="68"/>
  <c r="GNP160" i="68"/>
  <c r="GNY160" i="68"/>
  <c r="GOH160" i="68"/>
  <c r="GOQ160" i="68"/>
  <c r="GOZ160" i="68"/>
  <c r="GPI160" i="68"/>
  <c r="GPS160" i="68"/>
  <c r="GQB160" i="68"/>
  <c r="GQK160" i="68"/>
  <c r="GQT160" i="68"/>
  <c r="GRC160" i="68"/>
  <c r="GRL160" i="68"/>
  <c r="GRU160" i="68"/>
  <c r="GSE160" i="68"/>
  <c r="GSN160" i="68"/>
  <c r="GSW160" i="68"/>
  <c r="GTF160" i="68"/>
  <c r="GTO160" i="68"/>
  <c r="GTX160" i="68"/>
  <c r="GUG160" i="68"/>
  <c r="GUQ160" i="68"/>
  <c r="GUZ160" i="68"/>
  <c r="GVI160" i="68"/>
  <c r="GVR160" i="68"/>
  <c r="GWA160" i="68"/>
  <c r="GWJ160" i="68"/>
  <c r="GWS160" i="68"/>
  <c r="GXC160" i="68"/>
  <c r="GXL160" i="68"/>
  <c r="GXU160" i="68"/>
  <c r="GYD160" i="68"/>
  <c r="GYL160" i="68"/>
  <c r="GYT160" i="68"/>
  <c r="GZB160" i="68"/>
  <c r="GZJ160" i="68"/>
  <c r="GZR160" i="68"/>
  <c r="GZZ160" i="68"/>
  <c r="HAH160" i="68"/>
  <c r="HAP160" i="68"/>
  <c r="HAX160" i="68"/>
  <c r="HBF160" i="68"/>
  <c r="HBN160" i="68"/>
  <c r="HBV160" i="68"/>
  <c r="HCD160" i="68"/>
  <c r="HCL160" i="68"/>
  <c r="HCT160" i="68"/>
  <c r="HDB160" i="68"/>
  <c r="HDJ160" i="68"/>
  <c r="HDR160" i="68"/>
  <c r="HDZ160" i="68"/>
  <c r="HEH160" i="68"/>
  <c r="HEP160" i="68"/>
  <c r="HEX160" i="68"/>
  <c r="HFF160" i="68"/>
  <c r="HFN160" i="68"/>
  <c r="HFV160" i="68"/>
  <c r="HGD160" i="68"/>
  <c r="HGL160" i="68"/>
  <c r="HGT160" i="68"/>
  <c r="HHB160" i="68"/>
  <c r="HHJ160" i="68"/>
  <c r="HHR160" i="68"/>
  <c r="HHZ160" i="68"/>
  <c r="HIH160" i="68"/>
  <c r="HIP160" i="68"/>
  <c r="HIX160" i="68"/>
  <c r="HJF160" i="68"/>
  <c r="HJN160" i="68"/>
  <c r="HJV160" i="68"/>
  <c r="HKD160" i="68"/>
  <c r="HKL160" i="68"/>
  <c r="HKT160" i="68"/>
  <c r="HLB160" i="68"/>
  <c r="HLJ160" i="68"/>
  <c r="HLR160" i="68"/>
  <c r="HLZ160" i="68"/>
  <c r="HMH160" i="68"/>
  <c r="HMP160" i="68"/>
  <c r="HMX160" i="68"/>
  <c r="HNF160" i="68"/>
  <c r="HNN160" i="68"/>
  <c r="HNV160" i="68"/>
  <c r="HOD160" i="68"/>
  <c r="HOL160" i="68"/>
  <c r="HOT160" i="68"/>
  <c r="HPB160" i="68"/>
  <c r="HPJ160" i="68"/>
  <c r="HPR160" i="68"/>
  <c r="HPZ160" i="68"/>
  <c r="HQH160" i="68"/>
  <c r="HQP160" i="68"/>
  <c r="HQX160" i="68"/>
  <c r="HRF160" i="68"/>
  <c r="HRN160" i="68"/>
  <c r="HRV160" i="68"/>
  <c r="HSD160" i="68"/>
  <c r="HSL160" i="68"/>
  <c r="HST160" i="68"/>
  <c r="HTB160" i="68"/>
  <c r="HTJ160" i="68"/>
  <c r="HTR160" i="68"/>
  <c r="HTZ160" i="68"/>
  <c r="HUH160" i="68"/>
  <c r="HUP160" i="68"/>
  <c r="HUX160" i="68"/>
  <c r="HVF160" i="68"/>
  <c r="HVN160" i="68"/>
  <c r="HVV160" i="68"/>
  <c r="HWD160" i="68"/>
  <c r="HWL160" i="68"/>
  <c r="HWT160" i="68"/>
  <c r="HXB160" i="68"/>
  <c r="HXJ160" i="68"/>
  <c r="HXR160" i="68"/>
  <c r="HXZ160" i="68"/>
  <c r="HYH160" i="68"/>
  <c r="HYP160" i="68"/>
  <c r="HYX160" i="68"/>
  <c r="HZF160" i="68"/>
  <c r="HZN160" i="68"/>
  <c r="HZV160" i="68"/>
  <c r="IAD160" i="68"/>
  <c r="IAL160" i="68"/>
  <c r="IAT160" i="68"/>
  <c r="IBB160" i="68"/>
  <c r="IBJ160" i="68"/>
  <c r="IBR160" i="68"/>
  <c r="IBZ160" i="68"/>
  <c r="ICH160" i="68"/>
  <c r="ICP160" i="68"/>
  <c r="ICX160" i="68"/>
  <c r="IDF160" i="68"/>
  <c r="IDN160" i="68"/>
  <c r="IDV160" i="68"/>
  <c r="IED160" i="68"/>
  <c r="IEL160" i="68"/>
  <c r="IET160" i="68"/>
  <c r="IFB160" i="68"/>
  <c r="IFJ160" i="68"/>
  <c r="IFR160" i="68"/>
  <c r="IFZ160" i="68"/>
  <c r="IGH160" i="68"/>
  <c r="IGP160" i="68"/>
  <c r="IGX160" i="68"/>
  <c r="IHF160" i="68"/>
  <c r="IHN160" i="68"/>
  <c r="ALZ160" i="68"/>
  <c r="BOC160" i="68"/>
  <c r="CEC160" i="68"/>
  <c r="CLH160" i="68"/>
  <c r="CRN160" i="68"/>
  <c r="CVR160" i="68"/>
  <c r="CZC160" i="68"/>
  <c r="DCJ160" i="68"/>
  <c r="DFL160" i="68"/>
  <c r="DIQ160" i="68"/>
  <c r="DLT160" i="68"/>
  <c r="DOV160" i="68"/>
  <c r="DRU160" i="68"/>
  <c r="DUJ160" i="68"/>
  <c r="DXA160" i="68"/>
  <c r="DZM160" i="68"/>
  <c r="EBR160" i="68"/>
  <c r="EDS160" i="68"/>
  <c r="EFQ160" i="68"/>
  <c r="EHQ160" i="68"/>
  <c r="EJP160" i="68"/>
  <c r="ELN160" i="68"/>
  <c r="ENO160" i="68"/>
  <c r="EPM160" i="68"/>
  <c r="ERG160" i="68"/>
  <c r="ESW160" i="68"/>
  <c r="EUN160" i="68"/>
  <c r="EWC160" i="68"/>
  <c r="EXM160" i="68"/>
  <c r="EYX160" i="68"/>
  <c r="FAH160" i="68"/>
  <c r="FBS160" i="68"/>
  <c r="FDD160" i="68"/>
  <c r="FEN160" i="68"/>
  <c r="FFY160" i="68"/>
  <c r="FHI160" i="68"/>
  <c r="FIT160" i="68"/>
  <c r="FKD160" i="68"/>
  <c r="FLJ160" i="68"/>
  <c r="FMP160" i="68"/>
  <c r="FNV160" i="68"/>
  <c r="FPB160" i="68"/>
  <c r="FQH160" i="68"/>
  <c r="FRG160" i="68"/>
  <c r="FSF160" i="68"/>
  <c r="FTD160" i="68"/>
  <c r="FTZ160" i="68"/>
  <c r="FUU160" i="68"/>
  <c r="FVP160" i="68"/>
  <c r="FWL160" i="68"/>
  <c r="FXG160" i="68"/>
  <c r="FYB160" i="68"/>
  <c r="FYX160" i="68"/>
  <c r="FZS160" i="68"/>
  <c r="GAN160" i="68"/>
  <c r="GBJ160" i="68"/>
  <c r="GCE160" i="68"/>
  <c r="GCZ160" i="68"/>
  <c r="GDV160" i="68"/>
  <c r="GEQ160" i="68"/>
  <c r="GFL160" i="68"/>
  <c r="GGH160" i="68"/>
  <c r="GHC160" i="68"/>
  <c r="GHX160" i="68"/>
  <c r="GIT160" i="68"/>
  <c r="GJO160" i="68"/>
  <c r="GKJ160" i="68"/>
  <c r="GLE160" i="68"/>
  <c r="GLW160" i="68"/>
  <c r="GMO160" i="68"/>
  <c r="GNH160" i="68"/>
  <c r="GNZ160" i="68"/>
  <c r="GOR160" i="68"/>
  <c r="GPK160" i="68"/>
  <c r="GQC160" i="68"/>
  <c r="GQU160" i="68"/>
  <c r="GRM160" i="68"/>
  <c r="GSF160" i="68"/>
  <c r="GSX160" i="68"/>
  <c r="GTP160" i="68"/>
  <c r="GUI160" i="68"/>
  <c r="GVA160" i="68"/>
  <c r="GVS160" i="68"/>
  <c r="GWK160" i="68"/>
  <c r="GXD160" i="68"/>
  <c r="GXV160" i="68"/>
  <c r="GYM160" i="68"/>
  <c r="GZC160" i="68"/>
  <c r="GZS160" i="68"/>
  <c r="HAI160" i="68"/>
  <c r="HAY160" i="68"/>
  <c r="HBO160" i="68"/>
  <c r="HCE160" i="68"/>
  <c r="HCU160" i="68"/>
  <c r="HDK160" i="68"/>
  <c r="HEA160" i="68"/>
  <c r="HEQ160" i="68"/>
  <c r="HFG160" i="68"/>
  <c r="HFW160" i="68"/>
  <c r="HGM160" i="68"/>
  <c r="HHC160" i="68"/>
  <c r="HHS160" i="68"/>
  <c r="HII160" i="68"/>
  <c r="HIY160" i="68"/>
  <c r="HJO160" i="68"/>
  <c r="HKE160" i="68"/>
  <c r="HKU160" i="68"/>
  <c r="HLF160" i="68"/>
  <c r="HLT160" i="68"/>
  <c r="HMG160" i="68"/>
  <c r="HMS160" i="68"/>
  <c r="HNG160" i="68"/>
  <c r="HNR160" i="68"/>
  <c r="HOC160" i="68"/>
  <c r="HON160" i="68"/>
  <c r="HOX160" i="68"/>
  <c r="HPI160" i="68"/>
  <c r="HPT160" i="68"/>
  <c r="HQD160" i="68"/>
  <c r="HQO160" i="68"/>
  <c r="HQZ160" i="68"/>
  <c r="HRJ160" i="68"/>
  <c r="HRU160" i="68"/>
  <c r="HSF160" i="68"/>
  <c r="HSP160" i="68"/>
  <c r="HTA160" i="68"/>
  <c r="HTL160" i="68"/>
  <c r="HTV160" i="68"/>
  <c r="HUG160" i="68"/>
  <c r="HUR160" i="68"/>
  <c r="HVB160" i="68"/>
  <c r="HVM160" i="68"/>
  <c r="HVX160" i="68"/>
  <c r="HWH160" i="68"/>
  <c r="HWS160" i="68"/>
  <c r="HXD160" i="68"/>
  <c r="HXN160" i="68"/>
  <c r="HXY160" i="68"/>
  <c r="HYJ160" i="68"/>
  <c r="HYT160" i="68"/>
  <c r="HZE160" i="68"/>
  <c r="HZP160" i="68"/>
  <c r="HZZ160" i="68"/>
  <c r="IAK160" i="68"/>
  <c r="IAV160" i="68"/>
  <c r="IBF160" i="68"/>
  <c r="IBQ160" i="68"/>
  <c r="ICB160" i="68"/>
  <c r="ICL160" i="68"/>
  <c r="ICW160" i="68"/>
  <c r="IDH160" i="68"/>
  <c r="IDR160" i="68"/>
  <c r="IEC160" i="68"/>
  <c r="IEN160" i="68"/>
  <c r="IEX160" i="68"/>
  <c r="IFI160" i="68"/>
  <c r="IFT160" i="68"/>
  <c r="IGD160" i="68"/>
  <c r="IGO160" i="68"/>
  <c r="IGZ160" i="68"/>
  <c r="IHJ160" i="68"/>
  <c r="IHU160" i="68"/>
  <c r="IID160" i="68"/>
  <c r="IIM160" i="68"/>
  <c r="IIV160" i="68"/>
  <c r="IJE160" i="68"/>
  <c r="IJN160" i="68"/>
  <c r="IJX160" i="68"/>
  <c r="IKG160" i="68"/>
  <c r="IKP160" i="68"/>
  <c r="IKY160" i="68"/>
  <c r="ILH160" i="68"/>
  <c r="ILQ160" i="68"/>
  <c r="ILZ160" i="68"/>
  <c r="IMJ160" i="68"/>
  <c r="IMS160" i="68"/>
  <c r="INB160" i="68"/>
  <c r="INK160" i="68"/>
  <c r="INT160" i="68"/>
  <c r="IOC160" i="68"/>
  <c r="IOL160" i="68"/>
  <c r="IOV160" i="68"/>
  <c r="IPE160" i="68"/>
  <c r="IPN160" i="68"/>
  <c r="IPW160" i="68"/>
  <c r="IQF160" i="68"/>
  <c r="IQO160" i="68"/>
  <c r="IQX160" i="68"/>
  <c r="IRH160" i="68"/>
  <c r="IRQ160" i="68"/>
  <c r="IRZ160" i="68"/>
  <c r="ISI160" i="68"/>
  <c r="ISR160" i="68"/>
  <c r="ITA160" i="68"/>
  <c r="ITJ160" i="68"/>
  <c r="ITT160" i="68"/>
  <c r="IUC160" i="68"/>
  <c r="IUL160" i="68"/>
  <c r="IUU160" i="68"/>
  <c r="IVD160" i="68"/>
  <c r="IVM160" i="68"/>
  <c r="IVV160" i="68"/>
  <c r="IWF160" i="68"/>
  <c r="IWO160" i="68"/>
  <c r="IWX160" i="68"/>
  <c r="IXG160" i="68"/>
  <c r="IXP160" i="68"/>
  <c r="IXY160" i="68"/>
  <c r="IYH160" i="68"/>
  <c r="IYP160" i="68"/>
  <c r="IYX160" i="68"/>
  <c r="IZF160" i="68"/>
  <c r="IZN160" i="68"/>
  <c r="IZV160" i="68"/>
  <c r="JAD160" i="68"/>
  <c r="JAL160" i="68"/>
  <c r="JAT160" i="68"/>
  <c r="JBB160" i="68"/>
  <c r="JBJ160" i="68"/>
  <c r="JBR160" i="68"/>
  <c r="JBZ160" i="68"/>
  <c r="JCH160" i="68"/>
  <c r="JCP160" i="68"/>
  <c r="JCX160" i="68"/>
  <c r="JDF160" i="68"/>
  <c r="JDN160" i="68"/>
  <c r="JDV160" i="68"/>
  <c r="JED160" i="68"/>
  <c r="JEL160" i="68"/>
  <c r="JET160" i="68"/>
  <c r="JFB160" i="68"/>
  <c r="JFJ160" i="68"/>
  <c r="JFR160" i="68"/>
  <c r="JFZ160" i="68"/>
  <c r="JGH160" i="68"/>
  <c r="JGP160" i="68"/>
  <c r="JGX160" i="68"/>
  <c r="JHF160" i="68"/>
  <c r="JHN160" i="68"/>
  <c r="JHV160" i="68"/>
  <c r="JID160" i="68"/>
  <c r="JIL160" i="68"/>
  <c r="JIT160" i="68"/>
  <c r="JJB160" i="68"/>
  <c r="JJJ160" i="68"/>
  <c r="JJR160" i="68"/>
  <c r="JJZ160" i="68"/>
  <c r="JKH160" i="68"/>
  <c r="JKP160" i="68"/>
  <c r="JKX160" i="68"/>
  <c r="JLF160" i="68"/>
  <c r="JLN160" i="68"/>
  <c r="JLV160" i="68"/>
  <c r="JMD160" i="68"/>
  <c r="JML160" i="68"/>
  <c r="JMT160" i="68"/>
  <c r="JNB160" i="68"/>
  <c r="JNJ160" i="68"/>
  <c r="JNR160" i="68"/>
  <c r="JNZ160" i="68"/>
  <c r="JOH160" i="68"/>
  <c r="JOP160" i="68"/>
  <c r="JOX160" i="68"/>
  <c r="JPF160" i="68"/>
  <c r="JPN160" i="68"/>
  <c r="JPV160" i="68"/>
  <c r="JQD160" i="68"/>
  <c r="JQL160" i="68"/>
  <c r="JQT160" i="68"/>
  <c r="JRB160" i="68"/>
  <c r="JRJ160" i="68"/>
  <c r="JRR160" i="68"/>
  <c r="JRZ160" i="68"/>
  <c r="JSH160" i="68"/>
  <c r="JSP160" i="68"/>
  <c r="JSX160" i="68"/>
  <c r="JTF160" i="68"/>
  <c r="JTN160" i="68"/>
  <c r="JTV160" i="68"/>
  <c r="JUD160" i="68"/>
  <c r="JUL160" i="68"/>
  <c r="JUT160" i="68"/>
  <c r="JVB160" i="68"/>
  <c r="JVJ160" i="68"/>
  <c r="JVR160" i="68"/>
  <c r="JVZ160" i="68"/>
  <c r="JWH160" i="68"/>
  <c r="JWP160" i="68"/>
  <c r="JWX160" i="68"/>
  <c r="JXF160" i="68"/>
  <c r="JXN160" i="68"/>
  <c r="JXV160" i="68"/>
  <c r="JYD160" i="68"/>
  <c r="JYL160" i="68"/>
  <c r="JYT160" i="68"/>
  <c r="JZB160" i="68"/>
  <c r="JZJ160" i="68"/>
  <c r="JZR160" i="68"/>
  <c r="JZZ160" i="68"/>
  <c r="KAH160" i="68"/>
  <c r="KAP160" i="68"/>
  <c r="KAX160" i="68"/>
  <c r="KBF160" i="68"/>
  <c r="KBN160" i="68"/>
  <c r="KBV160" i="68"/>
  <c r="KCD160" i="68"/>
  <c r="KCL160" i="68"/>
  <c r="KCT160" i="68"/>
  <c r="KDB160" i="68"/>
  <c r="KDJ160" i="68"/>
  <c r="KDR160" i="68"/>
  <c r="KDZ160" i="68"/>
  <c r="KEH160" i="68"/>
  <c r="KEP160" i="68"/>
  <c r="KEX160" i="68"/>
  <c r="KFF160" i="68"/>
  <c r="KFN160" i="68"/>
  <c r="KFV160" i="68"/>
  <c r="KGD160" i="68"/>
  <c r="KGL160" i="68"/>
  <c r="KGT160" i="68"/>
  <c r="KHB160" i="68"/>
  <c r="KHJ160" i="68"/>
  <c r="KHR160" i="68"/>
  <c r="KHZ160" i="68"/>
  <c r="KIH160" i="68"/>
  <c r="KIP160" i="68"/>
  <c r="KIX160" i="68"/>
  <c r="KJF160" i="68"/>
  <c r="KJN160" i="68"/>
  <c r="KJV160" i="68"/>
  <c r="KKD160" i="68"/>
  <c r="KKL160" i="68"/>
  <c r="KKT160" i="68"/>
  <c r="KLB160" i="68"/>
  <c r="KLJ160" i="68"/>
  <c r="KLR160" i="68"/>
  <c r="KLZ160" i="68"/>
  <c r="KMH160" i="68"/>
  <c r="KMP160" i="68"/>
  <c r="KMX160" i="68"/>
  <c r="KNF160" i="68"/>
  <c r="KNN160" i="68"/>
  <c r="KNV160" i="68"/>
  <c r="KOD160" i="68"/>
  <c r="KOL160" i="68"/>
  <c r="KOT160" i="68"/>
  <c r="KPB160" i="68"/>
  <c r="KPJ160" i="68"/>
  <c r="KPR160" i="68"/>
  <c r="KPZ160" i="68"/>
  <c r="KQH160" i="68"/>
  <c r="KQP160" i="68"/>
  <c r="KQX160" i="68"/>
  <c r="KRF160" i="68"/>
  <c r="KRN160" i="68"/>
  <c r="KRV160" i="68"/>
  <c r="KSD160" i="68"/>
  <c r="KSL160" i="68"/>
  <c r="KST160" i="68"/>
  <c r="KTB160" i="68"/>
  <c r="KTJ160" i="68"/>
  <c r="KTR160" i="68"/>
  <c r="KTZ160" i="68"/>
  <c r="KUH160" i="68"/>
  <c r="KUP160" i="68"/>
  <c r="KUX160" i="68"/>
  <c r="KVF160" i="68"/>
  <c r="KVN160" i="68"/>
  <c r="KVV160" i="68"/>
  <c r="KWD160" i="68"/>
  <c r="KWL160" i="68"/>
  <c r="KWT160" i="68"/>
  <c r="KXB160" i="68"/>
  <c r="KXJ160" i="68"/>
  <c r="KXR160" i="68"/>
  <c r="KXZ160" i="68"/>
  <c r="KYH160" i="68"/>
  <c r="KYP160" i="68"/>
  <c r="KYX160" i="68"/>
  <c r="KZF160" i="68"/>
  <c r="KZN160" i="68"/>
  <c r="KZV160" i="68"/>
  <c r="LAD160" i="68"/>
  <c r="LAL160" i="68"/>
  <c r="LAT160" i="68"/>
  <c r="LBB160" i="68"/>
  <c r="LBJ160" i="68"/>
  <c r="LBR160" i="68"/>
  <c r="LBZ160" i="68"/>
  <c r="LCH160" i="68"/>
  <c r="LCP160" i="68"/>
  <c r="LCX160" i="68"/>
  <c r="LDF160" i="68"/>
  <c r="LDN160" i="68"/>
  <c r="LDV160" i="68"/>
  <c r="LED160" i="68"/>
  <c r="LEL160" i="68"/>
  <c r="LET160" i="68"/>
  <c r="LFB160" i="68"/>
  <c r="LFJ160" i="68"/>
  <c r="LFR160" i="68"/>
  <c r="LFZ160" i="68"/>
  <c r="LGH160" i="68"/>
  <c r="LGP160" i="68"/>
  <c r="LGX160" i="68"/>
  <c r="LHF160" i="68"/>
  <c r="LHN160" i="68"/>
  <c r="LHV160" i="68"/>
  <c r="LID160" i="68"/>
  <c r="LIL160" i="68"/>
  <c r="LIT160" i="68"/>
  <c r="LJB160" i="68"/>
  <c r="LJJ160" i="68"/>
  <c r="LJR160" i="68"/>
  <c r="LJZ160" i="68"/>
  <c r="LKH160" i="68"/>
  <c r="LKP160" i="68"/>
  <c r="LKX160" i="68"/>
  <c r="LLF160" i="68"/>
  <c r="LLN160" i="68"/>
  <c r="LLV160" i="68"/>
  <c r="AMF160" i="68"/>
  <c r="BPR160" i="68"/>
  <c r="CEJ160" i="68"/>
  <c r="CLI160" i="68"/>
  <c r="CRU160" i="68"/>
  <c r="CVS160" i="68"/>
  <c r="CZH160" i="68"/>
  <c r="DCK160" i="68"/>
  <c r="DFM160" i="68"/>
  <c r="DIU160" i="68"/>
  <c r="DLW160" i="68"/>
  <c r="DPA160" i="68"/>
  <c r="DRW160" i="68"/>
  <c r="DUL160" i="68"/>
  <c r="DXD160" i="68"/>
  <c r="DZO160" i="68"/>
  <c r="EBU160" i="68"/>
  <c r="EDT160" i="68"/>
  <c r="EFR160" i="68"/>
  <c r="EHS160" i="68"/>
  <c r="EJQ160" i="68"/>
  <c r="ELQ160" i="68"/>
  <c r="ENP160" i="68"/>
  <c r="EPN160" i="68"/>
  <c r="ERH160" i="68"/>
  <c r="ESX160" i="68"/>
  <c r="EUO160" i="68"/>
  <c r="EWD160" i="68"/>
  <c r="EXN160" i="68"/>
  <c r="EYY160" i="68"/>
  <c r="FAJ160" i="68"/>
  <c r="FBT160" i="68"/>
  <c r="FDE160" i="68"/>
  <c r="FEO160" i="68"/>
  <c r="FFZ160" i="68"/>
  <c r="FHJ160" i="68"/>
  <c r="FIU160" i="68"/>
  <c r="FKE160" i="68"/>
  <c r="FLK160" i="68"/>
  <c r="FMQ160" i="68"/>
  <c r="FNW160" i="68"/>
  <c r="FPC160" i="68"/>
  <c r="FQI160" i="68"/>
  <c r="FRH160" i="68"/>
  <c r="FSG160" i="68"/>
  <c r="FTE160" i="68"/>
  <c r="FUA160" i="68"/>
  <c r="FUV160" i="68"/>
  <c r="FVQ160" i="68"/>
  <c r="FWM160" i="68"/>
  <c r="FXH160" i="68"/>
  <c r="FYC160" i="68"/>
  <c r="FYY160" i="68"/>
  <c r="FZT160" i="68"/>
  <c r="GAO160" i="68"/>
  <c r="GBK160" i="68"/>
  <c r="GCF160" i="68"/>
  <c r="GDA160" i="68"/>
  <c r="GDW160" i="68"/>
  <c r="GER160" i="68"/>
  <c r="GFM160" i="68"/>
  <c r="GGI160" i="68"/>
  <c r="GHD160" i="68"/>
  <c r="GHY160" i="68"/>
  <c r="GIU160" i="68"/>
  <c r="GJP160" i="68"/>
  <c r="GKK160" i="68"/>
  <c r="GLF160" i="68"/>
  <c r="GLX160" i="68"/>
  <c r="GMQ160" i="68"/>
  <c r="GNI160" i="68"/>
  <c r="GOA160" i="68"/>
  <c r="GOS160" i="68"/>
  <c r="GPL160" i="68"/>
  <c r="GQD160" i="68"/>
  <c r="GQV160" i="68"/>
  <c r="GRO160" i="68"/>
  <c r="GSG160" i="68"/>
  <c r="GSY160" i="68"/>
  <c r="GTQ160" i="68"/>
  <c r="GUJ160" i="68"/>
  <c r="GVB160" i="68"/>
  <c r="GVT160" i="68"/>
  <c r="GWM160" i="68"/>
  <c r="GXE160" i="68"/>
  <c r="GXW160" i="68"/>
  <c r="GYN160" i="68"/>
  <c r="GZD160" i="68"/>
  <c r="GZT160" i="68"/>
  <c r="HAJ160" i="68"/>
  <c r="HAZ160" i="68"/>
  <c r="HBP160" i="68"/>
  <c r="HCF160" i="68"/>
  <c r="HCV160" i="68"/>
  <c r="HDL160" i="68"/>
  <c r="HEB160" i="68"/>
  <c r="HER160" i="68"/>
  <c r="HFH160" i="68"/>
  <c r="HFX160" i="68"/>
  <c r="HGN160" i="68"/>
  <c r="HHD160" i="68"/>
  <c r="HHT160" i="68"/>
  <c r="HIJ160" i="68"/>
  <c r="HIZ160" i="68"/>
  <c r="HJP160" i="68"/>
  <c r="HKF160" i="68"/>
  <c r="HKV160" i="68"/>
  <c r="HLI160" i="68"/>
  <c r="HLU160" i="68"/>
  <c r="HMI160" i="68"/>
  <c r="HMT160" i="68"/>
  <c r="HNH160" i="68"/>
  <c r="HNT160" i="68"/>
  <c r="HOE160" i="68"/>
  <c r="HOO160" i="68"/>
  <c r="HOZ160" i="68"/>
  <c r="HPK160" i="68"/>
  <c r="HPU160" i="68"/>
  <c r="HQF160" i="68"/>
  <c r="HQQ160" i="68"/>
  <c r="HRA160" i="68"/>
  <c r="HRL160" i="68"/>
  <c r="HRW160" i="68"/>
  <c r="HSG160" i="68"/>
  <c r="HSR160" i="68"/>
  <c r="HTC160" i="68"/>
  <c r="HTM160" i="68"/>
  <c r="HTX160" i="68"/>
  <c r="HUI160" i="68"/>
  <c r="HUS160" i="68"/>
  <c r="HVD160" i="68"/>
  <c r="HVO160" i="68"/>
  <c r="HVY160" i="68"/>
  <c r="HWJ160" i="68"/>
  <c r="HWU160" i="68"/>
  <c r="HXE160" i="68"/>
  <c r="HXP160" i="68"/>
  <c r="HYA160" i="68"/>
  <c r="HYK160" i="68"/>
  <c r="HYV160" i="68"/>
  <c r="HZG160" i="68"/>
  <c r="HZQ160" i="68"/>
  <c r="IAB160" i="68"/>
  <c r="IAM160" i="68"/>
  <c r="IAW160" i="68"/>
  <c r="IBH160" i="68"/>
  <c r="IBS160" i="68"/>
  <c r="ICC160" i="68"/>
  <c r="ICN160" i="68"/>
  <c r="ICY160" i="68"/>
  <c r="IDI160" i="68"/>
  <c r="IDT160" i="68"/>
  <c r="IEE160" i="68"/>
  <c r="IEO160" i="68"/>
  <c r="IEZ160" i="68"/>
  <c r="IFK160" i="68"/>
  <c r="IFU160" i="68"/>
  <c r="IGF160" i="68"/>
  <c r="IGQ160" i="68"/>
  <c r="IHA160" i="68"/>
  <c r="IHL160" i="68"/>
  <c r="IHV160" i="68"/>
  <c r="IIE160" i="68"/>
  <c r="IIN160" i="68"/>
  <c r="IIW160" i="68"/>
  <c r="IJF160" i="68"/>
  <c r="IJP160" i="68"/>
  <c r="IJY160" i="68"/>
  <c r="IKH160" i="68"/>
  <c r="IKQ160" i="68"/>
  <c r="IKZ160" i="68"/>
  <c r="ILI160" i="68"/>
  <c r="ILR160" i="68"/>
  <c r="IMB160" i="68"/>
  <c r="IMK160" i="68"/>
  <c r="IMT160" i="68"/>
  <c r="INC160" i="68"/>
  <c r="INL160" i="68"/>
  <c r="INU160" i="68"/>
  <c r="IOD160" i="68"/>
  <c r="ION160" i="68"/>
  <c r="IOW160" i="68"/>
  <c r="IPF160" i="68"/>
  <c r="IPO160" i="68"/>
  <c r="IPX160" i="68"/>
  <c r="IQG160" i="68"/>
  <c r="IQP160" i="68"/>
  <c r="IQZ160" i="68"/>
  <c r="IRI160" i="68"/>
  <c r="IRR160" i="68"/>
  <c r="ISA160" i="68"/>
  <c r="ISJ160" i="68"/>
  <c r="ISS160" i="68"/>
  <c r="ITB160" i="68"/>
  <c r="ITL160" i="68"/>
  <c r="ITU160" i="68"/>
  <c r="IUD160" i="68"/>
  <c r="IUM160" i="68"/>
  <c r="IUV160" i="68"/>
  <c r="IVE160" i="68"/>
  <c r="IVN160" i="68"/>
  <c r="IVX160" i="68"/>
  <c r="IWG160" i="68"/>
  <c r="IWP160" i="68"/>
  <c r="IWY160" i="68"/>
  <c r="IXH160" i="68"/>
  <c r="IXQ160" i="68"/>
  <c r="IXZ160" i="68"/>
  <c r="IYI160" i="68"/>
  <c r="IYQ160" i="68"/>
  <c r="IYY160" i="68"/>
  <c r="IZG160" i="68"/>
  <c r="IZO160" i="68"/>
  <c r="IZW160" i="68"/>
  <c r="JAE160" i="68"/>
  <c r="JAM160" i="68"/>
  <c r="JAU160" i="68"/>
  <c r="JBC160" i="68"/>
  <c r="JBK160" i="68"/>
  <c r="JBS160" i="68"/>
  <c r="JCA160" i="68"/>
  <c r="JCI160" i="68"/>
  <c r="JCQ160" i="68"/>
  <c r="JCY160" i="68"/>
  <c r="JDG160" i="68"/>
  <c r="JDO160" i="68"/>
  <c r="JDW160" i="68"/>
  <c r="JEE160" i="68"/>
  <c r="JEM160" i="68"/>
  <c r="JEU160" i="68"/>
  <c r="JFC160" i="68"/>
  <c r="JFK160" i="68"/>
  <c r="JFS160" i="68"/>
  <c r="JGA160" i="68"/>
  <c r="JGI160" i="68"/>
  <c r="JGQ160" i="68"/>
  <c r="JGY160" i="68"/>
  <c r="JHG160" i="68"/>
  <c r="JHO160" i="68"/>
  <c r="JHW160" i="68"/>
  <c r="JIE160" i="68"/>
  <c r="JIM160" i="68"/>
  <c r="JIU160" i="68"/>
  <c r="JJC160" i="68"/>
  <c r="JJK160" i="68"/>
  <c r="JJS160" i="68"/>
  <c r="JKA160" i="68"/>
  <c r="JKI160" i="68"/>
  <c r="JKQ160" i="68"/>
  <c r="JKY160" i="68"/>
  <c r="JLG160" i="68"/>
  <c r="JLO160" i="68"/>
  <c r="JLW160" i="68"/>
  <c r="JME160" i="68"/>
  <c r="JMM160" i="68"/>
  <c r="JMU160" i="68"/>
  <c r="JNC160" i="68"/>
  <c r="JNK160" i="68"/>
  <c r="JNS160" i="68"/>
  <c r="JOA160" i="68"/>
  <c r="JOI160" i="68"/>
  <c r="JOQ160" i="68"/>
  <c r="JOY160" i="68"/>
  <c r="JPG160" i="68"/>
  <c r="JPO160" i="68"/>
  <c r="JPW160" i="68"/>
  <c r="JQE160" i="68"/>
  <c r="JQM160" i="68"/>
  <c r="JQU160" i="68"/>
  <c r="JRC160" i="68"/>
  <c r="JRK160" i="68"/>
  <c r="JRS160" i="68"/>
  <c r="JSA160" i="68"/>
  <c r="JSI160" i="68"/>
  <c r="JSQ160" i="68"/>
  <c r="JSY160" i="68"/>
  <c r="JTG160" i="68"/>
  <c r="JTO160" i="68"/>
  <c r="JTW160" i="68"/>
  <c r="JUE160" i="68"/>
  <c r="JUM160" i="68"/>
  <c r="JUU160" i="68"/>
  <c r="JVC160" i="68"/>
  <c r="JVK160" i="68"/>
  <c r="JVS160" i="68"/>
  <c r="JWA160" i="68"/>
  <c r="JWI160" i="68"/>
  <c r="JWQ160" i="68"/>
  <c r="JWY160" i="68"/>
  <c r="JXG160" i="68"/>
  <c r="JXO160" i="68"/>
  <c r="JXW160" i="68"/>
  <c r="AMH160" i="68"/>
  <c r="BQN160" i="68"/>
  <c r="CEL160" i="68"/>
  <c r="CLW160" i="68"/>
  <c r="CRY160" i="68"/>
  <c r="CVW160" i="68"/>
  <c r="CZK160" i="68"/>
  <c r="DCM160" i="68"/>
  <c r="DFS160" i="68"/>
  <c r="DIV160" i="68"/>
  <c r="DLX160" i="68"/>
  <c r="DPD160" i="68"/>
  <c r="DRX160" i="68"/>
  <c r="DUO160" i="68"/>
  <c r="DXF160" i="68"/>
  <c r="DZP160" i="68"/>
  <c r="EBW160" i="68"/>
  <c r="EDU160" i="68"/>
  <c r="EFU160" i="68"/>
  <c r="EHT160" i="68"/>
  <c r="EJR160" i="68"/>
  <c r="ELS160" i="68"/>
  <c r="ENQ160" i="68"/>
  <c r="EPQ160" i="68"/>
  <c r="ERI160" i="68"/>
  <c r="ESZ160" i="68"/>
  <c r="EUQ160" i="68"/>
  <c r="EWE160" i="68"/>
  <c r="EXP160" i="68"/>
  <c r="EYZ160" i="68"/>
  <c r="FAK160" i="68"/>
  <c r="FBU160" i="68"/>
  <c r="FDF160" i="68"/>
  <c r="FEP160" i="68"/>
  <c r="FGA160" i="68"/>
  <c r="FHL160" i="68"/>
  <c r="FIV160" i="68"/>
  <c r="FKF160" i="68"/>
  <c r="FLL160" i="68"/>
  <c r="FMR160" i="68"/>
  <c r="FNX160" i="68"/>
  <c r="FPD160" i="68"/>
  <c r="FQJ160" i="68"/>
  <c r="FRI160" i="68"/>
  <c r="FSJ160" i="68"/>
  <c r="FTG160" i="68"/>
  <c r="FUB160" i="68"/>
  <c r="FUX160" i="68"/>
  <c r="FVS160" i="68"/>
  <c r="FWN160" i="68"/>
  <c r="FXJ160" i="68"/>
  <c r="FYE160" i="68"/>
  <c r="FYZ160" i="68"/>
  <c r="FZV160" i="68"/>
  <c r="GAQ160" i="68"/>
  <c r="GBL160" i="68"/>
  <c r="GCH160" i="68"/>
  <c r="GDC160" i="68"/>
  <c r="GDX160" i="68"/>
  <c r="GET160" i="68"/>
  <c r="GFO160" i="68"/>
  <c r="GGJ160" i="68"/>
  <c r="GHF160" i="68"/>
  <c r="GIA160" i="68"/>
  <c r="GIV160" i="68"/>
  <c r="GJR160" i="68"/>
  <c r="GKM160" i="68"/>
  <c r="GLG160" i="68"/>
  <c r="GLY160" i="68"/>
  <c r="GMR160" i="68"/>
  <c r="GNJ160" i="68"/>
  <c r="GOB160" i="68"/>
  <c r="GOU160" i="68"/>
  <c r="GPM160" i="68"/>
  <c r="GQE160" i="68"/>
  <c r="GQW160" i="68"/>
  <c r="GRP160" i="68"/>
  <c r="GSH160" i="68"/>
  <c r="GSZ160" i="68"/>
  <c r="GTS160" i="68"/>
  <c r="GUK160" i="68"/>
  <c r="GVC160" i="68"/>
  <c r="GVU160" i="68"/>
  <c r="GWN160" i="68"/>
  <c r="GXF160" i="68"/>
  <c r="GXX160" i="68"/>
  <c r="GYO160" i="68"/>
  <c r="GZE160" i="68"/>
  <c r="GZU160" i="68"/>
  <c r="HAK160" i="68"/>
  <c r="HBA160" i="68"/>
  <c r="HBQ160" i="68"/>
  <c r="HCG160" i="68"/>
  <c r="HCW160" i="68"/>
  <c r="HDM160" i="68"/>
  <c r="HEC160" i="68"/>
  <c r="HES160" i="68"/>
  <c r="HFI160" i="68"/>
  <c r="HFY160" i="68"/>
  <c r="HGO160" i="68"/>
  <c r="API160" i="68"/>
  <c r="BRG160" i="68"/>
  <c r="CEM160" i="68"/>
  <c r="CME160" i="68"/>
  <c r="CRZ160" i="68"/>
  <c r="CWA160" i="68"/>
  <c r="CZL160" i="68"/>
  <c r="DCN160" i="68"/>
  <c r="DFU160" i="68"/>
  <c r="DIW160" i="68"/>
  <c r="DMB160" i="68"/>
  <c r="DPG160" i="68"/>
  <c r="DRZ160" i="68"/>
  <c r="DUR160" i="68"/>
  <c r="DXG160" i="68"/>
  <c r="DZS160" i="68"/>
  <c r="EBX160" i="68"/>
  <c r="EDV160" i="68"/>
  <c r="EFW160" i="68"/>
  <c r="EHU160" i="68"/>
  <c r="EJU160" i="68"/>
  <c r="ELT160" i="68"/>
  <c r="ENR160" i="68"/>
  <c r="EPS160" i="68"/>
  <c r="ERJ160" i="68"/>
  <c r="ETA160" i="68"/>
  <c r="EUR160" i="68"/>
  <c r="EWF160" i="68"/>
  <c r="EXQ160" i="68"/>
  <c r="EZA160" i="68"/>
  <c r="FAL160" i="68"/>
  <c r="FBV160" i="68"/>
  <c r="FDG160" i="68"/>
  <c r="FER160" i="68"/>
  <c r="FGB160" i="68"/>
  <c r="FHM160" i="68"/>
  <c r="FIW160" i="68"/>
  <c r="FKG160" i="68"/>
  <c r="FLM160" i="68"/>
  <c r="FMS160" i="68"/>
  <c r="FNY160" i="68"/>
  <c r="FPE160" i="68"/>
  <c r="FQK160" i="68"/>
  <c r="FRL160" i="68"/>
  <c r="FSL160" i="68"/>
  <c r="FTH160" i="68"/>
  <c r="FUC160" i="68"/>
  <c r="FUY160" i="68"/>
  <c r="FVT160" i="68"/>
  <c r="FWO160" i="68"/>
  <c r="FXK160" i="68"/>
  <c r="FYF160" i="68"/>
  <c r="FZA160" i="68"/>
  <c r="FZW160" i="68"/>
  <c r="GAR160" i="68"/>
  <c r="GBM160" i="68"/>
  <c r="GCI160" i="68"/>
  <c r="GDD160" i="68"/>
  <c r="GDY160" i="68"/>
  <c r="GEU160" i="68"/>
  <c r="GFP160" i="68"/>
  <c r="GGK160" i="68"/>
  <c r="GHG160" i="68"/>
  <c r="GIB160" i="68"/>
  <c r="GIW160" i="68"/>
  <c r="GJS160" i="68"/>
  <c r="GKN160" i="68"/>
  <c r="GLH160" i="68"/>
  <c r="GMA160" i="68"/>
  <c r="GMS160" i="68"/>
  <c r="GNK160" i="68"/>
  <c r="GOC160" i="68"/>
  <c r="GOV160" i="68"/>
  <c r="GPN160" i="68"/>
  <c r="GQF160" i="68"/>
  <c r="GQY160" i="68"/>
  <c r="GRQ160" i="68"/>
  <c r="GSI160" i="68"/>
  <c r="GTA160" i="68"/>
  <c r="GTT160" i="68"/>
  <c r="GUL160" i="68"/>
  <c r="GVD160" i="68"/>
  <c r="GVW160" i="68"/>
  <c r="GWO160" i="68"/>
  <c r="GXG160" i="68"/>
  <c r="GXY160" i="68"/>
  <c r="GYP160" i="68"/>
  <c r="GZF160" i="68"/>
  <c r="GZV160" i="68"/>
  <c r="HAL160" i="68"/>
  <c r="HBB160" i="68"/>
  <c r="HBR160" i="68"/>
  <c r="HCH160" i="68"/>
  <c r="HCX160" i="68"/>
  <c r="HDN160" i="68"/>
  <c r="HED160" i="68"/>
  <c r="HET160" i="68"/>
  <c r="HFJ160" i="68"/>
  <c r="HFZ160" i="68"/>
  <c r="HGP160" i="68"/>
  <c r="HHF160" i="68"/>
  <c r="HHV160" i="68"/>
  <c r="HIL160" i="68"/>
  <c r="HJB160" i="68"/>
  <c r="HJR160" i="68"/>
  <c r="HKH160" i="68"/>
  <c r="HKX160" i="68"/>
  <c r="HLL160" i="68"/>
  <c r="HLY160" i="68"/>
  <c r="HMK160" i="68"/>
  <c r="HMY160" i="68"/>
  <c r="HNJ160" i="68"/>
  <c r="HNW160" i="68"/>
  <c r="HOG160" i="68"/>
  <c r="HOR160" i="68"/>
  <c r="HPC160" i="68"/>
  <c r="HPM160" i="68"/>
  <c r="HPX160" i="68"/>
  <c r="HQI160" i="68"/>
  <c r="HQS160" i="68"/>
  <c r="HRD160" i="68"/>
  <c r="HRO160" i="68"/>
  <c r="HRY160" i="68"/>
  <c r="HSJ160" i="68"/>
  <c r="HSU160" i="68"/>
  <c r="HTE160" i="68"/>
  <c r="HTP160" i="68"/>
  <c r="HUA160" i="68"/>
  <c r="HUK160" i="68"/>
  <c r="HUV160" i="68"/>
  <c r="HVG160" i="68"/>
  <c r="HVQ160" i="68"/>
  <c r="HWB160" i="68"/>
  <c r="HWM160" i="68"/>
  <c r="HWW160" i="68"/>
  <c r="HXH160" i="68"/>
  <c r="HXS160" i="68"/>
  <c r="HYC160" i="68"/>
  <c r="HYN160" i="68"/>
  <c r="HYY160" i="68"/>
  <c r="HZI160" i="68"/>
  <c r="HZT160" i="68"/>
  <c r="IAE160" i="68"/>
  <c r="IAO160" i="68"/>
  <c r="IAZ160" i="68"/>
  <c r="IBK160" i="68"/>
  <c r="IBU160" i="68"/>
  <c r="ICF160" i="68"/>
  <c r="ICQ160" i="68"/>
  <c r="IDA160" i="68"/>
  <c r="IDL160" i="68"/>
  <c r="IDW160" i="68"/>
  <c r="IEG160" i="68"/>
  <c r="IER160" i="68"/>
  <c r="IFC160" i="68"/>
  <c r="IFM160" i="68"/>
  <c r="IFX160" i="68"/>
  <c r="IGI160" i="68"/>
  <c r="IGS160" i="68"/>
  <c r="IHD160" i="68"/>
  <c r="IHO160" i="68"/>
  <c r="IHX160" i="68"/>
  <c r="IIG160" i="68"/>
  <c r="IIP160" i="68"/>
  <c r="IIZ160" i="68"/>
  <c r="IJI160" i="68"/>
  <c r="IJR160" i="68"/>
  <c r="IKA160" i="68"/>
  <c r="IKJ160" i="68"/>
  <c r="IKS160" i="68"/>
  <c r="ILB160" i="68"/>
  <c r="ILL160" i="68"/>
  <c r="ILU160" i="68"/>
  <c r="IMD160" i="68"/>
  <c r="IMM160" i="68"/>
  <c r="IMV160" i="68"/>
  <c r="INE160" i="68"/>
  <c r="INN160" i="68"/>
  <c r="INX160" i="68"/>
  <c r="IOG160" i="68"/>
  <c r="IOP160" i="68"/>
  <c r="IOY160" i="68"/>
  <c r="IPH160" i="68"/>
  <c r="IPQ160" i="68"/>
  <c r="IPZ160" i="68"/>
  <c r="IQJ160" i="68"/>
  <c r="IQS160" i="68"/>
  <c r="IRB160" i="68"/>
  <c r="IRK160" i="68"/>
  <c r="IRT160" i="68"/>
  <c r="ISC160" i="68"/>
  <c r="ISL160" i="68"/>
  <c r="ISV160" i="68"/>
  <c r="ITE160" i="68"/>
  <c r="ITN160" i="68"/>
  <c r="ITW160" i="68"/>
  <c r="IUF160" i="68"/>
  <c r="IUO160" i="68"/>
  <c r="IUX160" i="68"/>
  <c r="IVH160" i="68"/>
  <c r="IVQ160" i="68"/>
  <c r="IVZ160" i="68"/>
  <c r="IWI160" i="68"/>
  <c r="IWR160" i="68"/>
  <c r="IXA160" i="68"/>
  <c r="IXJ160" i="68"/>
  <c r="IXT160" i="68"/>
  <c r="IYC160" i="68"/>
  <c r="IYK160" i="68"/>
  <c r="IYS160" i="68"/>
  <c r="IZA160" i="68"/>
  <c r="IZI160" i="68"/>
  <c r="IZQ160" i="68"/>
  <c r="IZY160" i="68"/>
  <c r="JAG160" i="68"/>
  <c r="JAO160" i="68"/>
  <c r="JAW160" i="68"/>
  <c r="JBE160" i="68"/>
  <c r="JBM160" i="68"/>
  <c r="JBU160" i="68"/>
  <c r="JCC160" i="68"/>
  <c r="JCK160" i="68"/>
  <c r="JCS160" i="68"/>
  <c r="JDA160" i="68"/>
  <c r="JDI160" i="68"/>
  <c r="JDQ160" i="68"/>
  <c r="JDY160" i="68"/>
  <c r="JEG160" i="68"/>
  <c r="JEO160" i="68"/>
  <c r="JEW160" i="68"/>
  <c r="JFE160" i="68"/>
  <c r="JFM160" i="68"/>
  <c r="JFU160" i="68"/>
  <c r="JGC160" i="68"/>
  <c r="JGK160" i="68"/>
  <c r="JGS160" i="68"/>
  <c r="JHA160" i="68"/>
  <c r="JHI160" i="68"/>
  <c r="JHQ160" i="68"/>
  <c r="JHY160" i="68"/>
  <c r="JIG160" i="68"/>
  <c r="JIO160" i="68"/>
  <c r="JIW160" i="68"/>
  <c r="JJE160" i="68"/>
  <c r="JJM160" i="68"/>
  <c r="JJU160" i="68"/>
  <c r="JKC160" i="68"/>
  <c r="JKK160" i="68"/>
  <c r="JKS160" i="68"/>
  <c r="JLA160" i="68"/>
  <c r="JLI160" i="68"/>
  <c r="JLQ160" i="68"/>
  <c r="JLY160" i="68"/>
  <c r="JMG160" i="68"/>
  <c r="JMO160" i="68"/>
  <c r="JMW160" i="68"/>
  <c r="JNE160" i="68"/>
  <c r="JNM160" i="68"/>
  <c r="JNU160" i="68"/>
  <c r="JOC160" i="68"/>
  <c r="JOK160" i="68"/>
  <c r="JOS160" i="68"/>
  <c r="JPA160" i="68"/>
  <c r="JPI160" i="68"/>
  <c r="JPQ160" i="68"/>
  <c r="JPY160" i="68"/>
  <c r="JQG160" i="68"/>
  <c r="JQO160" i="68"/>
  <c r="JQW160" i="68"/>
  <c r="JRE160" i="68"/>
  <c r="JRM160" i="68"/>
  <c r="JRU160" i="68"/>
  <c r="JSC160" i="68"/>
  <c r="JSK160" i="68"/>
  <c r="JSS160" i="68"/>
  <c r="JTA160" i="68"/>
  <c r="JTI160" i="68"/>
  <c r="JTQ160" i="68"/>
  <c r="JTY160" i="68"/>
  <c r="JUG160" i="68"/>
  <c r="JUO160" i="68"/>
  <c r="JUW160" i="68"/>
  <c r="JVE160" i="68"/>
  <c r="JVM160" i="68"/>
  <c r="JVU160" i="68"/>
  <c r="JWC160" i="68"/>
  <c r="JWK160" i="68"/>
  <c r="JWS160" i="68"/>
  <c r="JXA160" i="68"/>
  <c r="JXI160" i="68"/>
  <c r="JXQ160" i="68"/>
  <c r="JXY160" i="68"/>
  <c r="JYG160" i="68"/>
  <c r="JYO160" i="68"/>
  <c r="JYW160" i="68"/>
  <c r="JZE160" i="68"/>
  <c r="JZM160" i="68"/>
  <c r="JZU160" i="68"/>
  <c r="KAC160" i="68"/>
  <c r="KAK160" i="68"/>
  <c r="KAS160" i="68"/>
  <c r="KBA160" i="68"/>
  <c r="KBI160" i="68"/>
  <c r="KBQ160" i="68"/>
  <c r="KBY160" i="68"/>
  <c r="KCG160" i="68"/>
  <c r="KCO160" i="68"/>
  <c r="KCW160" i="68"/>
  <c r="KDE160" i="68"/>
  <c r="KDM160" i="68"/>
  <c r="KDU160" i="68"/>
  <c r="KEC160" i="68"/>
  <c r="KEK160" i="68"/>
  <c r="KES160" i="68"/>
  <c r="KFA160" i="68"/>
  <c r="KFI160" i="68"/>
  <c r="KFQ160" i="68"/>
  <c r="KFY160" i="68"/>
  <c r="KGG160" i="68"/>
  <c r="KGO160" i="68"/>
  <c r="KGW160" i="68"/>
  <c r="KHE160" i="68"/>
  <c r="KHM160" i="68"/>
  <c r="KHU160" i="68"/>
  <c r="KIC160" i="68"/>
  <c r="KIK160" i="68"/>
  <c r="KIS160" i="68"/>
  <c r="KJA160" i="68"/>
  <c r="KJI160" i="68"/>
  <c r="KJQ160" i="68"/>
  <c r="KJY160" i="68"/>
  <c r="KKG160" i="68"/>
  <c r="KKO160" i="68"/>
  <c r="KKW160" i="68"/>
  <c r="KLE160" i="68"/>
  <c r="KLM160" i="68"/>
  <c r="KLU160" i="68"/>
  <c r="KMC160" i="68"/>
  <c r="KMK160" i="68"/>
  <c r="KMS160" i="68"/>
  <c r="KNA160" i="68"/>
  <c r="BCB160" i="68"/>
  <c r="CHV160" i="68"/>
  <c r="CTU160" i="68"/>
  <c r="DAU160" i="68"/>
  <c r="DGZ160" i="68"/>
  <c r="DNH160" i="68"/>
  <c r="DTC160" i="68"/>
  <c r="DYJ160" i="68"/>
  <c r="ECS160" i="68"/>
  <c r="EGP160" i="68"/>
  <c r="EKO160" i="68"/>
  <c r="EON160" i="68"/>
  <c r="ESB160" i="68"/>
  <c r="EVI160" i="68"/>
  <c r="EYF160" i="68"/>
  <c r="FBA160" i="68"/>
  <c r="FDV160" i="68"/>
  <c r="FGQ160" i="68"/>
  <c r="FJL160" i="68"/>
  <c r="FLZ160" i="68"/>
  <c r="FOL160" i="68"/>
  <c r="FQS160" i="68"/>
  <c r="FST160" i="68"/>
  <c r="FUJ160" i="68"/>
  <c r="FWA160" i="68"/>
  <c r="FXR160" i="68"/>
  <c r="FZH160" i="68"/>
  <c r="GAY160" i="68"/>
  <c r="GCP160" i="68"/>
  <c r="GEF160" i="68"/>
  <c r="GFW160" i="68"/>
  <c r="GHN160" i="68"/>
  <c r="GJD160" i="68"/>
  <c r="GKU160" i="68"/>
  <c r="GMF160" i="68"/>
  <c r="GNQ160" i="68"/>
  <c r="GPA160" i="68"/>
  <c r="GQL160" i="68"/>
  <c r="GRW160" i="68"/>
  <c r="GTG160" i="68"/>
  <c r="GUR160" i="68"/>
  <c r="GWB160" i="68"/>
  <c r="GXM160" i="68"/>
  <c r="GYU160" i="68"/>
  <c r="HAA160" i="68"/>
  <c r="HBG160" i="68"/>
  <c r="HCM160" i="68"/>
  <c r="HDS160" i="68"/>
  <c r="HEY160" i="68"/>
  <c r="HGE160" i="68"/>
  <c r="HHE160" i="68"/>
  <c r="HIC160" i="68"/>
  <c r="HJG160" i="68"/>
  <c r="HJZ160" i="68"/>
  <c r="HLC160" i="68"/>
  <c r="HLV160" i="68"/>
  <c r="HMQ160" i="68"/>
  <c r="HNM160" i="68"/>
  <c r="HOB160" i="68"/>
  <c r="HOU160" i="68"/>
  <c r="HPL160" i="68"/>
  <c r="HQB160" i="68"/>
  <c r="HQT160" i="68"/>
  <c r="HRI160" i="68"/>
  <c r="HSB160" i="68"/>
  <c r="HSS160" i="68"/>
  <c r="HTI160" i="68"/>
  <c r="HUB160" i="68"/>
  <c r="HUQ160" i="68"/>
  <c r="HVI160" i="68"/>
  <c r="HVZ160" i="68"/>
  <c r="HWP160" i="68"/>
  <c r="HXI160" i="68"/>
  <c r="HXX160" i="68"/>
  <c r="HYQ160" i="68"/>
  <c r="HZH160" i="68"/>
  <c r="HZX160" i="68"/>
  <c r="IAP160" i="68"/>
  <c r="IBE160" i="68"/>
  <c r="IBX160" i="68"/>
  <c r="ICO160" i="68"/>
  <c r="IDE160" i="68"/>
  <c r="IDX160" i="68"/>
  <c r="IEM160" i="68"/>
  <c r="IFE160" i="68"/>
  <c r="IFV160" i="68"/>
  <c r="IGL160" i="68"/>
  <c r="IHE160" i="68"/>
  <c r="IHT160" i="68"/>
  <c r="IIJ160" i="68"/>
  <c r="IIX160" i="68"/>
  <c r="IJL160" i="68"/>
  <c r="IKB160" i="68"/>
  <c r="IKO160" i="68"/>
  <c r="ILE160" i="68"/>
  <c r="ILT160" i="68"/>
  <c r="IMG160" i="68"/>
  <c r="IMW160" i="68"/>
  <c r="INJ160" i="68"/>
  <c r="INZ160" i="68"/>
  <c r="IOO160" i="68"/>
  <c r="IPB160" i="68"/>
  <c r="IPR160" i="68"/>
  <c r="IQE160" i="68"/>
  <c r="IQU160" i="68"/>
  <c r="IRJ160" i="68"/>
  <c r="IRX160" i="68"/>
  <c r="ISN160" i="68"/>
  <c r="ISZ160" i="68"/>
  <c r="ITP160" i="68"/>
  <c r="IUE160" i="68"/>
  <c r="IUS160" i="68"/>
  <c r="IVI160" i="68"/>
  <c r="IVU160" i="68"/>
  <c r="IWK160" i="68"/>
  <c r="IWZ160" i="68"/>
  <c r="IXN160" i="68"/>
  <c r="IYD160" i="68"/>
  <c r="IYO160" i="68"/>
  <c r="IZC160" i="68"/>
  <c r="IZP160" i="68"/>
  <c r="JAB160" i="68"/>
  <c r="JAP160" i="68"/>
  <c r="JBA160" i="68"/>
  <c r="JBO160" i="68"/>
  <c r="JCB160" i="68"/>
  <c r="JCN160" i="68"/>
  <c r="JDB160" i="68"/>
  <c r="JDM160" i="68"/>
  <c r="JEA160" i="68"/>
  <c r="JEN160" i="68"/>
  <c r="JEZ160" i="68"/>
  <c r="JFN160" i="68"/>
  <c r="JFY160" i="68"/>
  <c r="JGM160" i="68"/>
  <c r="JGZ160" i="68"/>
  <c r="JHL160" i="68"/>
  <c r="JHZ160" i="68"/>
  <c r="JIK160" i="68"/>
  <c r="JIY160" i="68"/>
  <c r="JJL160" i="68"/>
  <c r="JJX160" i="68"/>
  <c r="JKL160" i="68"/>
  <c r="JKW160" i="68"/>
  <c r="JLK160" i="68"/>
  <c r="JLX160" i="68"/>
  <c r="JMJ160" i="68"/>
  <c r="JMX160" i="68"/>
  <c r="JNI160" i="68"/>
  <c r="JNW160" i="68"/>
  <c r="JOJ160" i="68"/>
  <c r="JOV160" i="68"/>
  <c r="JPJ160" i="68"/>
  <c r="JPU160" i="68"/>
  <c r="JQI160" i="68"/>
  <c r="JQV160" i="68"/>
  <c r="JRH160" i="68"/>
  <c r="JRV160" i="68"/>
  <c r="JSG160" i="68"/>
  <c r="JSU160" i="68"/>
  <c r="JTH160" i="68"/>
  <c r="JTT160" i="68"/>
  <c r="JUH160" i="68"/>
  <c r="JUS160" i="68"/>
  <c r="JVG160" i="68"/>
  <c r="JVT160" i="68"/>
  <c r="JWF160" i="68"/>
  <c r="JWT160" i="68"/>
  <c r="JXE160" i="68"/>
  <c r="JXS160" i="68"/>
  <c r="JYE160" i="68"/>
  <c r="JYP160" i="68"/>
  <c r="BFL160" i="68"/>
  <c r="CIM160" i="68"/>
  <c r="CUA160" i="68"/>
  <c r="DAZ160" i="68"/>
  <c r="DHI160" i="68"/>
  <c r="DNS160" i="68"/>
  <c r="DTI160" i="68"/>
  <c r="DYN160" i="68"/>
  <c r="ECW160" i="68"/>
  <c r="EGV160" i="68"/>
  <c r="EKU160" i="68"/>
  <c r="EOS160" i="68"/>
  <c r="ESF160" i="68"/>
  <c r="EVM160" i="68"/>
  <c r="EYI160" i="68"/>
  <c r="FBD160" i="68"/>
  <c r="FDY160" i="68"/>
  <c r="FGT160" i="68"/>
  <c r="FJP160" i="68"/>
  <c r="FMC160" i="68"/>
  <c r="FOO160" i="68"/>
  <c r="FQY160" i="68"/>
  <c r="FSW160" i="68"/>
  <c r="FUN160" i="68"/>
  <c r="FWE160" i="68"/>
  <c r="FXU160" i="68"/>
  <c r="FZL160" i="68"/>
  <c r="GBC160" i="68"/>
  <c r="GCS160" i="68"/>
  <c r="GEJ160" i="68"/>
  <c r="GGA160" i="68"/>
  <c r="GHQ160" i="68"/>
  <c r="GJH160" i="68"/>
  <c r="GKY160" i="68"/>
  <c r="GMJ160" i="68"/>
  <c r="GNT160" i="68"/>
  <c r="GPE160" i="68"/>
  <c r="GQO160" i="68"/>
  <c r="GRZ160" i="68"/>
  <c r="GTK160" i="68"/>
  <c r="GUU160" i="68"/>
  <c r="GWF160" i="68"/>
  <c r="GXP160" i="68"/>
  <c r="GYX160" i="68"/>
  <c r="HAD160" i="68"/>
  <c r="HBJ160" i="68"/>
  <c r="HCP160" i="68"/>
  <c r="HDV160" i="68"/>
  <c r="HFB160" i="68"/>
  <c r="HGH160" i="68"/>
  <c r="HHM160" i="68"/>
  <c r="HIQ160" i="68"/>
  <c r="HJJ160" i="68"/>
  <c r="HKN160" i="68"/>
  <c r="HLK160" i="68"/>
  <c r="HMC160" i="68"/>
  <c r="HMZ160" i="68"/>
  <c r="HNQ160" i="68"/>
  <c r="HOJ160" i="68"/>
  <c r="HPA160" i="68"/>
  <c r="HPQ160" i="68"/>
  <c r="HQJ160" i="68"/>
  <c r="HQY160" i="68"/>
  <c r="HRQ160" i="68"/>
  <c r="HSH160" i="68"/>
  <c r="HSX160" i="68"/>
  <c r="HTQ160" i="68"/>
  <c r="HUF160" i="68"/>
  <c r="HUY160" i="68"/>
  <c r="HVP160" i="68"/>
  <c r="HWF160" i="68"/>
  <c r="HWX160" i="68"/>
  <c r="HXM160" i="68"/>
  <c r="HYF160" i="68"/>
  <c r="HYW160" i="68"/>
  <c r="HZM160" i="68"/>
  <c r="IAF160" i="68"/>
  <c r="IAU160" i="68"/>
  <c r="IBM160" i="68"/>
  <c r="ICD160" i="68"/>
  <c r="ICT160" i="68"/>
  <c r="IDM160" i="68"/>
  <c r="IEB160" i="68"/>
  <c r="IEU160" i="68"/>
  <c r="IFL160" i="68"/>
  <c r="IGB160" i="68"/>
  <c r="IGT160" i="68"/>
  <c r="IHI160" i="68"/>
  <c r="IHZ160" i="68"/>
  <c r="IIO160" i="68"/>
  <c r="IJC160" i="68"/>
  <c r="IJS160" i="68"/>
  <c r="IKF160" i="68"/>
  <c r="IKV160" i="68"/>
  <c r="ILJ160" i="68"/>
  <c r="ILX160" i="68"/>
  <c r="IMN160" i="68"/>
  <c r="INA160" i="68"/>
  <c r="INQ160" i="68"/>
  <c r="IOF160" i="68"/>
  <c r="IOS160" i="68"/>
  <c r="IPI160" i="68"/>
  <c r="IPV160" i="68"/>
  <c r="IQL160" i="68"/>
  <c r="IRA160" i="68"/>
  <c r="IRN160" i="68"/>
  <c r="ISD160" i="68"/>
  <c r="ISQ160" i="68"/>
  <c r="ITG160" i="68"/>
  <c r="ITV160" i="68"/>
  <c r="IUJ160" i="68"/>
  <c r="IUZ160" i="68"/>
  <c r="IVL160" i="68"/>
  <c r="IWB160" i="68"/>
  <c r="IWQ160" i="68"/>
  <c r="IXE160" i="68"/>
  <c r="IXU160" i="68"/>
  <c r="IYG160" i="68"/>
  <c r="IYU160" i="68"/>
  <c r="IZH160" i="68"/>
  <c r="IZT160" i="68"/>
  <c r="JAH160" i="68"/>
  <c r="JAS160" i="68"/>
  <c r="JBG160" i="68"/>
  <c r="JBT160" i="68"/>
  <c r="JCF160" i="68"/>
  <c r="JCT160" i="68"/>
  <c r="JDE160" i="68"/>
  <c r="JDS160" i="68"/>
  <c r="JEF160" i="68"/>
  <c r="JER160" i="68"/>
  <c r="JFF160" i="68"/>
  <c r="BXU160" i="68"/>
  <c r="COI160" i="68"/>
  <c r="CXL160" i="68"/>
  <c r="DDX160" i="68"/>
  <c r="DKF160" i="68"/>
  <c r="DQM160" i="68"/>
  <c r="DVR160" i="68"/>
  <c r="EAP160" i="68"/>
  <c r="EER160" i="68"/>
  <c r="EIQ160" i="68"/>
  <c r="EMO160" i="68"/>
  <c r="EQK160" i="68"/>
  <c r="ETS160" i="68"/>
  <c r="EWU160" i="68"/>
  <c r="EZP160" i="68"/>
  <c r="FCK160" i="68"/>
  <c r="FFF160" i="68"/>
  <c r="FIB160" i="68"/>
  <c r="FKT160" i="68"/>
  <c r="FNF160" i="68"/>
  <c r="FPR160" i="68"/>
  <c r="FRT160" i="68"/>
  <c r="FTO160" i="68"/>
  <c r="FVF160" i="68"/>
  <c r="FWV160" i="68"/>
  <c r="FYM160" i="68"/>
  <c r="GAD160" i="68"/>
  <c r="GBT160" i="68"/>
  <c r="GDK160" i="68"/>
  <c r="GFB160" i="68"/>
  <c r="GGR160" i="68"/>
  <c r="GII160" i="68"/>
  <c r="GJZ160" i="68"/>
  <c r="GLN160" i="68"/>
  <c r="GMY160" i="68"/>
  <c r="GOI160" i="68"/>
  <c r="GPT160" i="68"/>
  <c r="GRD160" i="68"/>
  <c r="GSO160" i="68"/>
  <c r="GTY160" i="68"/>
  <c r="GVJ160" i="68"/>
  <c r="GWU160" i="68"/>
  <c r="GYE160" i="68"/>
  <c r="GZK160" i="68"/>
  <c r="HAQ160" i="68"/>
  <c r="HBW160" i="68"/>
  <c r="HDC160" i="68"/>
  <c r="HEI160" i="68"/>
  <c r="HFO160" i="68"/>
  <c r="HGU160" i="68"/>
  <c r="HHN160" i="68"/>
  <c r="HIR160" i="68"/>
  <c r="HJQ160" i="68"/>
  <c r="HKO160" i="68"/>
  <c r="HLM160" i="68"/>
  <c r="HMD160" i="68"/>
  <c r="HNA160" i="68"/>
  <c r="HNU160" i="68"/>
  <c r="HOK160" i="68"/>
  <c r="HPD160" i="68"/>
  <c r="HPS160" i="68"/>
  <c r="HQK160" i="68"/>
  <c r="HRB160" i="68"/>
  <c r="HRR160" i="68"/>
  <c r="HSK160" i="68"/>
  <c r="HSZ160" i="68"/>
  <c r="HTS160" i="68"/>
  <c r="HUJ160" i="68"/>
  <c r="HUZ160" i="68"/>
  <c r="HVR160" i="68"/>
  <c r="HWG160" i="68"/>
  <c r="HWZ160" i="68"/>
  <c r="HXQ160" i="68"/>
  <c r="HYG160" i="68"/>
  <c r="HYZ160" i="68"/>
  <c r="HZO160" i="68"/>
  <c r="IAG160" i="68"/>
  <c r="IAX160" i="68"/>
  <c r="IBN160" i="68"/>
  <c r="ICG160" i="68"/>
  <c r="ICV160" i="68"/>
  <c r="IDO160" i="68"/>
  <c r="IEF160" i="68"/>
  <c r="IEV160" i="68"/>
  <c r="IFN160" i="68"/>
  <c r="IGC160" i="68"/>
  <c r="IGV160" i="68"/>
  <c r="IHM160" i="68"/>
  <c r="IIB160" i="68"/>
  <c r="IIR160" i="68"/>
  <c r="IJD160" i="68"/>
  <c r="IJT160" i="68"/>
  <c r="IKI160" i="68"/>
  <c r="IKW160" i="68"/>
  <c r="ILM160" i="68"/>
  <c r="ILY160" i="68"/>
  <c r="IMO160" i="68"/>
  <c r="IND160" i="68"/>
  <c r="INR160" i="68"/>
  <c r="IOH160" i="68"/>
  <c r="IOT160" i="68"/>
  <c r="IPJ160" i="68"/>
  <c r="IPY160" i="68"/>
  <c r="IQM160" i="68"/>
  <c r="IRC160" i="68"/>
  <c r="IRP160" i="68"/>
  <c r="ISF160" i="68"/>
  <c r="IST160" i="68"/>
  <c r="ITH160" i="68"/>
  <c r="ITX160" i="68"/>
  <c r="IUK160" i="68"/>
  <c r="IVA160" i="68"/>
  <c r="IVP160" i="68"/>
  <c r="IWC160" i="68"/>
  <c r="IWS160" i="68"/>
  <c r="IXF160" i="68"/>
  <c r="IXV160" i="68"/>
  <c r="IYJ160" i="68"/>
  <c r="IYV160" i="68"/>
  <c r="IZJ160" i="68"/>
  <c r="IZU160" i="68"/>
  <c r="JAI160" i="68"/>
  <c r="JAV160" i="68"/>
  <c r="JBH160" i="68"/>
  <c r="JBV160" i="68"/>
  <c r="JCG160" i="68"/>
  <c r="JCU160" i="68"/>
  <c r="JDH160" i="68"/>
  <c r="JDT160" i="68"/>
  <c r="JEH160" i="68"/>
  <c r="JES160" i="68"/>
  <c r="JFG160" i="68"/>
  <c r="JFT160" i="68"/>
  <c r="JGF160" i="68"/>
  <c r="JGT160" i="68"/>
  <c r="BYW160" i="68"/>
  <c r="CPC160" i="68"/>
  <c r="CXV160" i="68"/>
  <c r="DEF160" i="68"/>
  <c r="DKK160" i="68"/>
  <c r="DQR160" i="68"/>
  <c r="DVZ160" i="68"/>
  <c r="EAW160" i="68"/>
  <c r="EEW160" i="68"/>
  <c r="EIT160" i="68"/>
  <c r="EMS160" i="68"/>
  <c r="EQO160" i="68"/>
  <c r="ETV160" i="68"/>
  <c r="EWX160" i="68"/>
  <c r="EZT160" i="68"/>
  <c r="FCO160" i="68"/>
  <c r="FFJ160" i="68"/>
  <c r="FIE160" i="68"/>
  <c r="FKW160" i="68"/>
  <c r="FNI160" i="68"/>
  <c r="FPU160" i="68"/>
  <c r="FRX160" i="68"/>
  <c r="FTS160" i="68"/>
  <c r="FVI160" i="68"/>
  <c r="FWZ160" i="68"/>
  <c r="FYQ160" i="68"/>
  <c r="GAG160" i="68"/>
  <c r="GBX160" i="68"/>
  <c r="GDO160" i="68"/>
  <c r="GFE160" i="68"/>
  <c r="GGV160" i="68"/>
  <c r="GIM160" i="68"/>
  <c r="GKC160" i="68"/>
  <c r="GLQ160" i="68"/>
  <c r="GNB160" i="68"/>
  <c r="GOM160" i="68"/>
  <c r="GPW160" i="68"/>
  <c r="GRH160" i="68"/>
  <c r="GSR160" i="68"/>
  <c r="GUC160" i="68"/>
  <c r="GVM160" i="68"/>
  <c r="GWX160" i="68"/>
  <c r="GYH160" i="68"/>
  <c r="GZN160" i="68"/>
  <c r="HAT160" i="68"/>
  <c r="HBZ160" i="68"/>
  <c r="HDF160" i="68"/>
  <c r="HEL160" i="68"/>
  <c r="HFR160" i="68"/>
  <c r="HGX160" i="68"/>
  <c r="HIB160" i="68"/>
  <c r="HJA160" i="68"/>
  <c r="HJY160" i="68"/>
  <c r="HLA160" i="68"/>
  <c r="HLS160" i="68"/>
  <c r="HMO160" i="68"/>
  <c r="HNI160" i="68"/>
  <c r="HNZ160" i="68"/>
  <c r="HOS160" i="68"/>
  <c r="HPH160" i="68"/>
  <c r="HQA160" i="68"/>
  <c r="HQR160" i="68"/>
  <c r="HRH160" i="68"/>
  <c r="HRZ160" i="68"/>
  <c r="HSO160" i="68"/>
  <c r="HTH160" i="68"/>
  <c r="HTY160" i="68"/>
  <c r="HUO160" i="68"/>
  <c r="HVH160" i="68"/>
  <c r="HVW160" i="68"/>
  <c r="HWO160" i="68"/>
  <c r="HXF160" i="68"/>
  <c r="HXV160" i="68"/>
  <c r="HYO160" i="68"/>
  <c r="HZD160" i="68"/>
  <c r="HZW160" i="68"/>
  <c r="IAN160" i="68"/>
  <c r="IBD160" i="68"/>
  <c r="IBV160" i="68"/>
  <c r="ICK160" i="68"/>
  <c r="IDD160" i="68"/>
  <c r="IDU160" i="68"/>
  <c r="IEK160" i="68"/>
  <c r="IFD160" i="68"/>
  <c r="IFS160" i="68"/>
  <c r="BCC160" i="68"/>
  <c r="CTW160" i="68"/>
  <c r="DHD160" i="68"/>
  <c r="DTD160" i="68"/>
  <c r="ECU160" i="68"/>
  <c r="EKP160" i="68"/>
  <c r="ESC160" i="68"/>
  <c r="EYG160" i="68"/>
  <c r="FDW160" i="68"/>
  <c r="FJM160" i="68"/>
  <c r="FOM160" i="68"/>
  <c r="FSU160" i="68"/>
  <c r="FWB160" i="68"/>
  <c r="FZI160" i="68"/>
  <c r="GCQ160" i="68"/>
  <c r="GFX160" i="68"/>
  <c r="GJE160" i="68"/>
  <c r="GMG160" i="68"/>
  <c r="GPC160" i="68"/>
  <c r="GRX160" i="68"/>
  <c r="GUS160" i="68"/>
  <c r="GXN160" i="68"/>
  <c r="HAB160" i="68"/>
  <c r="HCN160" i="68"/>
  <c r="HEZ160" i="68"/>
  <c r="HHK160" i="68"/>
  <c r="HJH160" i="68"/>
  <c r="HLD160" i="68"/>
  <c r="HMR160" i="68"/>
  <c r="HOF160" i="68"/>
  <c r="HPN160" i="68"/>
  <c r="HQV160" i="68"/>
  <c r="HSC160" i="68"/>
  <c r="HTK160" i="68"/>
  <c r="HUT160" i="68"/>
  <c r="HWC160" i="68"/>
  <c r="HXK160" i="68"/>
  <c r="HYR160" i="68"/>
  <c r="HZY160" i="68"/>
  <c r="IBI160" i="68"/>
  <c r="ICR160" i="68"/>
  <c r="IDY160" i="68"/>
  <c r="IFF160" i="68"/>
  <c r="IGK160" i="68"/>
  <c r="IHP160" i="68"/>
  <c r="IIK160" i="68"/>
  <c r="IJJ160" i="68"/>
  <c r="IKD160" i="68"/>
  <c r="ILD160" i="68"/>
  <c r="IMC160" i="68"/>
  <c r="IMX160" i="68"/>
  <c r="INV160" i="68"/>
  <c r="IOR160" i="68"/>
  <c r="IPP160" i="68"/>
  <c r="IQN160" i="68"/>
  <c r="IRL160" i="68"/>
  <c r="ISH160" i="68"/>
  <c r="ITF160" i="68"/>
  <c r="IUB160" i="68"/>
  <c r="IVB160" i="68"/>
  <c r="IVY160" i="68"/>
  <c r="IWV160" i="68"/>
  <c r="IXR160" i="68"/>
  <c r="IYN160" i="68"/>
  <c r="IZK160" i="68"/>
  <c r="JAC160" i="68"/>
  <c r="JAY160" i="68"/>
  <c r="JBQ160" i="68"/>
  <c r="JCM160" i="68"/>
  <c r="JDJ160" i="68"/>
  <c r="JEB160" i="68"/>
  <c r="JEX160" i="68"/>
  <c r="JFP160" i="68"/>
  <c r="JGG160" i="68"/>
  <c r="JGW160" i="68"/>
  <c r="JHM160" i="68"/>
  <c r="JIB160" i="68"/>
  <c r="JIQ160" i="68"/>
  <c r="JJF160" i="68"/>
  <c r="JJT160" i="68"/>
  <c r="JKG160" i="68"/>
  <c r="JKV160" i="68"/>
  <c r="JLL160" i="68"/>
  <c r="JMA160" i="68"/>
  <c r="JMP160" i="68"/>
  <c r="JND160" i="68"/>
  <c r="JNQ160" i="68"/>
  <c r="JOF160" i="68"/>
  <c r="JOU160" i="68"/>
  <c r="JPK160" i="68"/>
  <c r="JPZ160" i="68"/>
  <c r="JQN160" i="68"/>
  <c r="JRA160" i="68"/>
  <c r="JRP160" i="68"/>
  <c r="JSE160" i="68"/>
  <c r="JST160" i="68"/>
  <c r="JTJ160" i="68"/>
  <c r="JTX160" i="68"/>
  <c r="JUK160" i="68"/>
  <c r="JUZ160" i="68"/>
  <c r="JVO160" i="68"/>
  <c r="JWD160" i="68"/>
  <c r="JWR160" i="68"/>
  <c r="JXH160" i="68"/>
  <c r="JXU160" i="68"/>
  <c r="JYI160" i="68"/>
  <c r="JYU160" i="68"/>
  <c r="JZF160" i="68"/>
  <c r="JZP160" i="68"/>
  <c r="KAA160" i="68"/>
  <c r="KAL160" i="68"/>
  <c r="KAV160" i="68"/>
  <c r="KBG160" i="68"/>
  <c r="KBR160" i="68"/>
  <c r="KCB160" i="68"/>
  <c r="KCM160" i="68"/>
  <c r="KCX160" i="68"/>
  <c r="KDH160" i="68"/>
  <c r="KDS160" i="68"/>
  <c r="KED160" i="68"/>
  <c r="KEN160" i="68"/>
  <c r="KEY160" i="68"/>
  <c r="KFJ160" i="68"/>
  <c r="KFT160" i="68"/>
  <c r="KGE160" i="68"/>
  <c r="KGP160" i="68"/>
  <c r="KGZ160" i="68"/>
  <c r="KHK160" i="68"/>
  <c r="KHV160" i="68"/>
  <c r="KIF160" i="68"/>
  <c r="KIQ160" i="68"/>
  <c r="KJB160" i="68"/>
  <c r="KJL160" i="68"/>
  <c r="KJW160" i="68"/>
  <c r="KKH160" i="68"/>
  <c r="KKR160" i="68"/>
  <c r="KLC160" i="68"/>
  <c r="KLN160" i="68"/>
  <c r="KLX160" i="68"/>
  <c r="KMI160" i="68"/>
  <c r="KMT160" i="68"/>
  <c r="KND160" i="68"/>
  <c r="KNM160" i="68"/>
  <c r="KNW160" i="68"/>
  <c r="KOF160" i="68"/>
  <c r="KOO160" i="68"/>
  <c r="KOX160" i="68"/>
  <c r="KPG160" i="68"/>
  <c r="KPP160" i="68"/>
  <c r="KPY160" i="68"/>
  <c r="KQI160" i="68"/>
  <c r="KQR160" i="68"/>
  <c r="KRA160" i="68"/>
  <c r="KRJ160" i="68"/>
  <c r="KRS160" i="68"/>
  <c r="KSB160" i="68"/>
  <c r="KSK160" i="68"/>
  <c r="KSU160" i="68"/>
  <c r="KTD160" i="68"/>
  <c r="KTM160" i="68"/>
  <c r="KTV160" i="68"/>
  <c r="KUE160" i="68"/>
  <c r="KUN160" i="68"/>
  <c r="KUW160" i="68"/>
  <c r="KVG160" i="68"/>
  <c r="KVP160" i="68"/>
  <c r="KVY160" i="68"/>
  <c r="KWH160" i="68"/>
  <c r="KWQ160" i="68"/>
  <c r="KWZ160" i="68"/>
  <c r="KXI160" i="68"/>
  <c r="KXS160" i="68"/>
  <c r="KYB160" i="68"/>
  <c r="KYK160" i="68"/>
  <c r="KYT160" i="68"/>
  <c r="KZC160" i="68"/>
  <c r="KZL160" i="68"/>
  <c r="KZU160" i="68"/>
  <c r="LAE160" i="68"/>
  <c r="LAN160" i="68"/>
  <c r="LAW160" i="68"/>
  <c r="LBF160" i="68"/>
  <c r="LBO160" i="68"/>
  <c r="LBX160" i="68"/>
  <c r="LCG160" i="68"/>
  <c r="LCQ160" i="68"/>
  <c r="LCZ160" i="68"/>
  <c r="LDI160" i="68"/>
  <c r="LDR160" i="68"/>
  <c r="LEA160" i="68"/>
  <c r="LEJ160" i="68"/>
  <c r="LES160" i="68"/>
  <c r="LFC160" i="68"/>
  <c r="LFL160" i="68"/>
  <c r="LFU160" i="68"/>
  <c r="LGD160" i="68"/>
  <c r="LGM160" i="68"/>
  <c r="LGV160" i="68"/>
  <c r="LHE160" i="68"/>
  <c r="LHO160" i="68"/>
  <c r="LHX160" i="68"/>
  <c r="LIG160" i="68"/>
  <c r="LIP160" i="68"/>
  <c r="LIY160" i="68"/>
  <c r="LJH160" i="68"/>
  <c r="LJQ160" i="68"/>
  <c r="LKA160" i="68"/>
  <c r="LKJ160" i="68"/>
  <c r="LKS160" i="68"/>
  <c r="LLB160" i="68"/>
  <c r="LLK160" i="68"/>
  <c r="LLT160" i="68"/>
  <c r="LMC160" i="68"/>
  <c r="LMK160" i="68"/>
  <c r="LMS160" i="68"/>
  <c r="LNA160" i="68"/>
  <c r="LNI160" i="68"/>
  <c r="LNQ160" i="68"/>
  <c r="LNY160" i="68"/>
  <c r="LOG160" i="68"/>
  <c r="LOO160" i="68"/>
  <c r="LOW160" i="68"/>
  <c r="LPE160" i="68"/>
  <c r="LPM160" i="68"/>
  <c r="LPU160" i="68"/>
  <c r="LQC160" i="68"/>
  <c r="LQK160" i="68"/>
  <c r="LQS160" i="68"/>
  <c r="LRA160" i="68"/>
  <c r="LRI160" i="68"/>
  <c r="LRQ160" i="68"/>
  <c r="LRY160" i="68"/>
  <c r="LSG160" i="68"/>
  <c r="LSO160" i="68"/>
  <c r="LSW160" i="68"/>
  <c r="LTE160" i="68"/>
  <c r="LTM160" i="68"/>
  <c r="LTU160" i="68"/>
  <c r="LUC160" i="68"/>
  <c r="LUK160" i="68"/>
  <c r="LUS160" i="68"/>
  <c r="LVA160" i="68"/>
  <c r="LVI160" i="68"/>
  <c r="LVQ160" i="68"/>
  <c r="LVY160" i="68"/>
  <c r="LWG160" i="68"/>
  <c r="LWO160" i="68"/>
  <c r="LWW160" i="68"/>
  <c r="LXE160" i="68"/>
  <c r="LXM160" i="68"/>
  <c r="LXU160" i="68"/>
  <c r="LYC160" i="68"/>
  <c r="LYK160" i="68"/>
  <c r="LYS160" i="68"/>
  <c r="LZA160" i="68"/>
  <c r="LZI160" i="68"/>
  <c r="LZQ160" i="68"/>
  <c r="LZY160" i="68"/>
  <c r="MAG160" i="68"/>
  <c r="MAO160" i="68"/>
  <c r="MAW160" i="68"/>
  <c r="MBE160" i="68"/>
  <c r="MBM160" i="68"/>
  <c r="MBU160" i="68"/>
  <c r="MCC160" i="68"/>
  <c r="MCK160" i="68"/>
  <c r="MCS160" i="68"/>
  <c r="MDA160" i="68"/>
  <c r="MDI160" i="68"/>
  <c r="MDQ160" i="68"/>
  <c r="MDY160" i="68"/>
  <c r="MEG160" i="68"/>
  <c r="MEO160" i="68"/>
  <c r="MEW160" i="68"/>
  <c r="MFE160" i="68"/>
  <c r="MFM160" i="68"/>
  <c r="MFU160" i="68"/>
  <c r="MGC160" i="68"/>
  <c r="MGK160" i="68"/>
  <c r="MGS160" i="68"/>
  <c r="MHA160" i="68"/>
  <c r="MHI160" i="68"/>
  <c r="MHQ160" i="68"/>
  <c r="MHY160" i="68"/>
  <c r="MIG160" i="68"/>
  <c r="MIO160" i="68"/>
  <c r="MIW160" i="68"/>
  <c r="MJE160" i="68"/>
  <c r="MJM160" i="68"/>
  <c r="MJU160" i="68"/>
  <c r="MKC160" i="68"/>
  <c r="MKK160" i="68"/>
  <c r="MKS160" i="68"/>
  <c r="MLA160" i="68"/>
  <c r="MLI160" i="68"/>
  <c r="MLQ160" i="68"/>
  <c r="MLY160" i="68"/>
  <c r="MMG160" i="68"/>
  <c r="MMO160" i="68"/>
  <c r="MMW160" i="68"/>
  <c r="MNE160" i="68"/>
  <c r="MNM160" i="68"/>
  <c r="MNU160" i="68"/>
  <c r="MOC160" i="68"/>
  <c r="MOK160" i="68"/>
  <c r="MOS160" i="68"/>
  <c r="MPA160" i="68"/>
  <c r="MPI160" i="68"/>
  <c r="MPQ160" i="68"/>
  <c r="MPY160" i="68"/>
  <c r="MQG160" i="68"/>
  <c r="MQO160" i="68"/>
  <c r="MQW160" i="68"/>
  <c r="MRE160" i="68"/>
  <c r="MRM160" i="68"/>
  <c r="MRU160" i="68"/>
  <c r="MSC160" i="68"/>
  <c r="MSK160" i="68"/>
  <c r="MSS160" i="68"/>
  <c r="MTA160" i="68"/>
  <c r="MTI160" i="68"/>
  <c r="MTQ160" i="68"/>
  <c r="MTY160" i="68"/>
  <c r="MUG160" i="68"/>
  <c r="MUO160" i="68"/>
  <c r="MUW160" i="68"/>
  <c r="MVE160" i="68"/>
  <c r="MVM160" i="68"/>
  <c r="MVU160" i="68"/>
  <c r="MWC160" i="68"/>
  <c r="MWK160" i="68"/>
  <c r="MWS160" i="68"/>
  <c r="MXA160" i="68"/>
  <c r="MXI160" i="68"/>
  <c r="MXQ160" i="68"/>
  <c r="MXY160" i="68"/>
  <c r="MYG160" i="68"/>
  <c r="MYO160" i="68"/>
  <c r="MYW160" i="68"/>
  <c r="MZE160" i="68"/>
  <c r="MZM160" i="68"/>
  <c r="MZU160" i="68"/>
  <c r="NAC160" i="68"/>
  <c r="NAK160" i="68"/>
  <c r="NAS160" i="68"/>
  <c r="NBA160" i="68"/>
  <c r="NBI160" i="68"/>
  <c r="NBQ160" i="68"/>
  <c r="NBY160" i="68"/>
  <c r="NCG160" i="68"/>
  <c r="NCO160" i="68"/>
  <c r="NCW160" i="68"/>
  <c r="NDE160" i="68"/>
  <c r="NDM160" i="68"/>
  <c r="NDU160" i="68"/>
  <c r="NEC160" i="68"/>
  <c r="NEK160" i="68"/>
  <c r="NES160" i="68"/>
  <c r="NFA160" i="68"/>
  <c r="NFI160" i="68"/>
  <c r="NFQ160" i="68"/>
  <c r="NFY160" i="68"/>
  <c r="NGG160" i="68"/>
  <c r="NGO160" i="68"/>
  <c r="NGW160" i="68"/>
  <c r="NHE160" i="68"/>
  <c r="NHM160" i="68"/>
  <c r="NHU160" i="68"/>
  <c r="NIC160" i="68"/>
  <c r="NIK160" i="68"/>
  <c r="NIS160" i="68"/>
  <c r="NJA160" i="68"/>
  <c r="NJI160" i="68"/>
  <c r="NJQ160" i="68"/>
  <c r="NJY160" i="68"/>
  <c r="NKG160" i="68"/>
  <c r="NKO160" i="68"/>
  <c r="NKW160" i="68"/>
  <c r="NLE160" i="68"/>
  <c r="NLM160" i="68"/>
  <c r="NLU160" i="68"/>
  <c r="NMC160" i="68"/>
  <c r="NMK160" i="68"/>
  <c r="NMS160" i="68"/>
  <c r="NNA160" i="68"/>
  <c r="NNI160" i="68"/>
  <c r="NNQ160" i="68"/>
  <c r="NNY160" i="68"/>
  <c r="NOG160" i="68"/>
  <c r="NOO160" i="68"/>
  <c r="NOW160" i="68"/>
  <c r="NPE160" i="68"/>
  <c r="NPM160" i="68"/>
  <c r="NPU160" i="68"/>
  <c r="NQC160" i="68"/>
  <c r="NQK160" i="68"/>
  <c r="NQS160" i="68"/>
  <c r="NRA160" i="68"/>
  <c r="NRI160" i="68"/>
  <c r="NRQ160" i="68"/>
  <c r="NRY160" i="68"/>
  <c r="NSG160" i="68"/>
  <c r="NSO160" i="68"/>
  <c r="NSW160" i="68"/>
  <c r="NTE160" i="68"/>
  <c r="NTM160" i="68"/>
  <c r="NTU160" i="68"/>
  <c r="NUC160" i="68"/>
  <c r="NUK160" i="68"/>
  <c r="NUS160" i="68"/>
  <c r="NVA160" i="68"/>
  <c r="NVI160" i="68"/>
  <c r="NVQ160" i="68"/>
  <c r="NVY160" i="68"/>
  <c r="NWG160" i="68"/>
  <c r="NWO160" i="68"/>
  <c r="NWW160" i="68"/>
  <c r="NXE160" i="68"/>
  <c r="NXM160" i="68"/>
  <c r="NXU160" i="68"/>
  <c r="NYC160" i="68"/>
  <c r="NYK160" i="68"/>
  <c r="NYS160" i="68"/>
  <c r="NZA160" i="68"/>
  <c r="NZI160" i="68"/>
  <c r="NZQ160" i="68"/>
  <c r="NZY160" i="68"/>
  <c r="OAG160" i="68"/>
  <c r="OAO160" i="68"/>
  <c r="OAW160" i="68"/>
  <c r="OBE160" i="68"/>
  <c r="OBM160" i="68"/>
  <c r="OBU160" i="68"/>
  <c r="OCC160" i="68"/>
  <c r="OCK160" i="68"/>
  <c r="OCS160" i="68"/>
  <c r="ODA160" i="68"/>
  <c r="ODI160" i="68"/>
  <c r="ODQ160" i="68"/>
  <c r="ODY160" i="68"/>
  <c r="OEG160" i="68"/>
  <c r="OEO160" i="68"/>
  <c r="OEW160" i="68"/>
  <c r="OFE160" i="68"/>
  <c r="OFM160" i="68"/>
  <c r="OFU160" i="68"/>
  <c r="OGC160" i="68"/>
  <c r="OGK160" i="68"/>
  <c r="OGS160" i="68"/>
  <c r="OHA160" i="68"/>
  <c r="OHI160" i="68"/>
  <c r="OHQ160" i="68"/>
  <c r="OHY160" i="68"/>
  <c r="OIG160" i="68"/>
  <c r="OIO160" i="68"/>
  <c r="OIW160" i="68"/>
  <c r="OJE160" i="68"/>
  <c r="OJM160" i="68"/>
  <c r="OJU160" i="68"/>
  <c r="OKC160" i="68"/>
  <c r="OKK160" i="68"/>
  <c r="OKS160" i="68"/>
  <c r="OLA160" i="68"/>
  <c r="OLI160" i="68"/>
  <c r="OLQ160" i="68"/>
  <c r="OLY160" i="68"/>
  <c r="OMG160" i="68"/>
  <c r="OMO160" i="68"/>
  <c r="OMW160" i="68"/>
  <c r="ONE160" i="68"/>
  <c r="ONM160" i="68"/>
  <c r="ONU160" i="68"/>
  <c r="OOC160" i="68"/>
  <c r="OOK160" i="68"/>
  <c r="OOS160" i="68"/>
  <c r="OPA160" i="68"/>
  <c r="OPI160" i="68"/>
  <c r="OPQ160" i="68"/>
  <c r="OPY160" i="68"/>
  <c r="OQG160" i="68"/>
  <c r="OQO160" i="68"/>
  <c r="OQW160" i="68"/>
  <c r="ORE160" i="68"/>
  <c r="ORM160" i="68"/>
  <c r="ORU160" i="68"/>
  <c r="OSC160" i="68"/>
  <c r="OSK160" i="68"/>
  <c r="OSS160" i="68"/>
  <c r="OTA160" i="68"/>
  <c r="OTI160" i="68"/>
  <c r="OTQ160" i="68"/>
  <c r="OTY160" i="68"/>
  <c r="OUG160" i="68"/>
  <c r="BEG160" i="68"/>
  <c r="CTZ160" i="68"/>
  <c r="DHH160" i="68"/>
  <c r="DTF160" i="68"/>
  <c r="ECV160" i="68"/>
  <c r="EKS160" i="68"/>
  <c r="ESE160" i="68"/>
  <c r="EYH160" i="68"/>
  <c r="FDX160" i="68"/>
  <c r="FJN160" i="68"/>
  <c r="FON160" i="68"/>
  <c r="FSV160" i="68"/>
  <c r="FWD160" i="68"/>
  <c r="FZK160" i="68"/>
  <c r="GCR160" i="68"/>
  <c r="GFZ160" i="68"/>
  <c r="GJG160" i="68"/>
  <c r="GMI160" i="68"/>
  <c r="GPD160" i="68"/>
  <c r="GRY160" i="68"/>
  <c r="GUT160" i="68"/>
  <c r="GXO160" i="68"/>
  <c r="HAC160" i="68"/>
  <c r="HCO160" i="68"/>
  <c r="HFA160" i="68"/>
  <c r="HHL160" i="68"/>
  <c r="HJI160" i="68"/>
  <c r="HLE160" i="68"/>
  <c r="HMW160" i="68"/>
  <c r="HOH160" i="68"/>
  <c r="HPP160" i="68"/>
  <c r="HQW160" i="68"/>
  <c r="HSE160" i="68"/>
  <c r="HTN160" i="68"/>
  <c r="HUW160" i="68"/>
  <c r="HWE160" i="68"/>
  <c r="HXL160" i="68"/>
  <c r="HYS160" i="68"/>
  <c r="IAC160" i="68"/>
  <c r="IBL160" i="68"/>
  <c r="ICS160" i="68"/>
  <c r="IDZ160" i="68"/>
  <c r="IFH160" i="68"/>
  <c r="IGN160" i="68"/>
  <c r="IHQ160" i="68"/>
  <c r="IIL160" i="68"/>
  <c r="IJK160" i="68"/>
  <c r="IKK160" i="68"/>
  <c r="ILF160" i="68"/>
  <c r="IME160" i="68"/>
  <c r="IMZ160" i="68"/>
  <c r="INY160" i="68"/>
  <c r="IOX160" i="68"/>
  <c r="IPT160" i="68"/>
  <c r="IQR160" i="68"/>
  <c r="IRM160" i="68"/>
  <c r="ISK160" i="68"/>
  <c r="ITI160" i="68"/>
  <c r="IUG160" i="68"/>
  <c r="IVC160" i="68"/>
  <c r="IWA160" i="68"/>
  <c r="IWW160" i="68"/>
  <c r="IXW160" i="68"/>
  <c r="IYR160" i="68"/>
  <c r="IZL160" i="68"/>
  <c r="JAF160" i="68"/>
  <c r="JAZ160" i="68"/>
  <c r="JBW160" i="68"/>
  <c r="JCO160" i="68"/>
  <c r="JDK160" i="68"/>
  <c r="JEC160" i="68"/>
  <c r="JEY160" i="68"/>
  <c r="JFQ160" i="68"/>
  <c r="JGJ160" i="68"/>
  <c r="JHB160" i="68"/>
  <c r="JHP160" i="68"/>
  <c r="JIC160" i="68"/>
  <c r="JIR160" i="68"/>
  <c r="JJG160" i="68"/>
  <c r="JJV160" i="68"/>
  <c r="JKJ160" i="68"/>
  <c r="JKZ160" i="68"/>
  <c r="JLM160" i="68"/>
  <c r="JMB160" i="68"/>
  <c r="JMQ160" i="68"/>
  <c r="JNF160" i="68"/>
  <c r="JNT160" i="68"/>
  <c r="JOG160" i="68"/>
  <c r="JOW160" i="68"/>
  <c r="JPL160" i="68"/>
  <c r="JQA160" i="68"/>
  <c r="JQP160" i="68"/>
  <c r="JRD160" i="68"/>
  <c r="JRQ160" i="68"/>
  <c r="JSF160" i="68"/>
  <c r="JSV160" i="68"/>
  <c r="JTK160" i="68"/>
  <c r="JTZ160" i="68"/>
  <c r="JUN160" i="68"/>
  <c r="JVA160" i="68"/>
  <c r="JVP160" i="68"/>
  <c r="JWE160" i="68"/>
  <c r="JWU160" i="68"/>
  <c r="JXJ160" i="68"/>
  <c r="JXX160" i="68"/>
  <c r="JYJ160" i="68"/>
  <c r="JYV160" i="68"/>
  <c r="JZG160" i="68"/>
  <c r="JZQ160" i="68"/>
  <c r="KAB160" i="68"/>
  <c r="KAM160" i="68"/>
  <c r="KAW160" i="68"/>
  <c r="KBH160" i="68"/>
  <c r="KBS160" i="68"/>
  <c r="KCC160" i="68"/>
  <c r="KCN160" i="68"/>
  <c r="KCY160" i="68"/>
  <c r="KDI160" i="68"/>
  <c r="KDT160" i="68"/>
  <c r="KEE160" i="68"/>
  <c r="KEO160" i="68"/>
  <c r="KEZ160" i="68"/>
  <c r="KFK160" i="68"/>
  <c r="KFU160" i="68"/>
  <c r="KGF160" i="68"/>
  <c r="KGQ160" i="68"/>
  <c r="KHA160" i="68"/>
  <c r="KHL160" i="68"/>
  <c r="KHW160" i="68"/>
  <c r="KIG160" i="68"/>
  <c r="KIR160" i="68"/>
  <c r="KJC160" i="68"/>
  <c r="KJM160" i="68"/>
  <c r="KJX160" i="68"/>
  <c r="KKI160" i="68"/>
  <c r="KKS160" i="68"/>
  <c r="KLD160" i="68"/>
  <c r="KLO160" i="68"/>
  <c r="KLY160" i="68"/>
  <c r="KMJ160" i="68"/>
  <c r="KMU160" i="68"/>
  <c r="KNE160" i="68"/>
  <c r="KNO160" i="68"/>
  <c r="KNX160" i="68"/>
  <c r="KOG160" i="68"/>
  <c r="KOP160" i="68"/>
  <c r="KOY160" i="68"/>
  <c r="KPH160" i="68"/>
  <c r="KPQ160" i="68"/>
  <c r="KQA160" i="68"/>
  <c r="KQJ160" i="68"/>
  <c r="KQS160" i="68"/>
  <c r="KRB160" i="68"/>
  <c r="KRK160" i="68"/>
  <c r="KRT160" i="68"/>
  <c r="KSC160" i="68"/>
  <c r="KSM160" i="68"/>
  <c r="KSV160" i="68"/>
  <c r="KTE160" i="68"/>
  <c r="KTN160" i="68"/>
  <c r="KTW160" i="68"/>
  <c r="KUF160" i="68"/>
  <c r="KUO160" i="68"/>
  <c r="KUY160" i="68"/>
  <c r="KVH160" i="68"/>
  <c r="KVQ160" i="68"/>
  <c r="KVZ160" i="68"/>
  <c r="KWI160" i="68"/>
  <c r="KWR160" i="68"/>
  <c r="KXA160" i="68"/>
  <c r="KXK160" i="68"/>
  <c r="KXT160" i="68"/>
  <c r="KYC160" i="68"/>
  <c r="KYL160" i="68"/>
  <c r="KYU160" i="68"/>
  <c r="KZD160" i="68"/>
  <c r="KZM160" i="68"/>
  <c r="KZW160" i="68"/>
  <c r="LAF160" i="68"/>
  <c r="LAO160" i="68"/>
  <c r="LAX160" i="68"/>
  <c r="LBG160" i="68"/>
  <c r="LBP160" i="68"/>
  <c r="LBY160" i="68"/>
  <c r="LCI160" i="68"/>
  <c r="LCR160" i="68"/>
  <c r="LDA160" i="68"/>
  <c r="LDJ160" i="68"/>
  <c r="LDS160" i="68"/>
  <c r="LEB160" i="68"/>
  <c r="LEK160" i="68"/>
  <c r="LEU160" i="68"/>
  <c r="LFD160" i="68"/>
  <c r="LFM160" i="68"/>
  <c r="LFV160" i="68"/>
  <c r="LGE160" i="68"/>
  <c r="LGN160" i="68"/>
  <c r="LGW160" i="68"/>
  <c r="LHG160" i="68"/>
  <c r="LHP160" i="68"/>
  <c r="LHY160" i="68"/>
  <c r="LIH160" i="68"/>
  <c r="LIQ160" i="68"/>
  <c r="LIZ160" i="68"/>
  <c r="LJI160" i="68"/>
  <c r="LJS160" i="68"/>
  <c r="LKB160" i="68"/>
  <c r="LKK160" i="68"/>
  <c r="LKT160" i="68"/>
  <c r="LLC160" i="68"/>
  <c r="LLL160" i="68"/>
  <c r="LLU160" i="68"/>
  <c r="LMD160" i="68"/>
  <c r="LML160" i="68"/>
  <c r="LMT160" i="68"/>
  <c r="LNB160" i="68"/>
  <c r="LNJ160" i="68"/>
  <c r="LNR160" i="68"/>
  <c r="LNZ160" i="68"/>
  <c r="LOH160" i="68"/>
  <c r="LOP160" i="68"/>
  <c r="LOX160" i="68"/>
  <c r="LPF160" i="68"/>
  <c r="LPN160" i="68"/>
  <c r="LPV160" i="68"/>
  <c r="LQD160" i="68"/>
  <c r="LQL160" i="68"/>
  <c r="LQT160" i="68"/>
  <c r="LRB160" i="68"/>
  <c r="LRJ160" i="68"/>
  <c r="LRR160" i="68"/>
  <c r="LRZ160" i="68"/>
  <c r="LSH160" i="68"/>
  <c r="LSP160" i="68"/>
  <c r="LSX160" i="68"/>
  <c r="LTF160" i="68"/>
  <c r="LTN160" i="68"/>
  <c r="LTV160" i="68"/>
  <c r="LUD160" i="68"/>
  <c r="LUL160" i="68"/>
  <c r="LUT160" i="68"/>
  <c r="LVB160" i="68"/>
  <c r="LVJ160" i="68"/>
  <c r="LVR160" i="68"/>
  <c r="LVZ160" i="68"/>
  <c r="LWH160" i="68"/>
  <c r="LWP160" i="68"/>
  <c r="LWX160" i="68"/>
  <c r="LXF160" i="68"/>
  <c r="LXN160" i="68"/>
  <c r="LXV160" i="68"/>
  <c r="LYD160" i="68"/>
  <c r="LYL160" i="68"/>
  <c r="LYT160" i="68"/>
  <c r="LZB160" i="68"/>
  <c r="LZJ160" i="68"/>
  <c r="LZR160" i="68"/>
  <c r="LZZ160" i="68"/>
  <c r="MAH160" i="68"/>
  <c r="MAP160" i="68"/>
  <c r="MAX160" i="68"/>
  <c r="MBF160" i="68"/>
  <c r="MBN160" i="68"/>
  <c r="MBV160" i="68"/>
  <c r="MCD160" i="68"/>
  <c r="MCL160" i="68"/>
  <c r="MCT160" i="68"/>
  <c r="MDB160" i="68"/>
  <c r="MDJ160" i="68"/>
  <c r="MDR160" i="68"/>
  <c r="MDZ160" i="68"/>
  <c r="MEH160" i="68"/>
  <c r="MEP160" i="68"/>
  <c r="MEX160" i="68"/>
  <c r="MFF160" i="68"/>
  <c r="MFN160" i="68"/>
  <c r="MFV160" i="68"/>
  <c r="MGD160" i="68"/>
  <c r="MGL160" i="68"/>
  <c r="MGT160" i="68"/>
  <c r="MHB160" i="68"/>
  <c r="MHJ160" i="68"/>
  <c r="MHR160" i="68"/>
  <c r="MHZ160" i="68"/>
  <c r="MIH160" i="68"/>
  <c r="MIP160" i="68"/>
  <c r="MIX160" i="68"/>
  <c r="MJF160" i="68"/>
  <c r="MJN160" i="68"/>
  <c r="MJV160" i="68"/>
  <c r="MKD160" i="68"/>
  <c r="MKL160" i="68"/>
  <c r="MKT160" i="68"/>
  <c r="MLB160" i="68"/>
  <c r="MLJ160" i="68"/>
  <c r="MLR160" i="68"/>
  <c r="MLZ160" i="68"/>
  <c r="MMH160" i="68"/>
  <c r="MMP160" i="68"/>
  <c r="MMX160" i="68"/>
  <c r="MNF160" i="68"/>
  <c r="MNN160" i="68"/>
  <c r="MNV160" i="68"/>
  <c r="MOD160" i="68"/>
  <c r="MOL160" i="68"/>
  <c r="MOT160" i="68"/>
  <c r="MPB160" i="68"/>
  <c r="MPJ160" i="68"/>
  <c r="MPR160" i="68"/>
  <c r="MPZ160" i="68"/>
  <c r="MQH160" i="68"/>
  <c r="MQP160" i="68"/>
  <c r="MQX160" i="68"/>
  <c r="MRF160" i="68"/>
  <c r="MRN160" i="68"/>
  <c r="MRV160" i="68"/>
  <c r="MSD160" i="68"/>
  <c r="MSL160" i="68"/>
  <c r="MST160" i="68"/>
  <c r="MTB160" i="68"/>
  <c r="MTJ160" i="68"/>
  <c r="MTR160" i="68"/>
  <c r="MTZ160" i="68"/>
  <c r="MUH160" i="68"/>
  <c r="MUP160" i="68"/>
  <c r="MUX160" i="68"/>
  <c r="MVF160" i="68"/>
  <c r="MVN160" i="68"/>
  <c r="MVV160" i="68"/>
  <c r="MWD160" i="68"/>
  <c r="MWL160" i="68"/>
  <c r="MWT160" i="68"/>
  <c r="MXB160" i="68"/>
  <c r="MXJ160" i="68"/>
  <c r="MXR160" i="68"/>
  <c r="MXZ160" i="68"/>
  <c r="MYH160" i="68"/>
  <c r="MYP160" i="68"/>
  <c r="MYX160" i="68"/>
  <c r="MZF160" i="68"/>
  <c r="MZN160" i="68"/>
  <c r="BYH160" i="68"/>
  <c r="CXM160" i="68"/>
  <c r="DKI160" i="68"/>
  <c r="DVU160" i="68"/>
  <c r="EES160" i="68"/>
  <c r="EMQ160" i="68"/>
  <c r="ETT160" i="68"/>
  <c r="EZQ160" i="68"/>
  <c r="FFH160" i="68"/>
  <c r="FKU160" i="68"/>
  <c r="FPS160" i="68"/>
  <c r="FTP160" i="68"/>
  <c r="FWW160" i="68"/>
  <c r="GAE160" i="68"/>
  <c r="GDL160" i="68"/>
  <c r="GGS160" i="68"/>
  <c r="GKA160" i="68"/>
  <c r="GMZ160" i="68"/>
  <c r="GPU160" i="68"/>
  <c r="GSP160" i="68"/>
  <c r="GVK160" i="68"/>
  <c r="GYF160" i="68"/>
  <c r="HAR160" i="68"/>
  <c r="HDD160" i="68"/>
  <c r="HFP160" i="68"/>
  <c r="HHU160" i="68"/>
  <c r="HJW160" i="68"/>
  <c r="HLN160" i="68"/>
  <c r="HNB160" i="68"/>
  <c r="HOM160" i="68"/>
  <c r="HPV160" i="68"/>
  <c r="HRE160" i="68"/>
  <c r="HSM160" i="68"/>
  <c r="HTT160" i="68"/>
  <c r="HVA160" i="68"/>
  <c r="HWK160" i="68"/>
  <c r="HXT160" i="68"/>
  <c r="HZA160" i="68"/>
  <c r="IAH160" i="68"/>
  <c r="IBP160" i="68"/>
  <c r="ICZ160" i="68"/>
  <c r="IEH160" i="68"/>
  <c r="IFP160" i="68"/>
  <c r="IGR160" i="68"/>
  <c r="IHR160" i="68"/>
  <c r="IIS160" i="68"/>
  <c r="IJM160" i="68"/>
  <c r="IKL160" i="68"/>
  <c r="ILG160" i="68"/>
  <c r="IMF160" i="68"/>
  <c r="INF160" i="68"/>
  <c r="IOA160" i="68"/>
  <c r="IOZ160" i="68"/>
  <c r="IPU160" i="68"/>
  <c r="IQT160" i="68"/>
  <c r="IRS160" i="68"/>
  <c r="ISO160" i="68"/>
  <c r="ITM160" i="68"/>
  <c r="IUH160" i="68"/>
  <c r="IVF160" i="68"/>
  <c r="IWD160" i="68"/>
  <c r="IXB160" i="68"/>
  <c r="IXX160" i="68"/>
  <c r="IYT160" i="68"/>
  <c r="IZM160" i="68"/>
  <c r="JAJ160" i="68"/>
  <c r="JBD160" i="68"/>
  <c r="JBX160" i="68"/>
  <c r="JCR160" i="68"/>
  <c r="JDL160" i="68"/>
  <c r="JEI160" i="68"/>
  <c r="JFA160" i="68"/>
  <c r="JFV160" i="68"/>
  <c r="JGL160" i="68"/>
  <c r="JHC160" i="68"/>
  <c r="JHR160" i="68"/>
  <c r="JIF160" i="68"/>
  <c r="JIS160" i="68"/>
  <c r="JJH160" i="68"/>
  <c r="JJW160" i="68"/>
  <c r="JKM160" i="68"/>
  <c r="JLB160" i="68"/>
  <c r="JLP160" i="68"/>
  <c r="JMC160" i="68"/>
  <c r="JMR160" i="68"/>
  <c r="JNG160" i="68"/>
  <c r="JNV160" i="68"/>
  <c r="JOL160" i="68"/>
  <c r="JOZ160" i="68"/>
  <c r="JPM160" i="68"/>
  <c r="JQB160" i="68"/>
  <c r="JQQ160" i="68"/>
  <c r="JRF160" i="68"/>
  <c r="JRT160" i="68"/>
  <c r="JSJ160" i="68"/>
  <c r="JSW160" i="68"/>
  <c r="JTL160" i="68"/>
  <c r="JUA160" i="68"/>
  <c r="JUP160" i="68"/>
  <c r="JVD160" i="68"/>
  <c r="JVQ160" i="68"/>
  <c r="JWG160" i="68"/>
  <c r="JWV160" i="68"/>
  <c r="JXK160" i="68"/>
  <c r="JXZ160" i="68"/>
  <c r="JYK160" i="68"/>
  <c r="JYX160" i="68"/>
  <c r="JZH160" i="68"/>
  <c r="JZS160" i="68"/>
  <c r="KAD160" i="68"/>
  <c r="KAN160" i="68"/>
  <c r="KAY160" i="68"/>
  <c r="KBJ160" i="68"/>
  <c r="KBT160" i="68"/>
  <c r="KCE160" i="68"/>
  <c r="KCP160" i="68"/>
  <c r="KCZ160" i="68"/>
  <c r="KDK160" i="68"/>
  <c r="KDV160" i="68"/>
  <c r="KEF160" i="68"/>
  <c r="KEQ160" i="68"/>
  <c r="KFB160" i="68"/>
  <c r="KFL160" i="68"/>
  <c r="KFW160" i="68"/>
  <c r="KGH160" i="68"/>
  <c r="KGR160" i="68"/>
  <c r="KHC160" i="68"/>
  <c r="KHN160" i="68"/>
  <c r="KHX160" i="68"/>
  <c r="KII160" i="68"/>
  <c r="KIT160" i="68"/>
  <c r="KJD160" i="68"/>
  <c r="KJO160" i="68"/>
  <c r="KJZ160" i="68"/>
  <c r="KKJ160" i="68"/>
  <c r="KKU160" i="68"/>
  <c r="KLF160" i="68"/>
  <c r="KLP160" i="68"/>
  <c r="KMA160" i="68"/>
  <c r="KML160" i="68"/>
  <c r="KMV160" i="68"/>
  <c r="KNG160" i="68"/>
  <c r="KNP160" i="68"/>
  <c r="KNY160" i="68"/>
  <c r="KOH160" i="68"/>
  <c r="KOQ160" i="68"/>
  <c r="KOZ160" i="68"/>
  <c r="KPI160" i="68"/>
  <c r="KPS160" i="68"/>
  <c r="KQB160" i="68"/>
  <c r="KQK160" i="68"/>
  <c r="KQT160" i="68"/>
  <c r="KRC160" i="68"/>
  <c r="KRL160" i="68"/>
  <c r="KRU160" i="68"/>
  <c r="KSE160" i="68"/>
  <c r="KSN160" i="68"/>
  <c r="KSW160" i="68"/>
  <c r="KTF160" i="68"/>
  <c r="KTO160" i="68"/>
  <c r="KTX160" i="68"/>
  <c r="KUG160" i="68"/>
  <c r="KUQ160" i="68"/>
  <c r="KUZ160" i="68"/>
  <c r="KVI160" i="68"/>
  <c r="KVR160" i="68"/>
  <c r="KWA160" i="68"/>
  <c r="KWJ160" i="68"/>
  <c r="KWS160" i="68"/>
  <c r="KXC160" i="68"/>
  <c r="KXL160" i="68"/>
  <c r="KXU160" i="68"/>
  <c r="KYD160" i="68"/>
  <c r="KYM160" i="68"/>
  <c r="KYV160" i="68"/>
  <c r="KZE160" i="68"/>
  <c r="KZO160" i="68"/>
  <c r="KZX160" i="68"/>
  <c r="LAG160" i="68"/>
  <c r="LAP160" i="68"/>
  <c r="LAY160" i="68"/>
  <c r="LBH160" i="68"/>
  <c r="LBQ160" i="68"/>
  <c r="LCA160" i="68"/>
  <c r="LCJ160" i="68"/>
  <c r="LCS160" i="68"/>
  <c r="LDB160" i="68"/>
  <c r="LDK160" i="68"/>
  <c r="LDT160" i="68"/>
  <c r="LEC160" i="68"/>
  <c r="LEM160" i="68"/>
  <c r="LEV160" i="68"/>
  <c r="LFE160" i="68"/>
  <c r="LFN160" i="68"/>
  <c r="LFW160" i="68"/>
  <c r="LGF160" i="68"/>
  <c r="LGO160" i="68"/>
  <c r="LGY160" i="68"/>
  <c r="LHH160" i="68"/>
  <c r="LHQ160" i="68"/>
  <c r="LHZ160" i="68"/>
  <c r="LII160" i="68"/>
  <c r="LIR160" i="68"/>
  <c r="LJA160" i="68"/>
  <c r="LJK160" i="68"/>
  <c r="LJT160" i="68"/>
  <c r="LKC160" i="68"/>
  <c r="LKL160" i="68"/>
  <c r="LKU160" i="68"/>
  <c r="LLD160" i="68"/>
  <c r="LLM160" i="68"/>
  <c r="LLW160" i="68"/>
  <c r="LME160" i="68"/>
  <c r="LMM160" i="68"/>
  <c r="LMU160" i="68"/>
  <c r="LNC160" i="68"/>
  <c r="LNK160" i="68"/>
  <c r="LNS160" i="68"/>
  <c r="LOA160" i="68"/>
  <c r="LOI160" i="68"/>
  <c r="LOQ160" i="68"/>
  <c r="LOY160" i="68"/>
  <c r="LPG160" i="68"/>
  <c r="LPO160" i="68"/>
  <c r="LPW160" i="68"/>
  <c r="LQE160" i="68"/>
  <c r="LQM160" i="68"/>
  <c r="LQU160" i="68"/>
  <c r="LRC160" i="68"/>
  <c r="LRK160" i="68"/>
  <c r="LRS160" i="68"/>
  <c r="LSA160" i="68"/>
  <c r="LSI160" i="68"/>
  <c r="LSQ160" i="68"/>
  <c r="LSY160" i="68"/>
  <c r="LTG160" i="68"/>
  <c r="LTO160" i="68"/>
  <c r="LTW160" i="68"/>
  <c r="LUE160" i="68"/>
  <c r="LUM160" i="68"/>
  <c r="LUU160" i="68"/>
  <c r="LVC160" i="68"/>
  <c r="LVK160" i="68"/>
  <c r="LVS160" i="68"/>
  <c r="LWA160" i="68"/>
  <c r="LWI160" i="68"/>
  <c r="LWQ160" i="68"/>
  <c r="LWY160" i="68"/>
  <c r="LXG160" i="68"/>
  <c r="LXO160" i="68"/>
  <c r="LXW160" i="68"/>
  <c r="LYE160" i="68"/>
  <c r="LYM160" i="68"/>
  <c r="LYU160" i="68"/>
  <c r="LZC160" i="68"/>
  <c r="LZK160" i="68"/>
  <c r="LZS160" i="68"/>
  <c r="MAA160" i="68"/>
  <c r="MAI160" i="68"/>
  <c r="MAQ160" i="68"/>
  <c r="MAY160" i="68"/>
  <c r="MBG160" i="68"/>
  <c r="MBO160" i="68"/>
  <c r="MBW160" i="68"/>
  <c r="MCE160" i="68"/>
  <c r="MCM160" i="68"/>
  <c r="MCU160" i="68"/>
  <c r="MDC160" i="68"/>
  <c r="MDK160" i="68"/>
  <c r="MDS160" i="68"/>
  <c r="MEA160" i="68"/>
  <c r="MEI160" i="68"/>
  <c r="MEQ160" i="68"/>
  <c r="MEY160" i="68"/>
  <c r="MFG160" i="68"/>
  <c r="MFO160" i="68"/>
  <c r="MFW160" i="68"/>
  <c r="MGE160" i="68"/>
  <c r="MGM160" i="68"/>
  <c r="MGU160" i="68"/>
  <c r="MHC160" i="68"/>
  <c r="MHK160" i="68"/>
  <c r="MHS160" i="68"/>
  <c r="MIA160" i="68"/>
  <c r="MII160" i="68"/>
  <c r="MIQ160" i="68"/>
  <c r="MIY160" i="68"/>
  <c r="MJG160" i="68"/>
  <c r="MJO160" i="68"/>
  <c r="MJW160" i="68"/>
  <c r="MKE160" i="68"/>
  <c r="MKM160" i="68"/>
  <c r="MKU160" i="68"/>
  <c r="MLC160" i="68"/>
  <c r="MLK160" i="68"/>
  <c r="MLS160" i="68"/>
  <c r="MMA160" i="68"/>
  <c r="MMI160" i="68"/>
  <c r="MMQ160" i="68"/>
  <c r="MMY160" i="68"/>
  <c r="MNG160" i="68"/>
  <c r="MNO160" i="68"/>
  <c r="MNW160" i="68"/>
  <c r="MOE160" i="68"/>
  <c r="MOM160" i="68"/>
  <c r="MOU160" i="68"/>
  <c r="MPC160" i="68"/>
  <c r="MPK160" i="68"/>
  <c r="MPS160" i="68"/>
  <c r="MQA160" i="68"/>
  <c r="MQI160" i="68"/>
  <c r="MQQ160" i="68"/>
  <c r="MQY160" i="68"/>
  <c r="MRG160" i="68"/>
  <c r="MRO160" i="68"/>
  <c r="MRW160" i="68"/>
  <c r="MSE160" i="68"/>
  <c r="MSM160" i="68"/>
  <c r="MSU160" i="68"/>
  <c r="MTC160" i="68"/>
  <c r="MTK160" i="68"/>
  <c r="MTS160" i="68"/>
  <c r="MUA160" i="68"/>
  <c r="MUI160" i="68"/>
  <c r="MUQ160" i="68"/>
  <c r="MUY160" i="68"/>
  <c r="MVG160" i="68"/>
  <c r="BYU160" i="68"/>
  <c r="CXS160" i="68"/>
  <c r="DKJ160" i="68"/>
  <c r="DVX160" i="68"/>
  <c r="EET160" i="68"/>
  <c r="EMR160" i="68"/>
  <c r="ETU160" i="68"/>
  <c r="EZR160" i="68"/>
  <c r="FFI160" i="68"/>
  <c r="FKV160" i="68"/>
  <c r="FPT160" i="68"/>
  <c r="FTR160" i="68"/>
  <c r="FWY160" i="68"/>
  <c r="GAF160" i="68"/>
  <c r="GDN160" i="68"/>
  <c r="GGU160" i="68"/>
  <c r="GKB160" i="68"/>
  <c r="GNA160" i="68"/>
  <c r="GPV160" i="68"/>
  <c r="GSQ160" i="68"/>
  <c r="GVL160" i="68"/>
  <c r="GYG160" i="68"/>
  <c r="HAS160" i="68"/>
  <c r="HDE160" i="68"/>
  <c r="HFQ160" i="68"/>
  <c r="HIA160" i="68"/>
  <c r="HJX160" i="68"/>
  <c r="HLQ160" i="68"/>
  <c r="HNE160" i="68"/>
  <c r="HOP160" i="68"/>
  <c r="HPY160" i="68"/>
  <c r="HRG160" i="68"/>
  <c r="HSN160" i="68"/>
  <c r="HTU160" i="68"/>
  <c r="HVE160" i="68"/>
  <c r="HWN160" i="68"/>
  <c r="HXU160" i="68"/>
  <c r="HZB160" i="68"/>
  <c r="IAJ160" i="68"/>
  <c r="IBT160" i="68"/>
  <c r="IDB160" i="68"/>
  <c r="IEJ160" i="68"/>
  <c r="IFQ160" i="68"/>
  <c r="IGW160" i="68"/>
  <c r="IHW160" i="68"/>
  <c r="IIT160" i="68"/>
  <c r="IJQ160" i="68"/>
  <c r="IKN160" i="68"/>
  <c r="ILN160" i="68"/>
  <c r="IMH160" i="68"/>
  <c r="INH160" i="68"/>
  <c r="IOB160" i="68"/>
  <c r="IPA160" i="68"/>
  <c r="IQB160" i="68"/>
  <c r="IQV160" i="68"/>
  <c r="IRU160" i="68"/>
  <c r="ISP160" i="68"/>
  <c r="ITO160" i="68"/>
  <c r="IUN160" i="68"/>
  <c r="IVJ160" i="68"/>
  <c r="IWH160" i="68"/>
  <c r="IXD160" i="68"/>
  <c r="IYB160" i="68"/>
  <c r="IYW160" i="68"/>
  <c r="IZR160" i="68"/>
  <c r="JAK160" i="68"/>
  <c r="JBF160" i="68"/>
  <c r="JBY160" i="68"/>
  <c r="JCV160" i="68"/>
  <c r="JDP160" i="68"/>
  <c r="JEJ160" i="68"/>
  <c r="JFD160" i="68"/>
  <c r="JFW160" i="68"/>
  <c r="JGN160" i="68"/>
  <c r="JHD160" i="68"/>
  <c r="JHS160" i="68"/>
  <c r="JIH160" i="68"/>
  <c r="JIV160" i="68"/>
  <c r="JJI160" i="68"/>
  <c r="JJY160" i="68"/>
  <c r="JKN160" i="68"/>
  <c r="JLC160" i="68"/>
  <c r="JLR160" i="68"/>
  <c r="JMF160" i="68"/>
  <c r="JMS160" i="68"/>
  <c r="JNH160" i="68"/>
  <c r="JNX160" i="68"/>
  <c r="JOM160" i="68"/>
  <c r="JPB160" i="68"/>
  <c r="JPP160" i="68"/>
  <c r="JQC160" i="68"/>
  <c r="JQR160" i="68"/>
  <c r="JRG160" i="68"/>
  <c r="JRW160" i="68"/>
  <c r="JSL160" i="68"/>
  <c r="JSZ160" i="68"/>
  <c r="JTM160" i="68"/>
  <c r="JUB160" i="68"/>
  <c r="JUQ160" i="68"/>
  <c r="JVF160" i="68"/>
  <c r="JVV160" i="68"/>
  <c r="JWJ160" i="68"/>
  <c r="JWW160" i="68"/>
  <c r="JXL160" i="68"/>
  <c r="JYA160" i="68"/>
  <c r="JYM160" i="68"/>
  <c r="JYY160" i="68"/>
  <c r="JZI160" i="68"/>
  <c r="JZT160" i="68"/>
  <c r="KAE160" i="68"/>
  <c r="KAO160" i="68"/>
  <c r="KAZ160" i="68"/>
  <c r="KBK160" i="68"/>
  <c r="KBU160" i="68"/>
  <c r="KCF160" i="68"/>
  <c r="KCQ160" i="68"/>
  <c r="KDA160" i="68"/>
  <c r="KDL160" i="68"/>
  <c r="KDW160" i="68"/>
  <c r="KEG160" i="68"/>
  <c r="KER160" i="68"/>
  <c r="KFC160" i="68"/>
  <c r="KFM160" i="68"/>
  <c r="KFX160" i="68"/>
  <c r="KGI160" i="68"/>
  <c r="KGS160" i="68"/>
  <c r="KHD160" i="68"/>
  <c r="KHO160" i="68"/>
  <c r="KHY160" i="68"/>
  <c r="KIJ160" i="68"/>
  <c r="KIU160" i="68"/>
  <c r="KJE160" i="68"/>
  <c r="KJP160" i="68"/>
  <c r="KKA160" i="68"/>
  <c r="KKK160" i="68"/>
  <c r="KKV160" i="68"/>
  <c r="KLG160" i="68"/>
  <c r="KLQ160" i="68"/>
  <c r="KMB160" i="68"/>
  <c r="KMM160" i="68"/>
  <c r="KMW160" i="68"/>
  <c r="KNH160" i="68"/>
  <c r="KNQ160" i="68"/>
  <c r="KNZ160" i="68"/>
  <c r="KOI160" i="68"/>
  <c r="KOR160" i="68"/>
  <c r="KPA160" i="68"/>
  <c r="KPK160" i="68"/>
  <c r="KPT160" i="68"/>
  <c r="KQC160" i="68"/>
  <c r="KQL160" i="68"/>
  <c r="KQU160" i="68"/>
  <c r="KRD160" i="68"/>
  <c r="KRM160" i="68"/>
  <c r="KRW160" i="68"/>
  <c r="KSF160" i="68"/>
  <c r="KSO160" i="68"/>
  <c r="KSX160" i="68"/>
  <c r="KTG160" i="68"/>
  <c r="KTP160" i="68"/>
  <c r="KTY160" i="68"/>
  <c r="KUI160" i="68"/>
  <c r="KUR160" i="68"/>
  <c r="KVA160" i="68"/>
  <c r="KVJ160" i="68"/>
  <c r="KVS160" i="68"/>
  <c r="KWB160" i="68"/>
  <c r="KWK160" i="68"/>
  <c r="KWU160" i="68"/>
  <c r="KXD160" i="68"/>
  <c r="KXM160" i="68"/>
  <c r="KXV160" i="68"/>
  <c r="KYE160" i="68"/>
  <c r="KYN160" i="68"/>
  <c r="KYW160" i="68"/>
  <c r="KZG160" i="68"/>
  <c r="KZP160" i="68"/>
  <c r="KZY160" i="68"/>
  <c r="LAH160" i="68"/>
  <c r="LAQ160" i="68"/>
  <c r="LAZ160" i="68"/>
  <c r="LBI160" i="68"/>
  <c r="LBS160" i="68"/>
  <c r="LCB160" i="68"/>
  <c r="LCK160" i="68"/>
  <c r="LCT160" i="68"/>
  <c r="LDC160" i="68"/>
  <c r="LDL160" i="68"/>
  <c r="LDU160" i="68"/>
  <c r="LEE160" i="68"/>
  <c r="LEN160" i="68"/>
  <c r="LEW160" i="68"/>
  <c r="LFF160" i="68"/>
  <c r="LFO160" i="68"/>
  <c r="LFX160" i="68"/>
  <c r="LGG160" i="68"/>
  <c r="LGQ160" i="68"/>
  <c r="LGZ160" i="68"/>
  <c r="LHI160" i="68"/>
  <c r="LHR160" i="68"/>
  <c r="LIA160" i="68"/>
  <c r="LIJ160" i="68"/>
  <c r="LIS160" i="68"/>
  <c r="LJC160" i="68"/>
  <c r="LJL160" i="68"/>
  <c r="LJU160" i="68"/>
  <c r="LKD160" i="68"/>
  <c r="LKM160" i="68"/>
  <c r="LKV160" i="68"/>
  <c r="LLE160" i="68"/>
  <c r="LLO160" i="68"/>
  <c r="LLX160" i="68"/>
  <c r="LMF160" i="68"/>
  <c r="LMN160" i="68"/>
  <c r="LMV160" i="68"/>
  <c r="LND160" i="68"/>
  <c r="LNL160" i="68"/>
  <c r="LNT160" i="68"/>
  <c r="LOB160" i="68"/>
  <c r="LOJ160" i="68"/>
  <c r="LOR160" i="68"/>
  <c r="LOZ160" i="68"/>
  <c r="LPH160" i="68"/>
  <c r="LPP160" i="68"/>
  <c r="LPX160" i="68"/>
  <c r="LQF160" i="68"/>
  <c r="LQN160" i="68"/>
  <c r="LQV160" i="68"/>
  <c r="LRD160" i="68"/>
  <c r="LRL160" i="68"/>
  <c r="LRT160" i="68"/>
  <c r="LSB160" i="68"/>
  <c r="LSJ160" i="68"/>
  <c r="LSR160" i="68"/>
  <c r="LSZ160" i="68"/>
  <c r="LTH160" i="68"/>
  <c r="LTP160" i="68"/>
  <c r="LTX160" i="68"/>
  <c r="LUF160" i="68"/>
  <c r="LUN160" i="68"/>
  <c r="LUV160" i="68"/>
  <c r="LVD160" i="68"/>
  <c r="LVL160" i="68"/>
  <c r="LVT160" i="68"/>
  <c r="LWB160" i="68"/>
  <c r="LWJ160" i="68"/>
  <c r="LWR160" i="68"/>
  <c r="LWZ160" i="68"/>
  <c r="LXH160" i="68"/>
  <c r="LXP160" i="68"/>
  <c r="LXX160" i="68"/>
  <c r="LYF160" i="68"/>
  <c r="LYN160" i="68"/>
  <c r="LYV160" i="68"/>
  <c r="LZD160" i="68"/>
  <c r="LZL160" i="68"/>
  <c r="LZT160" i="68"/>
  <c r="MAB160" i="68"/>
  <c r="MAJ160" i="68"/>
  <c r="MAR160" i="68"/>
  <c r="MAZ160" i="68"/>
  <c r="MBH160" i="68"/>
  <c r="MBP160" i="68"/>
  <c r="MBX160" i="68"/>
  <c r="MCF160" i="68"/>
  <c r="MCN160" i="68"/>
  <c r="MCV160" i="68"/>
  <c r="MDD160" i="68"/>
  <c r="MDL160" i="68"/>
  <c r="MDT160" i="68"/>
  <c r="MEB160" i="68"/>
  <c r="MEJ160" i="68"/>
  <c r="MER160" i="68"/>
  <c r="MEZ160" i="68"/>
  <c r="MFH160" i="68"/>
  <c r="MFP160" i="68"/>
  <c r="MFX160" i="68"/>
  <c r="MGF160" i="68"/>
  <c r="MGN160" i="68"/>
  <c r="MGV160" i="68"/>
  <c r="MHD160" i="68"/>
  <c r="MHL160" i="68"/>
  <c r="MHT160" i="68"/>
  <c r="MIB160" i="68"/>
  <c r="MIJ160" i="68"/>
  <c r="MIR160" i="68"/>
  <c r="MIZ160" i="68"/>
  <c r="MJH160" i="68"/>
  <c r="MJP160" i="68"/>
  <c r="MJX160" i="68"/>
  <c r="MKF160" i="68"/>
  <c r="MKN160" i="68"/>
  <c r="MKV160" i="68"/>
  <c r="MLD160" i="68"/>
  <c r="MLL160" i="68"/>
  <c r="MLT160" i="68"/>
  <c r="MMB160" i="68"/>
  <c r="MMJ160" i="68"/>
  <c r="MMR160" i="68"/>
  <c r="MMZ160" i="68"/>
  <c r="MNH160" i="68"/>
  <c r="MNP160" i="68"/>
  <c r="MNX160" i="68"/>
  <c r="MOF160" i="68"/>
  <c r="MON160" i="68"/>
  <c r="MOV160" i="68"/>
  <c r="MPD160" i="68"/>
  <c r="MPL160" i="68"/>
  <c r="MPT160" i="68"/>
  <c r="MQB160" i="68"/>
  <c r="MQJ160" i="68"/>
  <c r="MQR160" i="68"/>
  <c r="MQZ160" i="68"/>
  <c r="MRH160" i="68"/>
  <c r="MRP160" i="68"/>
  <c r="MRX160" i="68"/>
  <c r="MSF160" i="68"/>
  <c r="MSN160" i="68"/>
  <c r="MSV160" i="68"/>
  <c r="MTD160" i="68"/>
  <c r="MTL160" i="68"/>
  <c r="MTT160" i="68"/>
  <c r="MUB160" i="68"/>
  <c r="MUJ160" i="68"/>
  <c r="MUR160" i="68"/>
  <c r="MUZ160" i="68"/>
  <c r="MVH160" i="68"/>
  <c r="MVP160" i="68"/>
  <c r="MVX160" i="68"/>
  <c r="MWF160" i="68"/>
  <c r="MWN160" i="68"/>
  <c r="MWV160" i="68"/>
  <c r="MXD160" i="68"/>
  <c r="MXL160" i="68"/>
  <c r="MXT160" i="68"/>
  <c r="MYB160" i="68"/>
  <c r="MYJ160" i="68"/>
  <c r="MYR160" i="68"/>
  <c r="MYZ160" i="68"/>
  <c r="MZH160" i="68"/>
  <c r="MZP160" i="68"/>
  <c r="MZX160" i="68"/>
  <c r="NAF160" i="68"/>
  <c r="NAN160" i="68"/>
  <c r="NAV160" i="68"/>
  <c r="NBD160" i="68"/>
  <c r="NBL160" i="68"/>
  <c r="NBT160" i="68"/>
  <c r="NCB160" i="68"/>
  <c r="NCJ160" i="68"/>
  <c r="NCR160" i="68"/>
  <c r="NCZ160" i="68"/>
  <c r="NDH160" i="68"/>
  <c r="NDP160" i="68"/>
  <c r="NDX160" i="68"/>
  <c r="NEF160" i="68"/>
  <c r="NEN160" i="68"/>
  <c r="NEV160" i="68"/>
  <c r="NFD160" i="68"/>
  <c r="NFL160" i="68"/>
  <c r="NFT160" i="68"/>
  <c r="NGB160" i="68"/>
  <c r="NGJ160" i="68"/>
  <c r="NGR160" i="68"/>
  <c r="NGZ160" i="68"/>
  <c r="NHH160" i="68"/>
  <c r="NHP160" i="68"/>
  <c r="NHX160" i="68"/>
  <c r="NIF160" i="68"/>
  <c r="NIN160" i="68"/>
  <c r="NIV160" i="68"/>
  <c r="NJD160" i="68"/>
  <c r="NJL160" i="68"/>
  <c r="NJT160" i="68"/>
  <c r="NKB160" i="68"/>
  <c r="NKJ160" i="68"/>
  <c r="NKR160" i="68"/>
  <c r="NKZ160" i="68"/>
  <c r="NLH160" i="68"/>
  <c r="NLP160" i="68"/>
  <c r="NLX160" i="68"/>
  <c r="NMF160" i="68"/>
  <c r="NMN160" i="68"/>
  <c r="NMV160" i="68"/>
  <c r="NND160" i="68"/>
  <c r="NNL160" i="68"/>
  <c r="NNT160" i="68"/>
  <c r="NOB160" i="68"/>
  <c r="NOJ160" i="68"/>
  <c r="NOR160" i="68"/>
  <c r="NOZ160" i="68"/>
  <c r="NPH160" i="68"/>
  <c r="NPP160" i="68"/>
  <c r="NPX160" i="68"/>
  <c r="NQF160" i="68"/>
  <c r="NQN160" i="68"/>
  <c r="NQV160" i="68"/>
  <c r="NRD160" i="68"/>
  <c r="NRL160" i="68"/>
  <c r="NRT160" i="68"/>
  <c r="NSB160" i="68"/>
  <c r="NSJ160" i="68"/>
  <c r="NSR160" i="68"/>
  <c r="NSZ160" i="68"/>
  <c r="NTH160" i="68"/>
  <c r="NTP160" i="68"/>
  <c r="NTX160" i="68"/>
  <c r="NUF160" i="68"/>
  <c r="NUN160" i="68"/>
  <c r="NUV160" i="68"/>
  <c r="NVD160" i="68"/>
  <c r="NVL160" i="68"/>
  <c r="NVT160" i="68"/>
  <c r="NWB160" i="68"/>
  <c r="NWJ160" i="68"/>
  <c r="NWR160" i="68"/>
  <c r="NWZ160" i="68"/>
  <c r="NXH160" i="68"/>
  <c r="NXP160" i="68"/>
  <c r="NXX160" i="68"/>
  <c r="NYF160" i="68"/>
  <c r="NYN160" i="68"/>
  <c r="NYV160" i="68"/>
  <c r="NZD160" i="68"/>
  <c r="NZL160" i="68"/>
  <c r="NZT160" i="68"/>
  <c r="OAB160" i="68"/>
  <c r="OAJ160" i="68"/>
  <c r="OAR160" i="68"/>
  <c r="OAZ160" i="68"/>
  <c r="OBH160" i="68"/>
  <c r="OBP160" i="68"/>
  <c r="OBX160" i="68"/>
  <c r="OCF160" i="68"/>
  <c r="OCN160" i="68"/>
  <c r="OCV160" i="68"/>
  <c r="ODD160" i="68"/>
  <c r="ODL160" i="68"/>
  <c r="ODT160" i="68"/>
  <c r="OEB160" i="68"/>
  <c r="OEJ160" i="68"/>
  <c r="OER160" i="68"/>
  <c r="OEZ160" i="68"/>
  <c r="OFH160" i="68"/>
  <c r="OFP160" i="68"/>
  <c r="OFX160" i="68"/>
  <c r="OGF160" i="68"/>
  <c r="OGN160" i="68"/>
  <c r="OGV160" i="68"/>
  <c r="CHY160" i="68"/>
  <c r="DNK160" i="68"/>
  <c r="EGS160" i="68"/>
  <c r="EVJ160" i="68"/>
  <c r="FGR160" i="68"/>
  <c r="FQV160" i="68"/>
  <c r="FXS160" i="68"/>
  <c r="GEG160" i="68"/>
  <c r="GKV160" i="68"/>
  <c r="GQM160" i="68"/>
  <c r="GWC160" i="68"/>
  <c r="HBH160" i="68"/>
  <c r="HGF160" i="68"/>
  <c r="HKG160" i="68"/>
  <c r="HNO160" i="68"/>
  <c r="HQC160" i="68"/>
  <c r="HSV160" i="68"/>
  <c r="HVJ160" i="68"/>
  <c r="HYB160" i="68"/>
  <c r="IAR160" i="68"/>
  <c r="IDG160" i="68"/>
  <c r="IFY160" i="68"/>
  <c r="IHY160" i="68"/>
  <c r="IJU160" i="68"/>
  <c r="ILO160" i="68"/>
  <c r="INI160" i="68"/>
  <c r="IPD160" i="68"/>
  <c r="IQW160" i="68"/>
  <c r="ISW160" i="68"/>
  <c r="IUP160" i="68"/>
  <c r="IWJ160" i="68"/>
  <c r="IYE160" i="68"/>
  <c r="IZS160" i="68"/>
  <c r="JBI160" i="68"/>
  <c r="JCW160" i="68"/>
  <c r="JEK160" i="68"/>
  <c r="JFX160" i="68"/>
  <c r="JHE160" i="68"/>
  <c r="JII160" i="68"/>
  <c r="JJN160" i="68"/>
  <c r="JKO160" i="68"/>
  <c r="JLS160" i="68"/>
  <c r="JMV160" i="68"/>
  <c r="JNY160" i="68"/>
  <c r="JPC160" i="68"/>
  <c r="JQF160" i="68"/>
  <c r="JRI160" i="68"/>
  <c r="JSM160" i="68"/>
  <c r="JTP160" i="68"/>
  <c r="JUR160" i="68"/>
  <c r="JVW160" i="68"/>
  <c r="JWZ160" i="68"/>
  <c r="JYB160" i="68"/>
  <c r="JYZ160" i="68"/>
  <c r="JZV160" i="68"/>
  <c r="KAQ160" i="68"/>
  <c r="KBL160" i="68"/>
  <c r="KCH160" i="68"/>
  <c r="KDC160" i="68"/>
  <c r="KDX160" i="68"/>
  <c r="KET160" i="68"/>
  <c r="KFO160" i="68"/>
  <c r="KGJ160" i="68"/>
  <c r="KHF160" i="68"/>
  <c r="KIA160" i="68"/>
  <c r="KIV160" i="68"/>
  <c r="KJR160" i="68"/>
  <c r="KKM160" i="68"/>
  <c r="KLH160" i="68"/>
  <c r="KMD160" i="68"/>
  <c r="KMY160" i="68"/>
  <c r="KNR160" i="68"/>
  <c r="KOJ160" i="68"/>
  <c r="KPC160" i="68"/>
  <c r="KPU160" i="68"/>
  <c r="KQM160" i="68"/>
  <c r="KRE160" i="68"/>
  <c r="KRX160" i="68"/>
  <c r="KSP160" i="68"/>
  <c r="KTH160" i="68"/>
  <c r="KUA160" i="68"/>
  <c r="KUS160" i="68"/>
  <c r="KVK160" i="68"/>
  <c r="KWC160" i="68"/>
  <c r="KWV160" i="68"/>
  <c r="KXN160" i="68"/>
  <c r="KYF160" i="68"/>
  <c r="KYY160" i="68"/>
  <c r="KZQ160" i="68"/>
  <c r="LAI160" i="68"/>
  <c r="LBA160" i="68"/>
  <c r="LBT160" i="68"/>
  <c r="LCL160" i="68"/>
  <c r="LDD160" i="68"/>
  <c r="LDW160" i="68"/>
  <c r="LEO160" i="68"/>
  <c r="LFG160" i="68"/>
  <c r="LFY160" i="68"/>
  <c r="LGR160" i="68"/>
  <c r="LHJ160" i="68"/>
  <c r="LIB160" i="68"/>
  <c r="LIU160" i="68"/>
  <c r="LJM160" i="68"/>
  <c r="LKE160" i="68"/>
  <c r="LKW160" i="68"/>
  <c r="LLP160" i="68"/>
  <c r="LMG160" i="68"/>
  <c r="LMW160" i="68"/>
  <c r="LNM160" i="68"/>
  <c r="LOC160" i="68"/>
  <c r="LOS160" i="68"/>
  <c r="LPI160" i="68"/>
  <c r="LPY160" i="68"/>
  <c r="LQO160" i="68"/>
  <c r="LRE160" i="68"/>
  <c r="LRU160" i="68"/>
  <c r="LSK160" i="68"/>
  <c r="LTA160" i="68"/>
  <c r="LTQ160" i="68"/>
  <c r="LUG160" i="68"/>
  <c r="LUW160" i="68"/>
  <c r="LVM160" i="68"/>
  <c r="LWC160" i="68"/>
  <c r="LWS160" i="68"/>
  <c r="LXI160" i="68"/>
  <c r="LXY160" i="68"/>
  <c r="LYO160" i="68"/>
  <c r="LZE160" i="68"/>
  <c r="LZU160" i="68"/>
  <c r="MAK160" i="68"/>
  <c r="MBA160" i="68"/>
  <c r="MBQ160" i="68"/>
  <c r="MCG160" i="68"/>
  <c r="MCW160" i="68"/>
  <c r="MDM160" i="68"/>
  <c r="MEC160" i="68"/>
  <c r="MES160" i="68"/>
  <c r="MFI160" i="68"/>
  <c r="MFY160" i="68"/>
  <c r="MGO160" i="68"/>
  <c r="MHE160" i="68"/>
  <c r="MHU160" i="68"/>
  <c r="MIK160" i="68"/>
  <c r="MJA160" i="68"/>
  <c r="MJQ160" i="68"/>
  <c r="MKG160" i="68"/>
  <c r="MKW160" i="68"/>
  <c r="MLM160" i="68"/>
  <c r="MMC160" i="68"/>
  <c r="MMS160" i="68"/>
  <c r="MNI160" i="68"/>
  <c r="MNY160" i="68"/>
  <c r="MOO160" i="68"/>
  <c r="MPE160" i="68"/>
  <c r="MPU160" i="68"/>
  <c r="MQK160" i="68"/>
  <c r="MRA160" i="68"/>
  <c r="MRQ160" i="68"/>
  <c r="MSG160" i="68"/>
  <c r="MSW160" i="68"/>
  <c r="MTM160" i="68"/>
  <c r="MUC160" i="68"/>
  <c r="MUS160" i="68"/>
  <c r="MVI160" i="68"/>
  <c r="MVT160" i="68"/>
  <c r="MWH160" i="68"/>
  <c r="MWU160" i="68"/>
  <c r="MXG160" i="68"/>
  <c r="MXU160" i="68"/>
  <c r="MYF160" i="68"/>
  <c r="MYT160" i="68"/>
  <c r="MZG160" i="68"/>
  <c r="MZS160" i="68"/>
  <c r="NAD160" i="68"/>
  <c r="NAO160" i="68"/>
  <c r="NAY160" i="68"/>
  <c r="NBJ160" i="68"/>
  <c r="NBU160" i="68"/>
  <c r="NCE160" i="68"/>
  <c r="NCP160" i="68"/>
  <c r="NDA160" i="68"/>
  <c r="NDK160" i="68"/>
  <c r="NDV160" i="68"/>
  <c r="NEG160" i="68"/>
  <c r="NEQ160" i="68"/>
  <c r="NFB160" i="68"/>
  <c r="NFM160" i="68"/>
  <c r="NFW160" i="68"/>
  <c r="NGH160" i="68"/>
  <c r="NGS160" i="68"/>
  <c r="NHC160" i="68"/>
  <c r="NHN160" i="68"/>
  <c r="NHY160" i="68"/>
  <c r="NII160" i="68"/>
  <c r="NIT160" i="68"/>
  <c r="NJE160" i="68"/>
  <c r="NJO160" i="68"/>
  <c r="NJZ160" i="68"/>
  <c r="NKK160" i="68"/>
  <c r="NKU160" i="68"/>
  <c r="NLF160" i="68"/>
  <c r="NLQ160" i="68"/>
  <c r="NMA160" i="68"/>
  <c r="NML160" i="68"/>
  <c r="NMW160" i="68"/>
  <c r="NNG160" i="68"/>
  <c r="NNR160" i="68"/>
  <c r="NOC160" i="68"/>
  <c r="NOM160" i="68"/>
  <c r="NOX160" i="68"/>
  <c r="NPI160" i="68"/>
  <c r="NPS160" i="68"/>
  <c r="NQD160" i="68"/>
  <c r="NQO160" i="68"/>
  <c r="NQY160" i="68"/>
  <c r="NRJ160" i="68"/>
  <c r="NRU160" i="68"/>
  <c r="NSE160" i="68"/>
  <c r="NSP160" i="68"/>
  <c r="NTA160" i="68"/>
  <c r="NTK160" i="68"/>
  <c r="NTV160" i="68"/>
  <c r="NUG160" i="68"/>
  <c r="NUQ160" i="68"/>
  <c r="NVB160" i="68"/>
  <c r="NVM160" i="68"/>
  <c r="NVW160" i="68"/>
  <c r="NWH160" i="68"/>
  <c r="NWS160" i="68"/>
  <c r="NXC160" i="68"/>
  <c r="NXN160" i="68"/>
  <c r="NXY160" i="68"/>
  <c r="NYI160" i="68"/>
  <c r="NYT160" i="68"/>
  <c r="NZE160" i="68"/>
  <c r="NZO160" i="68"/>
  <c r="NZZ160" i="68"/>
  <c r="OAK160" i="68"/>
  <c r="OAU160" i="68"/>
  <c r="OBF160" i="68"/>
  <c r="OBQ160" i="68"/>
  <c r="OCA160" i="68"/>
  <c r="OCL160" i="68"/>
  <c r="OCW160" i="68"/>
  <c r="ODG160" i="68"/>
  <c r="ODR160" i="68"/>
  <c r="OEC160" i="68"/>
  <c r="OEM160" i="68"/>
  <c r="OEX160" i="68"/>
  <c r="OFI160" i="68"/>
  <c r="OFS160" i="68"/>
  <c r="OGD160" i="68"/>
  <c r="OGO160" i="68"/>
  <c r="OGY160" i="68"/>
  <c r="OHH160" i="68"/>
  <c r="OHR160" i="68"/>
  <c r="OIA160" i="68"/>
  <c r="OIJ160" i="68"/>
  <c r="OIS160" i="68"/>
  <c r="OJB160" i="68"/>
  <c r="OJK160" i="68"/>
  <c r="OJT160" i="68"/>
  <c r="OKD160" i="68"/>
  <c r="OKM160" i="68"/>
  <c r="OKV160" i="68"/>
  <c r="OLE160" i="68"/>
  <c r="OLN160" i="68"/>
  <c r="OLW160" i="68"/>
  <c r="OMF160" i="68"/>
  <c r="OMP160" i="68"/>
  <c r="OMY160" i="68"/>
  <c r="ONH160" i="68"/>
  <c r="ONQ160" i="68"/>
  <c r="ONZ160" i="68"/>
  <c r="OOI160" i="68"/>
  <c r="OOR160" i="68"/>
  <c r="OPB160" i="68"/>
  <c r="OPK160" i="68"/>
  <c r="OPT160" i="68"/>
  <c r="OQC160" i="68"/>
  <c r="OQL160" i="68"/>
  <c r="OQU160" i="68"/>
  <c r="ORD160" i="68"/>
  <c r="ORN160" i="68"/>
  <c r="ORW160" i="68"/>
  <c r="OSF160" i="68"/>
  <c r="OSO160" i="68"/>
  <c r="OSX160" i="68"/>
  <c r="OTG160" i="68"/>
  <c r="OTP160" i="68"/>
  <c r="OTZ160" i="68"/>
  <c r="CHZ160" i="68"/>
  <c r="DNO160" i="68"/>
  <c r="EGU160" i="68"/>
  <c r="EVL160" i="68"/>
  <c r="FGS160" i="68"/>
  <c r="FQX160" i="68"/>
  <c r="FXT160" i="68"/>
  <c r="GEI160" i="68"/>
  <c r="GKX160" i="68"/>
  <c r="GQN160" i="68"/>
  <c r="GWE160" i="68"/>
  <c r="HBI160" i="68"/>
  <c r="HGG160" i="68"/>
  <c r="HKM160" i="68"/>
  <c r="HNP160" i="68"/>
  <c r="HQG160" i="68"/>
  <c r="HSW160" i="68"/>
  <c r="HVL160" i="68"/>
  <c r="HYD160" i="68"/>
  <c r="IAS160" i="68"/>
  <c r="IDJ160" i="68"/>
  <c r="IGA160" i="68"/>
  <c r="IIC160" i="68"/>
  <c r="IJV160" i="68"/>
  <c r="ILP160" i="68"/>
  <c r="INM160" i="68"/>
  <c r="IPG160" i="68"/>
  <c r="IRD160" i="68"/>
  <c r="ISX160" i="68"/>
  <c r="IUR160" i="68"/>
  <c r="IWL160" i="68"/>
  <c r="IYF160" i="68"/>
  <c r="IZX160" i="68"/>
  <c r="JBL160" i="68"/>
  <c r="JCZ160" i="68"/>
  <c r="JEP160" i="68"/>
  <c r="JGB160" i="68"/>
  <c r="JHH160" i="68"/>
  <c r="JIJ160" i="68"/>
  <c r="JJO160" i="68"/>
  <c r="JKR160" i="68"/>
  <c r="JLT160" i="68"/>
  <c r="JMY160" i="68"/>
  <c r="JOB160" i="68"/>
  <c r="JPD160" i="68"/>
  <c r="JQH160" i="68"/>
  <c r="JRL160" i="68"/>
  <c r="JSN160" i="68"/>
  <c r="JTR160" i="68"/>
  <c r="JUV160" i="68"/>
  <c r="JVX160" i="68"/>
  <c r="JXB160" i="68"/>
  <c r="JYC160" i="68"/>
  <c r="JZA160" i="68"/>
  <c r="JZW160" i="68"/>
  <c r="KAR160" i="68"/>
  <c r="KBM160" i="68"/>
  <c r="KCI160" i="68"/>
  <c r="KDD160" i="68"/>
  <c r="KDY160" i="68"/>
  <c r="KEU160" i="68"/>
  <c r="KFP160" i="68"/>
  <c r="KGK160" i="68"/>
  <c r="KHG160" i="68"/>
  <c r="KIB160" i="68"/>
  <c r="KIW160" i="68"/>
  <c r="KJS160" i="68"/>
  <c r="KKN160" i="68"/>
  <c r="KLI160" i="68"/>
  <c r="KME160" i="68"/>
  <c r="KMZ160" i="68"/>
  <c r="KNS160" i="68"/>
  <c r="KOK160" i="68"/>
  <c r="KPD160" i="68"/>
  <c r="KPV160" i="68"/>
  <c r="KQN160" i="68"/>
  <c r="KRG160" i="68"/>
  <c r="KRY160" i="68"/>
  <c r="KSQ160" i="68"/>
  <c r="KTI160" i="68"/>
  <c r="KUB160" i="68"/>
  <c r="KUT160" i="68"/>
  <c r="KVL160" i="68"/>
  <c r="KWE160" i="68"/>
  <c r="KWW160" i="68"/>
  <c r="KXO160" i="68"/>
  <c r="KYG160" i="68"/>
  <c r="KYZ160" i="68"/>
  <c r="KZR160" i="68"/>
  <c r="LAJ160" i="68"/>
  <c r="LBC160" i="68"/>
  <c r="LBU160" i="68"/>
  <c r="LCM160" i="68"/>
  <c r="LDE160" i="68"/>
  <c r="LDX160" i="68"/>
  <c r="LEP160" i="68"/>
  <c r="LFH160" i="68"/>
  <c r="LGA160" i="68"/>
  <c r="LGS160" i="68"/>
  <c r="LHK160" i="68"/>
  <c r="LIC160" i="68"/>
  <c r="LIV160" i="68"/>
  <c r="LJN160" i="68"/>
  <c r="LKF160" i="68"/>
  <c r="LKY160" i="68"/>
  <c r="LLQ160" i="68"/>
  <c r="LMH160" i="68"/>
  <c r="LMX160" i="68"/>
  <c r="LNN160" i="68"/>
  <c r="LOD160" i="68"/>
  <c r="LOT160" i="68"/>
  <c r="LPJ160" i="68"/>
  <c r="LPZ160" i="68"/>
  <c r="LQP160" i="68"/>
  <c r="LRF160" i="68"/>
  <c r="LRV160" i="68"/>
  <c r="LSL160" i="68"/>
  <c r="LTB160" i="68"/>
  <c r="LTR160" i="68"/>
  <c r="LUH160" i="68"/>
  <c r="LUX160" i="68"/>
  <c r="LVN160" i="68"/>
  <c r="LWD160" i="68"/>
  <c r="LWT160" i="68"/>
  <c r="LXJ160" i="68"/>
  <c r="LXZ160" i="68"/>
  <c r="LYP160" i="68"/>
  <c r="LZF160" i="68"/>
  <c r="LZV160" i="68"/>
  <c r="MAL160" i="68"/>
  <c r="MBB160" i="68"/>
  <c r="MBR160" i="68"/>
  <c r="MCH160" i="68"/>
  <c r="MCX160" i="68"/>
  <c r="MDN160" i="68"/>
  <c r="MED160" i="68"/>
  <c r="MET160" i="68"/>
  <c r="MFJ160" i="68"/>
  <c r="MFZ160" i="68"/>
  <c r="MGP160" i="68"/>
  <c r="MHF160" i="68"/>
  <c r="MHV160" i="68"/>
  <c r="MIL160" i="68"/>
  <c r="MJB160" i="68"/>
  <c r="MJR160" i="68"/>
  <c r="MKH160" i="68"/>
  <c r="MKX160" i="68"/>
  <c r="MLN160" i="68"/>
  <c r="MMD160" i="68"/>
  <c r="MMT160" i="68"/>
  <c r="MNJ160" i="68"/>
  <c r="MNZ160" i="68"/>
  <c r="MOP160" i="68"/>
  <c r="MPF160" i="68"/>
  <c r="MPV160" i="68"/>
  <c r="MQL160" i="68"/>
  <c r="MRB160" i="68"/>
  <c r="MRR160" i="68"/>
  <c r="MSH160" i="68"/>
  <c r="MSX160" i="68"/>
  <c r="MTN160" i="68"/>
  <c r="MUD160" i="68"/>
  <c r="MUT160" i="68"/>
  <c r="MVJ160" i="68"/>
  <c r="MVW160" i="68"/>
  <c r="MWI160" i="68"/>
  <c r="MWW160" i="68"/>
  <c r="MXH160" i="68"/>
  <c r="MXV160" i="68"/>
  <c r="MYI160" i="68"/>
  <c r="MYU160" i="68"/>
  <c r="MZI160" i="68"/>
  <c r="MZT160" i="68"/>
  <c r="NAE160" i="68"/>
  <c r="NAP160" i="68"/>
  <c r="NAZ160" i="68"/>
  <c r="NBK160" i="68"/>
  <c r="NBV160" i="68"/>
  <c r="NCF160" i="68"/>
  <c r="NCQ160" i="68"/>
  <c r="NDB160" i="68"/>
  <c r="NDL160" i="68"/>
  <c r="NDW160" i="68"/>
  <c r="NEH160" i="68"/>
  <c r="NER160" i="68"/>
  <c r="NFC160" i="68"/>
  <c r="NFN160" i="68"/>
  <c r="NFX160" i="68"/>
  <c r="NGI160" i="68"/>
  <c r="NGT160" i="68"/>
  <c r="NHD160" i="68"/>
  <c r="NHO160" i="68"/>
  <c r="NHZ160" i="68"/>
  <c r="NIJ160" i="68"/>
  <c r="NIU160" i="68"/>
  <c r="NJF160" i="68"/>
  <c r="NJP160" i="68"/>
  <c r="NKA160" i="68"/>
  <c r="NKL160" i="68"/>
  <c r="NKV160" i="68"/>
  <c r="NLG160" i="68"/>
  <c r="NLR160" i="68"/>
  <c r="NMB160" i="68"/>
  <c r="NMM160" i="68"/>
  <c r="NMX160" i="68"/>
  <c r="NNH160" i="68"/>
  <c r="NNS160" i="68"/>
  <c r="NOD160" i="68"/>
  <c r="NON160" i="68"/>
  <c r="NOY160" i="68"/>
  <c r="NPJ160" i="68"/>
  <c r="NPT160" i="68"/>
  <c r="NQE160" i="68"/>
  <c r="NQP160" i="68"/>
  <c r="NQZ160" i="68"/>
  <c r="NRK160" i="68"/>
  <c r="NRV160" i="68"/>
  <c r="NSF160" i="68"/>
  <c r="NSQ160" i="68"/>
  <c r="NTB160" i="68"/>
  <c r="NTL160" i="68"/>
  <c r="NTW160" i="68"/>
  <c r="NUH160" i="68"/>
  <c r="NUR160" i="68"/>
  <c r="NVC160" i="68"/>
  <c r="NVN160" i="68"/>
  <c r="NVX160" i="68"/>
  <c r="NWI160" i="68"/>
  <c r="NWT160" i="68"/>
  <c r="NXD160" i="68"/>
  <c r="NXO160" i="68"/>
  <c r="NXZ160" i="68"/>
  <c r="NYJ160" i="68"/>
  <c r="NYU160" i="68"/>
  <c r="NZF160" i="68"/>
  <c r="NZP160" i="68"/>
  <c r="OAA160" i="68"/>
  <c r="OAL160" i="68"/>
  <c r="OAV160" i="68"/>
  <c r="OBG160" i="68"/>
  <c r="OBR160" i="68"/>
  <c r="OCB160" i="68"/>
  <c r="OCM160" i="68"/>
  <c r="OCX160" i="68"/>
  <c r="ODH160" i="68"/>
  <c r="ODS160" i="68"/>
  <c r="OED160" i="68"/>
  <c r="OEN160" i="68"/>
  <c r="OEY160" i="68"/>
  <c r="OFJ160" i="68"/>
  <c r="OFT160" i="68"/>
  <c r="OGE160" i="68"/>
  <c r="OGP160" i="68"/>
  <c r="OGZ160" i="68"/>
  <c r="OHJ160" i="68"/>
  <c r="OHS160" i="68"/>
  <c r="OIB160" i="68"/>
  <c r="OIK160" i="68"/>
  <c r="OIT160" i="68"/>
  <c r="OJC160" i="68"/>
  <c r="OJL160" i="68"/>
  <c r="OJV160" i="68"/>
  <c r="OKE160" i="68"/>
  <c r="OKN160" i="68"/>
  <c r="OKW160" i="68"/>
  <c r="OLF160" i="68"/>
  <c r="OLO160" i="68"/>
  <c r="OLX160" i="68"/>
  <c r="OMH160" i="68"/>
  <c r="OMQ160" i="68"/>
  <c r="OMZ160" i="68"/>
  <c r="ONI160" i="68"/>
  <c r="ONR160" i="68"/>
  <c r="OOA160" i="68"/>
  <c r="OOJ160" i="68"/>
  <c r="OOT160" i="68"/>
  <c r="OPC160" i="68"/>
  <c r="OPL160" i="68"/>
  <c r="OPU160" i="68"/>
  <c r="OQD160" i="68"/>
  <c r="OQM160" i="68"/>
  <c r="OQV160" i="68"/>
  <c r="ORF160" i="68"/>
  <c r="ORO160" i="68"/>
  <c r="ORX160" i="68"/>
  <c r="OSG160" i="68"/>
  <c r="OSP160" i="68"/>
  <c r="OSY160" i="68"/>
  <c r="OTH160" i="68"/>
  <c r="OTR160" i="68"/>
  <c r="OUA160" i="68"/>
  <c r="OUJ160" i="68"/>
  <c r="OUR160" i="68"/>
  <c r="OUZ160" i="68"/>
  <c r="OVH160" i="68"/>
  <c r="OVP160" i="68"/>
  <c r="OVX160" i="68"/>
  <c r="OWF160" i="68"/>
  <c r="OWN160" i="68"/>
  <c r="OWV160" i="68"/>
  <c r="OXD160" i="68"/>
  <c r="OXL160" i="68"/>
  <c r="OXT160" i="68"/>
  <c r="OYB160" i="68"/>
  <c r="OYJ160" i="68"/>
  <c r="OYR160" i="68"/>
  <c r="OYZ160" i="68"/>
  <c r="OZH160" i="68"/>
  <c r="OZP160" i="68"/>
  <c r="OZX160" i="68"/>
  <c r="PAF160" i="68"/>
  <c r="PAN160" i="68"/>
  <c r="PAV160" i="68"/>
  <c r="PBD160" i="68"/>
  <c r="PBL160" i="68"/>
  <c r="PBT160" i="68"/>
  <c r="PCB160" i="68"/>
  <c r="PCJ160" i="68"/>
  <c r="PCR160" i="68"/>
  <c r="PCZ160" i="68"/>
  <c r="PDH160" i="68"/>
  <c r="PDP160" i="68"/>
  <c r="PDX160" i="68"/>
  <c r="PEF160" i="68"/>
  <c r="PEN160" i="68"/>
  <c r="PEV160" i="68"/>
  <c r="PFD160" i="68"/>
  <c r="PFL160" i="68"/>
  <c r="PFT160" i="68"/>
  <c r="PGB160" i="68"/>
  <c r="PGJ160" i="68"/>
  <c r="PGR160" i="68"/>
  <c r="PGZ160" i="68"/>
  <c r="PHH160" i="68"/>
  <c r="PHP160" i="68"/>
  <c r="PHX160" i="68"/>
  <c r="PIF160" i="68"/>
  <c r="PIN160" i="68"/>
  <c r="PIV160" i="68"/>
  <c r="PJD160" i="68"/>
  <c r="PJL160" i="68"/>
  <c r="PJT160" i="68"/>
  <c r="PKB160" i="68"/>
  <c r="PKJ160" i="68"/>
  <c r="PKR160" i="68"/>
  <c r="PKZ160" i="68"/>
  <c r="PLH160" i="68"/>
  <c r="PLP160" i="68"/>
  <c r="PLX160" i="68"/>
  <c r="PMF160" i="68"/>
  <c r="PMN160" i="68"/>
  <c r="PMV160" i="68"/>
  <c r="PND160" i="68"/>
  <c r="PNL160" i="68"/>
  <c r="PNT160" i="68"/>
  <c r="POB160" i="68"/>
  <c r="POJ160" i="68"/>
  <c r="POR160" i="68"/>
  <c r="POZ160" i="68"/>
  <c r="PPH160" i="68"/>
  <c r="PPP160" i="68"/>
  <c r="PPX160" i="68"/>
  <c r="PQF160" i="68"/>
  <c r="PQN160" i="68"/>
  <c r="PQV160" i="68"/>
  <c r="PRD160" i="68"/>
  <c r="PRL160" i="68"/>
  <c r="PRT160" i="68"/>
  <c r="PSB160" i="68"/>
  <c r="PSJ160" i="68"/>
  <c r="PSR160" i="68"/>
  <c r="PSZ160" i="68"/>
  <c r="PTH160" i="68"/>
  <c r="PTP160" i="68"/>
  <c r="PTX160" i="68"/>
  <c r="PUF160" i="68"/>
  <c r="PUN160" i="68"/>
  <c r="PUV160" i="68"/>
  <c r="PVD160" i="68"/>
  <c r="PVL160" i="68"/>
  <c r="PVT160" i="68"/>
  <c r="PWB160" i="68"/>
  <c r="PWJ160" i="68"/>
  <c r="PWR160" i="68"/>
  <c r="PWZ160" i="68"/>
  <c r="PXH160" i="68"/>
  <c r="PXP160" i="68"/>
  <c r="PXX160" i="68"/>
  <c r="PYF160" i="68"/>
  <c r="PYN160" i="68"/>
  <c r="PYV160" i="68"/>
  <c r="PZD160" i="68"/>
  <c r="PZL160" i="68"/>
  <c r="PZT160" i="68"/>
  <c r="QAB160" i="68"/>
  <c r="QAJ160" i="68"/>
  <c r="QAR160" i="68"/>
  <c r="QAZ160" i="68"/>
  <c r="QBH160" i="68"/>
  <c r="QBP160" i="68"/>
  <c r="QBX160" i="68"/>
  <c r="QCF160" i="68"/>
  <c r="QCN160" i="68"/>
  <c r="QCV160" i="68"/>
  <c r="QDD160" i="68"/>
  <c r="QDL160" i="68"/>
  <c r="QDT160" i="68"/>
  <c r="QEB160" i="68"/>
  <c r="QEJ160" i="68"/>
  <c r="QER160" i="68"/>
  <c r="QEZ160" i="68"/>
  <c r="QFH160" i="68"/>
  <c r="QFP160" i="68"/>
  <c r="QFX160" i="68"/>
  <c r="QGF160" i="68"/>
  <c r="QGN160" i="68"/>
  <c r="QGV160" i="68"/>
  <c r="QHD160" i="68"/>
  <c r="QHL160" i="68"/>
  <c r="QHT160" i="68"/>
  <c r="QIB160" i="68"/>
  <c r="QIJ160" i="68"/>
  <c r="QIR160" i="68"/>
  <c r="QIZ160" i="68"/>
  <c r="QJH160" i="68"/>
  <c r="QJP160" i="68"/>
  <c r="QJX160" i="68"/>
  <c r="QKF160" i="68"/>
  <c r="QKN160" i="68"/>
  <c r="QKV160" i="68"/>
  <c r="QLD160" i="68"/>
  <c r="QLL160" i="68"/>
  <c r="QLT160" i="68"/>
  <c r="QMB160" i="68"/>
  <c r="QMJ160" i="68"/>
  <c r="QMR160" i="68"/>
  <c r="QMZ160" i="68"/>
  <c r="QNH160" i="68"/>
  <c r="QNP160" i="68"/>
  <c r="QNX160" i="68"/>
  <c r="QOF160" i="68"/>
  <c r="QON160" i="68"/>
  <c r="QOV160" i="68"/>
  <c r="QPD160" i="68"/>
  <c r="QPL160" i="68"/>
  <c r="QPT160" i="68"/>
  <c r="QQB160" i="68"/>
  <c r="QQJ160" i="68"/>
  <c r="QQR160" i="68"/>
  <c r="QQZ160" i="68"/>
  <c r="QRH160" i="68"/>
  <c r="QRP160" i="68"/>
  <c r="QRX160" i="68"/>
  <c r="QSF160" i="68"/>
  <c r="QSN160" i="68"/>
  <c r="QSV160" i="68"/>
  <c r="QTD160" i="68"/>
  <c r="QTL160" i="68"/>
  <c r="QTT160" i="68"/>
  <c r="QUB160" i="68"/>
  <c r="QUJ160" i="68"/>
  <c r="QUR160" i="68"/>
  <c r="QUZ160" i="68"/>
  <c r="QVH160" i="68"/>
  <c r="QVP160" i="68"/>
  <c r="QVX160" i="68"/>
  <c r="QWF160" i="68"/>
  <c r="QWN160" i="68"/>
  <c r="QWV160" i="68"/>
  <c r="QXD160" i="68"/>
  <c r="QXL160" i="68"/>
  <c r="QXT160" i="68"/>
  <c r="QYB160" i="68"/>
  <c r="QYJ160" i="68"/>
  <c r="QYR160" i="68"/>
  <c r="QYZ160" i="68"/>
  <c r="QZH160" i="68"/>
  <c r="QZP160" i="68"/>
  <c r="QZX160" i="68"/>
  <c r="RAF160" i="68"/>
  <c r="RAN160" i="68"/>
  <c r="RAV160" i="68"/>
  <c r="RBD160" i="68"/>
  <c r="RBL160" i="68"/>
  <c r="RBT160" i="68"/>
  <c r="RCB160" i="68"/>
  <c r="RCJ160" i="68"/>
  <c r="RCR160" i="68"/>
  <c r="RCZ160" i="68"/>
  <c r="RDH160" i="68"/>
  <c r="RDP160" i="68"/>
  <c r="RDX160" i="68"/>
  <c r="REF160" i="68"/>
  <c r="REN160" i="68"/>
  <c r="REV160" i="68"/>
  <c r="RFD160" i="68"/>
  <c r="RFL160" i="68"/>
  <c r="RFT160" i="68"/>
  <c r="RGB160" i="68"/>
  <c r="RGJ160" i="68"/>
  <c r="RGR160" i="68"/>
  <c r="RGZ160" i="68"/>
  <c r="RHH160" i="68"/>
  <c r="RHP160" i="68"/>
  <c r="RHX160" i="68"/>
  <c r="RIF160" i="68"/>
  <c r="RIN160" i="68"/>
  <c r="RIV160" i="68"/>
  <c r="RJD160" i="68"/>
  <c r="RJL160" i="68"/>
  <c r="RJT160" i="68"/>
  <c r="RKB160" i="68"/>
  <c r="RKJ160" i="68"/>
  <c r="RKR160" i="68"/>
  <c r="RKZ160" i="68"/>
  <c r="RLH160" i="68"/>
  <c r="RLP160" i="68"/>
  <c r="RLX160" i="68"/>
  <c r="RMF160" i="68"/>
  <c r="RMN160" i="68"/>
  <c r="RMV160" i="68"/>
  <c r="RND160" i="68"/>
  <c r="RNL160" i="68"/>
  <c r="RNT160" i="68"/>
  <c r="ROB160" i="68"/>
  <c r="ROJ160" i="68"/>
  <c r="ROR160" i="68"/>
  <c r="ROZ160" i="68"/>
  <c r="RPH160" i="68"/>
  <c r="RPP160" i="68"/>
  <c r="RPX160" i="68"/>
  <c r="RQF160" i="68"/>
  <c r="RQN160" i="68"/>
  <c r="RQV160" i="68"/>
  <c r="RRD160" i="68"/>
  <c r="RRL160" i="68"/>
  <c r="RRT160" i="68"/>
  <c r="RSB160" i="68"/>
  <c r="RSJ160" i="68"/>
  <c r="RSR160" i="68"/>
  <c r="RSZ160" i="68"/>
  <c r="RTH160" i="68"/>
  <c r="RTP160" i="68"/>
  <c r="RTX160" i="68"/>
  <c r="RUF160" i="68"/>
  <c r="RUN160" i="68"/>
  <c r="RUV160" i="68"/>
  <c r="RVD160" i="68"/>
  <c r="RVL160" i="68"/>
  <c r="RVT160" i="68"/>
  <c r="RWB160" i="68"/>
  <c r="RWJ160" i="68"/>
  <c r="RWR160" i="68"/>
  <c r="RWZ160" i="68"/>
  <c r="RXH160" i="68"/>
  <c r="RXP160" i="68"/>
  <c r="RXX160" i="68"/>
  <c r="RYF160" i="68"/>
  <c r="RYN160" i="68"/>
  <c r="RYV160" i="68"/>
  <c r="RZD160" i="68"/>
  <c r="RZL160" i="68"/>
  <c r="RZT160" i="68"/>
  <c r="SAB160" i="68"/>
  <c r="SAJ160" i="68"/>
  <c r="SAR160" i="68"/>
  <c r="SAZ160" i="68"/>
  <c r="SBH160" i="68"/>
  <c r="SBP160" i="68"/>
  <c r="SBX160" i="68"/>
  <c r="SCF160" i="68"/>
  <c r="SCN160" i="68"/>
  <c r="SCV160" i="68"/>
  <c r="SDD160" i="68"/>
  <c r="SDL160" i="68"/>
  <c r="SDT160" i="68"/>
  <c r="SEB160" i="68"/>
  <c r="SEJ160" i="68"/>
  <c r="SER160" i="68"/>
  <c r="SEZ160" i="68"/>
  <c r="SFH160" i="68"/>
  <c r="SFP160" i="68"/>
  <c r="SFX160" i="68"/>
  <c r="SGF160" i="68"/>
  <c r="SGN160" i="68"/>
  <c r="SGV160" i="68"/>
  <c r="SHD160" i="68"/>
  <c r="SHL160" i="68"/>
  <c r="SHT160" i="68"/>
  <c r="SIB160" i="68"/>
  <c r="SIJ160" i="68"/>
  <c r="SIR160" i="68"/>
  <c r="SIZ160" i="68"/>
  <c r="SJH160" i="68"/>
  <c r="SJP160" i="68"/>
  <c r="SJX160" i="68"/>
  <c r="SKF160" i="68"/>
  <c r="SKN160" i="68"/>
  <c r="SKV160" i="68"/>
  <c r="SLD160" i="68"/>
  <c r="SLL160" i="68"/>
  <c r="SLT160" i="68"/>
  <c r="SMB160" i="68"/>
  <c r="SMJ160" i="68"/>
  <c r="SMR160" i="68"/>
  <c r="SMZ160" i="68"/>
  <c r="SNH160" i="68"/>
  <c r="SNP160" i="68"/>
  <c r="SNX160" i="68"/>
  <c r="SOF160" i="68"/>
  <c r="SON160" i="68"/>
  <c r="SOV160" i="68"/>
  <c r="SPD160" i="68"/>
  <c r="SPL160" i="68"/>
  <c r="SPT160" i="68"/>
  <c r="SQB160" i="68"/>
  <c r="SQJ160" i="68"/>
  <c r="SQR160" i="68"/>
  <c r="SQZ160" i="68"/>
  <c r="SRH160" i="68"/>
  <c r="SRP160" i="68"/>
  <c r="SRX160" i="68"/>
  <c r="SSF160" i="68"/>
  <c r="SSN160" i="68"/>
  <c r="SSV160" i="68"/>
  <c r="STD160" i="68"/>
  <c r="STL160" i="68"/>
  <c r="STT160" i="68"/>
  <c r="SUB160" i="68"/>
  <c r="SUJ160" i="68"/>
  <c r="SUR160" i="68"/>
  <c r="SUZ160" i="68"/>
  <c r="SVH160" i="68"/>
  <c r="SVP160" i="68"/>
  <c r="SVX160" i="68"/>
  <c r="SWF160" i="68"/>
  <c r="SWN160" i="68"/>
  <c r="SWV160" i="68"/>
  <c r="SXD160" i="68"/>
  <c r="SXL160" i="68"/>
  <c r="SXT160" i="68"/>
  <c r="SYB160" i="68"/>
  <c r="SYJ160" i="68"/>
  <c r="SYR160" i="68"/>
  <c r="SYZ160" i="68"/>
  <c r="SZH160" i="68"/>
  <c r="SZP160" i="68"/>
  <c r="SZX160" i="68"/>
  <c r="TAF160" i="68"/>
  <c r="TAN160" i="68"/>
  <c r="TAV160" i="68"/>
  <c r="TBD160" i="68"/>
  <c r="TBL160" i="68"/>
  <c r="TBT160" i="68"/>
  <c r="TCB160" i="68"/>
  <c r="TCJ160" i="68"/>
  <c r="TCR160" i="68"/>
  <c r="TCZ160" i="68"/>
  <c r="TDH160" i="68"/>
  <c r="TDP160" i="68"/>
  <c r="TDX160" i="68"/>
  <c r="TEF160" i="68"/>
  <c r="TEN160" i="68"/>
  <c r="TEV160" i="68"/>
  <c r="TFD160" i="68"/>
  <c r="TFL160" i="68"/>
  <c r="TFT160" i="68"/>
  <c r="TGB160" i="68"/>
  <c r="TGJ160" i="68"/>
  <c r="TGR160" i="68"/>
  <c r="TGZ160" i="68"/>
  <c r="THH160" i="68"/>
  <c r="THP160" i="68"/>
  <c r="THX160" i="68"/>
  <c r="TIF160" i="68"/>
  <c r="TIN160" i="68"/>
  <c r="TIV160" i="68"/>
  <c r="TJD160" i="68"/>
  <c r="TJL160" i="68"/>
  <c r="TJT160" i="68"/>
  <c r="TKB160" i="68"/>
  <c r="TKJ160" i="68"/>
  <c r="COZ160" i="68"/>
  <c r="DQQ160" i="68"/>
  <c r="EIS160" i="68"/>
  <c r="EWW160" i="68"/>
  <c r="FID160" i="68"/>
  <c r="FRW160" i="68"/>
  <c r="FYP160" i="68"/>
  <c r="GFD160" i="68"/>
  <c r="GLP160" i="68"/>
  <c r="GRG160" i="68"/>
  <c r="GWW160" i="68"/>
  <c r="HBY160" i="68"/>
  <c r="HGW160" i="68"/>
  <c r="HKW160" i="68"/>
  <c r="HNY160" i="68"/>
  <c r="HQN160" i="68"/>
  <c r="HTF160" i="68"/>
  <c r="HVU160" i="68"/>
  <c r="HYL160" i="68"/>
  <c r="IBC160" i="68"/>
  <c r="IDQ160" i="68"/>
  <c r="IGJ160" i="68"/>
  <c r="IIH160" i="68"/>
  <c r="IKC160" i="68"/>
  <c r="ILW160" i="68"/>
  <c r="INS160" i="68"/>
  <c r="IPM160" i="68"/>
  <c r="IRF160" i="68"/>
  <c r="ITD160" i="68"/>
  <c r="IUW160" i="68"/>
  <c r="IWT160" i="68"/>
  <c r="IYM160" i="68"/>
  <c r="JAA160" i="68"/>
  <c r="JBP160" i="68"/>
  <c r="JDD160" i="68"/>
  <c r="JEV160" i="68"/>
  <c r="JGE160" i="68"/>
  <c r="JHK160" i="68"/>
  <c r="JIP160" i="68"/>
  <c r="JJQ160" i="68"/>
  <c r="JKU160" i="68"/>
  <c r="JLZ160" i="68"/>
  <c r="JNA160" i="68"/>
  <c r="JOE160" i="68"/>
  <c r="JPH160" i="68"/>
  <c r="JQK160" i="68"/>
  <c r="JRO160" i="68"/>
  <c r="JSR160" i="68"/>
  <c r="JTU160" i="68"/>
  <c r="JUY160" i="68"/>
  <c r="JWB160" i="68"/>
  <c r="JXD160" i="68"/>
  <c r="JYH160" i="68"/>
  <c r="JZD160" i="68"/>
  <c r="JZY160" i="68"/>
  <c r="KAU160" i="68"/>
  <c r="KBP160" i="68"/>
  <c r="KCK160" i="68"/>
  <c r="KDG160" i="68"/>
  <c r="KEB160" i="68"/>
  <c r="KEW160" i="68"/>
  <c r="KFS160" i="68"/>
  <c r="KGN160" i="68"/>
  <c r="KHI160" i="68"/>
  <c r="KIE160" i="68"/>
  <c r="KIZ160" i="68"/>
  <c r="KJU160" i="68"/>
  <c r="KKQ160" i="68"/>
  <c r="KLL160" i="68"/>
  <c r="KMG160" i="68"/>
  <c r="KNC160" i="68"/>
  <c r="KNU160" i="68"/>
  <c r="KON160" i="68"/>
  <c r="KPF160" i="68"/>
  <c r="KPX160" i="68"/>
  <c r="KQQ160" i="68"/>
  <c r="KRI160" i="68"/>
  <c r="KSA160" i="68"/>
  <c r="KSS160" i="68"/>
  <c r="KTL160" i="68"/>
  <c r="KUD160" i="68"/>
  <c r="KUV160" i="68"/>
  <c r="KVO160" i="68"/>
  <c r="KWG160" i="68"/>
  <c r="KWY160" i="68"/>
  <c r="KXQ160" i="68"/>
  <c r="KYJ160" i="68"/>
  <c r="KZB160" i="68"/>
  <c r="KZT160" i="68"/>
  <c r="LAM160" i="68"/>
  <c r="LBE160" i="68"/>
  <c r="LBW160" i="68"/>
  <c r="LCO160" i="68"/>
  <c r="LDH160" i="68"/>
  <c r="LDZ160" i="68"/>
  <c r="LER160" i="68"/>
  <c r="LFK160" i="68"/>
  <c r="LGC160" i="68"/>
  <c r="LGU160" i="68"/>
  <c r="LHM160" i="68"/>
  <c r="LIF160" i="68"/>
  <c r="LIX160" i="68"/>
  <c r="LJP160" i="68"/>
  <c r="LKI160" i="68"/>
  <c r="LLA160" i="68"/>
  <c r="LLS160" i="68"/>
  <c r="LMJ160" i="68"/>
  <c r="LMZ160" i="68"/>
  <c r="LNP160" i="68"/>
  <c r="LOF160" i="68"/>
  <c r="LOV160" i="68"/>
  <c r="LPL160" i="68"/>
  <c r="LQB160" i="68"/>
  <c r="LQR160" i="68"/>
  <c r="LRH160" i="68"/>
  <c r="LRX160" i="68"/>
  <c r="LSN160" i="68"/>
  <c r="LTD160" i="68"/>
  <c r="LTT160" i="68"/>
  <c r="LUJ160" i="68"/>
  <c r="LUZ160" i="68"/>
  <c r="LVP160" i="68"/>
  <c r="LWF160" i="68"/>
  <c r="LWV160" i="68"/>
  <c r="LXL160" i="68"/>
  <c r="LYB160" i="68"/>
  <c r="LYR160" i="68"/>
  <c r="LZH160" i="68"/>
  <c r="LZX160" i="68"/>
  <c r="MAN160" i="68"/>
  <c r="MBD160" i="68"/>
  <c r="MBT160" i="68"/>
  <c r="MCJ160" i="68"/>
  <c r="MCZ160" i="68"/>
  <c r="MDP160" i="68"/>
  <c r="MEF160" i="68"/>
  <c r="MEV160" i="68"/>
  <c r="MFL160" i="68"/>
  <c r="MGB160" i="68"/>
  <c r="MGR160" i="68"/>
  <c r="MHH160" i="68"/>
  <c r="MHX160" i="68"/>
  <c r="MIN160" i="68"/>
  <c r="MJD160" i="68"/>
  <c r="MJT160" i="68"/>
  <c r="MKJ160" i="68"/>
  <c r="MKZ160" i="68"/>
  <c r="MLP160" i="68"/>
  <c r="MMF160" i="68"/>
  <c r="MMV160" i="68"/>
  <c r="MNL160" i="68"/>
  <c r="MOB160" i="68"/>
  <c r="MOR160" i="68"/>
  <c r="MPH160" i="68"/>
  <c r="MPX160" i="68"/>
  <c r="MQN160" i="68"/>
  <c r="MRD160" i="68"/>
  <c r="MRT160" i="68"/>
  <c r="MSJ160" i="68"/>
  <c r="MSZ160" i="68"/>
  <c r="MTP160" i="68"/>
  <c r="MUF160" i="68"/>
  <c r="MUV160" i="68"/>
  <c r="MVL160" i="68"/>
  <c r="MVZ160" i="68"/>
  <c r="MWM160" i="68"/>
  <c r="MWY160" i="68"/>
  <c r="MXM160" i="68"/>
  <c r="MXX160" i="68"/>
  <c r="MYL160" i="68"/>
  <c r="MYY160" i="68"/>
  <c r="MZK160" i="68"/>
  <c r="MZW160" i="68"/>
  <c r="NAH160" i="68"/>
  <c r="NAR160" i="68"/>
  <c r="NBC160" i="68"/>
  <c r="NBN160" i="68"/>
  <c r="NBX160" i="68"/>
  <c r="NCI160" i="68"/>
  <c r="NCT160" i="68"/>
  <c r="NDD160" i="68"/>
  <c r="NDO160" i="68"/>
  <c r="NDZ160" i="68"/>
  <c r="NEJ160" i="68"/>
  <c r="NEU160" i="68"/>
  <c r="NFF160" i="68"/>
  <c r="NFP160" i="68"/>
  <c r="NGA160" i="68"/>
  <c r="NGL160" i="68"/>
  <c r="NGV160" i="68"/>
  <c r="NHG160" i="68"/>
  <c r="NHR160" i="68"/>
  <c r="NIB160" i="68"/>
  <c r="NIM160" i="68"/>
  <c r="NIX160" i="68"/>
  <c r="NJH160" i="68"/>
  <c r="NJS160" i="68"/>
  <c r="NKD160" i="68"/>
  <c r="NKN160" i="68"/>
  <c r="NKY160" i="68"/>
  <c r="NLJ160" i="68"/>
  <c r="NLT160" i="68"/>
  <c r="NME160" i="68"/>
  <c r="NMP160" i="68"/>
  <c r="NMZ160" i="68"/>
  <c r="NNK160" i="68"/>
  <c r="NNV160" i="68"/>
  <c r="NOF160" i="68"/>
  <c r="NOQ160" i="68"/>
  <c r="NPB160" i="68"/>
  <c r="NPL160" i="68"/>
  <c r="NPW160" i="68"/>
  <c r="NQH160" i="68"/>
  <c r="NQR160" i="68"/>
  <c r="NRC160" i="68"/>
  <c r="NRN160" i="68"/>
  <c r="NRX160" i="68"/>
  <c r="NSI160" i="68"/>
  <c r="NST160" i="68"/>
  <c r="NTD160" i="68"/>
  <c r="NTO160" i="68"/>
  <c r="NTZ160" i="68"/>
  <c r="NUJ160" i="68"/>
  <c r="NUU160" i="68"/>
  <c r="NVF160" i="68"/>
  <c r="NVP160" i="68"/>
  <c r="NWA160" i="68"/>
  <c r="NWL160" i="68"/>
  <c r="NWV160" i="68"/>
  <c r="NXG160" i="68"/>
  <c r="NXR160" i="68"/>
  <c r="NYB160" i="68"/>
  <c r="NYM160" i="68"/>
  <c r="NYX160" i="68"/>
  <c r="NZH160" i="68"/>
  <c r="NZS160" i="68"/>
  <c r="OAD160" i="68"/>
  <c r="OAN160" i="68"/>
  <c r="OAY160" i="68"/>
  <c r="OBJ160" i="68"/>
  <c r="OBT160" i="68"/>
  <c r="OCE160" i="68"/>
  <c r="OCP160" i="68"/>
  <c r="OCZ160" i="68"/>
  <c r="ODK160" i="68"/>
  <c r="ODV160" i="68"/>
  <c r="OEF160" i="68"/>
  <c r="OEQ160" i="68"/>
  <c r="OFB160" i="68"/>
  <c r="OFL160" i="68"/>
  <c r="OFW160" i="68"/>
  <c r="OGH160" i="68"/>
  <c r="OGR160" i="68"/>
  <c r="OHC160" i="68"/>
  <c r="OHL160" i="68"/>
  <c r="OHU160" i="68"/>
  <c r="OID160" i="68"/>
  <c r="OIM160" i="68"/>
  <c r="OIV160" i="68"/>
  <c r="OJF160" i="68"/>
  <c r="OJO160" i="68"/>
  <c r="OJX160" i="68"/>
  <c r="OKG160" i="68"/>
  <c r="OKP160" i="68"/>
  <c r="OKY160" i="68"/>
  <c r="OLH160" i="68"/>
  <c r="OLR160" i="68"/>
  <c r="OMA160" i="68"/>
  <c r="OMJ160" i="68"/>
  <c r="OMS160" i="68"/>
  <c r="ONB160" i="68"/>
  <c r="ONK160" i="68"/>
  <c r="ONT160" i="68"/>
  <c r="OOD160" i="68"/>
  <c r="OOM160" i="68"/>
  <c r="OOV160" i="68"/>
  <c r="OPE160" i="68"/>
  <c r="OPN160" i="68"/>
  <c r="OPW160" i="68"/>
  <c r="OQF160" i="68"/>
  <c r="OQP160" i="68"/>
  <c r="OQY160" i="68"/>
  <c r="ORH160" i="68"/>
  <c r="ORQ160" i="68"/>
  <c r="ORZ160" i="68"/>
  <c r="OSI160" i="68"/>
  <c r="OSR160" i="68"/>
  <c r="OTB160" i="68"/>
  <c r="OTK160" i="68"/>
  <c r="OTT160" i="68"/>
  <c r="OUC160" i="68"/>
  <c r="OUL160" i="68"/>
  <c r="OUT160" i="68"/>
  <c r="OVB160" i="68"/>
  <c r="OVJ160" i="68"/>
  <c r="OVR160" i="68"/>
  <c r="OVZ160" i="68"/>
  <c r="OWH160" i="68"/>
  <c r="OWP160" i="68"/>
  <c r="OWX160" i="68"/>
  <c r="OXF160" i="68"/>
  <c r="OXN160" i="68"/>
  <c r="OXV160" i="68"/>
  <c r="OYD160" i="68"/>
  <c r="OYL160" i="68"/>
  <c r="OYT160" i="68"/>
  <c r="OZB160" i="68"/>
  <c r="OZJ160" i="68"/>
  <c r="OZR160" i="68"/>
  <c r="OZZ160" i="68"/>
  <c r="PAH160" i="68"/>
  <c r="PAP160" i="68"/>
  <c r="PAX160" i="68"/>
  <c r="PBF160" i="68"/>
  <c r="PBN160" i="68"/>
  <c r="PBV160" i="68"/>
  <c r="PCD160" i="68"/>
  <c r="PCL160" i="68"/>
  <c r="PCT160" i="68"/>
  <c r="PDB160" i="68"/>
  <c r="PDJ160" i="68"/>
  <c r="PDR160" i="68"/>
  <c r="PDZ160" i="68"/>
  <c r="PEH160" i="68"/>
  <c r="PEP160" i="68"/>
  <c r="PEX160" i="68"/>
  <c r="PFF160" i="68"/>
  <c r="PFN160" i="68"/>
  <c r="PFV160" i="68"/>
  <c r="PGD160" i="68"/>
  <c r="PGL160" i="68"/>
  <c r="PGT160" i="68"/>
  <c r="PHB160" i="68"/>
  <c r="PHJ160" i="68"/>
  <c r="PHR160" i="68"/>
  <c r="PHZ160" i="68"/>
  <c r="PIH160" i="68"/>
  <c r="PIP160" i="68"/>
  <c r="PIX160" i="68"/>
  <c r="PJF160" i="68"/>
  <c r="PJN160" i="68"/>
  <c r="PJV160" i="68"/>
  <c r="PKD160" i="68"/>
  <c r="PKL160" i="68"/>
  <c r="PKT160" i="68"/>
  <c r="PLB160" i="68"/>
  <c r="PLJ160" i="68"/>
  <c r="PLR160" i="68"/>
  <c r="PLZ160" i="68"/>
  <c r="PMH160" i="68"/>
  <c r="PMP160" i="68"/>
  <c r="PMX160" i="68"/>
  <c r="PNF160" i="68"/>
  <c r="PNN160" i="68"/>
  <c r="PNV160" i="68"/>
  <c r="POD160" i="68"/>
  <c r="POL160" i="68"/>
  <c r="POT160" i="68"/>
  <c r="PPB160" i="68"/>
  <c r="PPJ160" i="68"/>
  <c r="PPR160" i="68"/>
  <c r="PPZ160" i="68"/>
  <c r="PQH160" i="68"/>
  <c r="PQP160" i="68"/>
  <c r="PQX160" i="68"/>
  <c r="PRF160" i="68"/>
  <c r="PRN160" i="68"/>
  <c r="PRV160" i="68"/>
  <c r="PSD160" i="68"/>
  <c r="PSL160" i="68"/>
  <c r="PST160" i="68"/>
  <c r="PTB160" i="68"/>
  <c r="PTJ160" i="68"/>
  <c r="PTR160" i="68"/>
  <c r="PTZ160" i="68"/>
  <c r="PUH160" i="68"/>
  <c r="PUP160" i="68"/>
  <c r="PUX160" i="68"/>
  <c r="PVF160" i="68"/>
  <c r="PVN160" i="68"/>
  <c r="PVV160" i="68"/>
  <c r="PWD160" i="68"/>
  <c r="PWL160" i="68"/>
  <c r="PWT160" i="68"/>
  <c r="PXB160" i="68"/>
  <c r="PXJ160" i="68"/>
  <c r="PXR160" i="68"/>
  <c r="PXZ160" i="68"/>
  <c r="PYH160" i="68"/>
  <c r="PYP160" i="68"/>
  <c r="PYX160" i="68"/>
  <c r="PZF160" i="68"/>
  <c r="PZN160" i="68"/>
  <c r="PZV160" i="68"/>
  <c r="QAD160" i="68"/>
  <c r="QAL160" i="68"/>
  <c r="QAT160" i="68"/>
  <c r="QBB160" i="68"/>
  <c r="QBJ160" i="68"/>
  <c r="QBR160" i="68"/>
  <c r="QBZ160" i="68"/>
  <c r="QCH160" i="68"/>
  <c r="QCP160" i="68"/>
  <c r="QCX160" i="68"/>
  <c r="QDF160" i="68"/>
  <c r="QDN160" i="68"/>
  <c r="QDV160" i="68"/>
  <c r="QED160" i="68"/>
  <c r="QEL160" i="68"/>
  <c r="QET160" i="68"/>
  <c r="QFB160" i="68"/>
  <c r="QFJ160" i="68"/>
  <c r="QFR160" i="68"/>
  <c r="QFZ160" i="68"/>
  <c r="QGH160" i="68"/>
  <c r="QGP160" i="68"/>
  <c r="QGX160" i="68"/>
  <c r="QHF160" i="68"/>
  <c r="QHN160" i="68"/>
  <c r="QHV160" i="68"/>
  <c r="QID160" i="68"/>
  <c r="QIL160" i="68"/>
  <c r="QIT160" i="68"/>
  <c r="QJB160" i="68"/>
  <c r="QJJ160" i="68"/>
  <c r="QJR160" i="68"/>
  <c r="QJZ160" i="68"/>
  <c r="QKH160" i="68"/>
  <c r="QKP160" i="68"/>
  <c r="QKX160" i="68"/>
  <c r="QLF160" i="68"/>
  <c r="QLN160" i="68"/>
  <c r="QLV160" i="68"/>
  <c r="QMD160" i="68"/>
  <c r="QML160" i="68"/>
  <c r="QMT160" i="68"/>
  <c r="QNB160" i="68"/>
  <c r="QNJ160" i="68"/>
  <c r="QNR160" i="68"/>
  <c r="QNZ160" i="68"/>
  <c r="QOH160" i="68"/>
  <c r="QOP160" i="68"/>
  <c r="QOX160" i="68"/>
  <c r="QPF160" i="68"/>
  <c r="QPN160" i="68"/>
  <c r="QPV160" i="68"/>
  <c r="QQD160" i="68"/>
  <c r="QQL160" i="68"/>
  <c r="QQT160" i="68"/>
  <c r="QRB160" i="68"/>
  <c r="QRJ160" i="68"/>
  <c r="QRR160" i="68"/>
  <c r="QRZ160" i="68"/>
  <c r="QSH160" i="68"/>
  <c r="QSP160" i="68"/>
  <c r="QSX160" i="68"/>
  <c r="QTF160" i="68"/>
  <c r="QTN160" i="68"/>
  <c r="QTV160" i="68"/>
  <c r="QUD160" i="68"/>
  <c r="QUL160" i="68"/>
  <c r="QUT160" i="68"/>
  <c r="QVB160" i="68"/>
  <c r="QVJ160" i="68"/>
  <c r="QVR160" i="68"/>
  <c r="QVZ160" i="68"/>
  <c r="QWH160" i="68"/>
  <c r="QWP160" i="68"/>
  <c r="QWX160" i="68"/>
  <c r="QXF160" i="68"/>
  <c r="QXN160" i="68"/>
  <c r="QXV160" i="68"/>
  <c r="QYD160" i="68"/>
  <c r="QYL160" i="68"/>
  <c r="QYT160" i="68"/>
  <c r="QZB160" i="68"/>
  <c r="QZJ160" i="68"/>
  <c r="QZR160" i="68"/>
  <c r="QZZ160" i="68"/>
  <c r="RAH160" i="68"/>
  <c r="RAP160" i="68"/>
  <c r="RAX160" i="68"/>
  <c r="RBF160" i="68"/>
  <c r="RBN160" i="68"/>
  <c r="RBV160" i="68"/>
  <c r="RCD160" i="68"/>
  <c r="RCL160" i="68"/>
  <c r="RCT160" i="68"/>
  <c r="RDB160" i="68"/>
  <c r="RDJ160" i="68"/>
  <c r="RDR160" i="68"/>
  <c r="RDZ160" i="68"/>
  <c r="REH160" i="68"/>
  <c r="REP160" i="68"/>
  <c r="REX160" i="68"/>
  <c r="RFF160" i="68"/>
  <c r="RFN160" i="68"/>
  <c r="RFV160" i="68"/>
  <c r="RGD160" i="68"/>
  <c r="RGL160" i="68"/>
  <c r="RGT160" i="68"/>
  <c r="RHB160" i="68"/>
  <c r="RHJ160" i="68"/>
  <c r="RHR160" i="68"/>
  <c r="RHZ160" i="68"/>
  <c r="RIH160" i="68"/>
  <c r="RIP160" i="68"/>
  <c r="RIX160" i="68"/>
  <c r="RJF160" i="68"/>
  <c r="RJN160" i="68"/>
  <c r="RJV160" i="68"/>
  <c r="RKD160" i="68"/>
  <c r="RKL160" i="68"/>
  <c r="RKT160" i="68"/>
  <c r="RLB160" i="68"/>
  <c r="RLJ160" i="68"/>
  <c r="RLR160" i="68"/>
  <c r="RLZ160" i="68"/>
  <c r="RMH160" i="68"/>
  <c r="RMP160" i="68"/>
  <c r="RMX160" i="68"/>
  <c r="RNF160" i="68"/>
  <c r="RNN160" i="68"/>
  <c r="RNV160" i="68"/>
  <c r="ROD160" i="68"/>
  <c r="ROL160" i="68"/>
  <c r="ROT160" i="68"/>
  <c r="RPB160" i="68"/>
  <c r="RPJ160" i="68"/>
  <c r="RPR160" i="68"/>
  <c r="RPZ160" i="68"/>
  <c r="RQH160" i="68"/>
  <c r="RQP160" i="68"/>
  <c r="RQX160" i="68"/>
  <c r="RRF160" i="68"/>
  <c r="RRN160" i="68"/>
  <c r="RRV160" i="68"/>
  <c r="RSD160" i="68"/>
  <c r="RSL160" i="68"/>
  <c r="RST160" i="68"/>
  <c r="RTB160" i="68"/>
  <c r="RTJ160" i="68"/>
  <c r="RTR160" i="68"/>
  <c r="RTZ160" i="68"/>
  <c r="RUH160" i="68"/>
  <c r="RUP160" i="68"/>
  <c r="RUX160" i="68"/>
  <c r="RVF160" i="68"/>
  <c r="RVN160" i="68"/>
  <c r="RVV160" i="68"/>
  <c r="RWD160" i="68"/>
  <c r="RWL160" i="68"/>
  <c r="RWT160" i="68"/>
  <c r="RXB160" i="68"/>
  <c r="RXJ160" i="68"/>
  <c r="RXR160" i="68"/>
  <c r="RXZ160" i="68"/>
  <c r="RYH160" i="68"/>
  <c r="RYP160" i="68"/>
  <c r="RYX160" i="68"/>
  <c r="RZF160" i="68"/>
  <c r="RZN160" i="68"/>
  <c r="RZV160" i="68"/>
  <c r="SAD160" i="68"/>
  <c r="SAL160" i="68"/>
  <c r="SAT160" i="68"/>
  <c r="SBB160" i="68"/>
  <c r="SBJ160" i="68"/>
  <c r="SBR160" i="68"/>
  <c r="SBZ160" i="68"/>
  <c r="SCH160" i="68"/>
  <c r="SCP160" i="68"/>
  <c r="SCX160" i="68"/>
  <c r="SDF160" i="68"/>
  <c r="SDN160" i="68"/>
  <c r="SDV160" i="68"/>
  <c r="SED160" i="68"/>
  <c r="SEL160" i="68"/>
  <c r="SET160" i="68"/>
  <c r="SFB160" i="68"/>
  <c r="SFJ160" i="68"/>
  <c r="SFR160" i="68"/>
  <c r="SFZ160" i="68"/>
  <c r="SGH160" i="68"/>
  <c r="SGP160" i="68"/>
  <c r="SGX160" i="68"/>
  <c r="SHF160" i="68"/>
  <c r="SHN160" i="68"/>
  <c r="SHV160" i="68"/>
  <c r="SID160" i="68"/>
  <c r="SIL160" i="68"/>
  <c r="SIT160" i="68"/>
  <c r="SJB160" i="68"/>
  <c r="SJJ160" i="68"/>
  <c r="SJR160" i="68"/>
  <c r="SJZ160" i="68"/>
  <c r="SKH160" i="68"/>
  <c r="SKP160" i="68"/>
  <c r="SKX160" i="68"/>
  <c r="SLF160" i="68"/>
  <c r="SLN160" i="68"/>
  <c r="COS160" i="68"/>
  <c r="EAQ160" i="68"/>
  <c r="FBB160" i="68"/>
  <c r="FNH160" i="68"/>
  <c r="GBB160" i="68"/>
  <c r="GLO160" i="68"/>
  <c r="GUA160" i="68"/>
  <c r="HDT160" i="68"/>
  <c r="HIT160" i="68"/>
  <c r="HOW160" i="68"/>
  <c r="HTD160" i="68"/>
  <c r="HXA160" i="68"/>
  <c r="IBY160" i="68"/>
  <c r="IFA160" i="68"/>
  <c r="IJA160" i="68"/>
  <c r="ILV160" i="68"/>
  <c r="IOK160" i="68"/>
  <c r="IRV160" i="68"/>
  <c r="ITZ160" i="68"/>
  <c r="IXL160" i="68"/>
  <c r="IZZ160" i="68"/>
  <c r="JCJ160" i="68"/>
  <c r="JFH160" i="68"/>
  <c r="JGV160" i="68"/>
  <c r="JIZ160" i="68"/>
  <c r="JKT160" i="68"/>
  <c r="JMK160" i="68"/>
  <c r="JON160" i="68"/>
  <c r="JPX160" i="68"/>
  <c r="JRY160" i="68"/>
  <c r="JTS160" i="68"/>
  <c r="JVL160" i="68"/>
  <c r="JXM160" i="68"/>
  <c r="JYS160" i="68"/>
  <c r="KAG160" i="68"/>
  <c r="KBO160" i="68"/>
  <c r="KCU160" i="68"/>
  <c r="KEI160" i="68"/>
  <c r="KFH160" i="68"/>
  <c r="KGV160" i="68"/>
  <c r="KID160" i="68"/>
  <c r="KJJ160" i="68"/>
  <c r="KKX160" i="68"/>
  <c r="KLW160" i="68"/>
  <c r="KNJ160" i="68"/>
  <c r="KOM160" i="68"/>
  <c r="KPN160" i="68"/>
  <c r="KQV160" i="68"/>
  <c r="KRR160" i="68"/>
  <c r="KSZ160" i="68"/>
  <c r="KUC160" i="68"/>
  <c r="KVD160" i="68"/>
  <c r="KWM160" i="68"/>
  <c r="KXH160" i="68"/>
  <c r="KYQ160" i="68"/>
  <c r="KZS160" i="68"/>
  <c r="LAU160" i="68"/>
  <c r="LCC160" i="68"/>
  <c r="LCY160" i="68"/>
  <c r="LEG160" i="68"/>
  <c r="LFI160" i="68"/>
  <c r="LGK160" i="68"/>
  <c r="LHS160" i="68"/>
  <c r="LIO160" i="68"/>
  <c r="LJW160" i="68"/>
  <c r="LKZ160" i="68"/>
  <c r="LMA160" i="68"/>
  <c r="LNE160" i="68"/>
  <c r="LNX160" i="68"/>
  <c r="LPB160" i="68"/>
  <c r="LQA160" i="68"/>
  <c r="LQY160" i="68"/>
  <c r="LSC160" i="68"/>
  <c r="LSV160" i="68"/>
  <c r="LTZ160" i="68"/>
  <c r="LUY160" i="68"/>
  <c r="LVW160" i="68"/>
  <c r="LXA160" i="68"/>
  <c r="LXT160" i="68"/>
  <c r="LYX160" i="68"/>
  <c r="LZW160" i="68"/>
  <c r="MAU160" i="68"/>
  <c r="MBY160" i="68"/>
  <c r="MCR160" i="68"/>
  <c r="MDV160" i="68"/>
  <c r="MEU160" i="68"/>
  <c r="MFS160" i="68"/>
  <c r="MGW160" i="68"/>
  <c r="MHP160" i="68"/>
  <c r="MIT160" i="68"/>
  <c r="MJS160" i="68"/>
  <c r="MKQ160" i="68"/>
  <c r="MLU160" i="68"/>
  <c r="MMN160" i="68"/>
  <c r="MNR160" i="68"/>
  <c r="MOQ160" i="68"/>
  <c r="MPO160" i="68"/>
  <c r="MQS160" i="68"/>
  <c r="MRL160" i="68"/>
  <c r="MSP160" i="68"/>
  <c r="MTO160" i="68"/>
  <c r="MUM160" i="68"/>
  <c r="MVO160" i="68"/>
  <c r="MWG160" i="68"/>
  <c r="MXC160" i="68"/>
  <c r="MXW160" i="68"/>
  <c r="MYQ160" i="68"/>
  <c r="MZL160" i="68"/>
  <c r="NAB160" i="68"/>
  <c r="NAU160" i="68"/>
  <c r="NBM160" i="68"/>
  <c r="NCC160" i="68"/>
  <c r="NCU160" i="68"/>
  <c r="NDJ160" i="68"/>
  <c r="NEB160" i="68"/>
  <c r="NET160" i="68"/>
  <c r="NFJ160" i="68"/>
  <c r="NGC160" i="68"/>
  <c r="NGQ160" i="68"/>
  <c r="NHJ160" i="68"/>
  <c r="NIA160" i="68"/>
  <c r="NIQ160" i="68"/>
  <c r="NJJ160" i="68"/>
  <c r="NJX160" i="68"/>
  <c r="NKQ160" i="68"/>
  <c r="NLI160" i="68"/>
  <c r="NLY160" i="68"/>
  <c r="NMQ160" i="68"/>
  <c r="NNF160" i="68"/>
  <c r="NNX160" i="68"/>
  <c r="NOP160" i="68"/>
  <c r="NPF160" i="68"/>
  <c r="NPY160" i="68"/>
  <c r="NQM160" i="68"/>
  <c r="NRF160" i="68"/>
  <c r="NRW160" i="68"/>
  <c r="NSM160" i="68"/>
  <c r="NTF160" i="68"/>
  <c r="NTT160" i="68"/>
  <c r="NUM160" i="68"/>
  <c r="NVE160" i="68"/>
  <c r="NVU160" i="68"/>
  <c r="NWM160" i="68"/>
  <c r="NXB160" i="68"/>
  <c r="NXT160" i="68"/>
  <c r="NYL160" i="68"/>
  <c r="NZB160" i="68"/>
  <c r="NZU160" i="68"/>
  <c r="OAI160" i="68"/>
  <c r="OBB160" i="68"/>
  <c r="OBS160" i="68"/>
  <c r="OCI160" i="68"/>
  <c r="ODB160" i="68"/>
  <c r="ODP160" i="68"/>
  <c r="OEI160" i="68"/>
  <c r="OFA160" i="68"/>
  <c r="OFQ160" i="68"/>
  <c r="OGI160" i="68"/>
  <c r="OGX160" i="68"/>
  <c r="OHN160" i="68"/>
  <c r="OIC160" i="68"/>
  <c r="OIQ160" i="68"/>
  <c r="OJG160" i="68"/>
  <c r="OJS160" i="68"/>
  <c r="OKI160" i="68"/>
  <c r="OKX160" i="68"/>
  <c r="OLL160" i="68"/>
  <c r="OMB160" i="68"/>
  <c r="OMN160" i="68"/>
  <c r="OND160" i="68"/>
  <c r="ONS160" i="68"/>
  <c r="OOG160" i="68"/>
  <c r="OOW160" i="68"/>
  <c r="OPJ160" i="68"/>
  <c r="OPZ160" i="68"/>
  <c r="OQN160" i="68"/>
  <c r="ORB160" i="68"/>
  <c r="ORR160" i="68"/>
  <c r="OSE160" i="68"/>
  <c r="OSU160" i="68"/>
  <c r="OTJ160" i="68"/>
  <c r="OTW160" i="68"/>
  <c r="OUK160" i="68"/>
  <c r="OUV160" i="68"/>
  <c r="OVF160" i="68"/>
  <c r="OVQ160" i="68"/>
  <c r="OWB160" i="68"/>
  <c r="OWL160" i="68"/>
  <c r="OWW160" i="68"/>
  <c r="OXH160" i="68"/>
  <c r="OXR160" i="68"/>
  <c r="OYC160" i="68"/>
  <c r="OYN160" i="68"/>
  <c r="OYX160" i="68"/>
  <c r="OZI160" i="68"/>
  <c r="OZT160" i="68"/>
  <c r="PAD160" i="68"/>
  <c r="PAO160" i="68"/>
  <c r="PAZ160" i="68"/>
  <c r="PBJ160" i="68"/>
  <c r="PBU160" i="68"/>
  <c r="PCF160" i="68"/>
  <c r="PCP160" i="68"/>
  <c r="PDA160" i="68"/>
  <c r="PDL160" i="68"/>
  <c r="PDV160" i="68"/>
  <c r="PEG160" i="68"/>
  <c r="PER160" i="68"/>
  <c r="PFB160" i="68"/>
  <c r="PFM160" i="68"/>
  <c r="PFX160" i="68"/>
  <c r="PGH160" i="68"/>
  <c r="PGS160" i="68"/>
  <c r="PHD160" i="68"/>
  <c r="PHN160" i="68"/>
  <c r="PHY160" i="68"/>
  <c r="PIJ160" i="68"/>
  <c r="PIT160" i="68"/>
  <c r="PJE160" i="68"/>
  <c r="PJP160" i="68"/>
  <c r="PJZ160" i="68"/>
  <c r="PKK160" i="68"/>
  <c r="PKV160" i="68"/>
  <c r="PLF160" i="68"/>
  <c r="PLQ160" i="68"/>
  <c r="PMB160" i="68"/>
  <c r="PML160" i="68"/>
  <c r="PMW160" i="68"/>
  <c r="PNH160" i="68"/>
  <c r="PNR160" i="68"/>
  <c r="POC160" i="68"/>
  <c r="PON160" i="68"/>
  <c r="POX160" i="68"/>
  <c r="PPI160" i="68"/>
  <c r="PPT160" i="68"/>
  <c r="PQD160" i="68"/>
  <c r="PQO160" i="68"/>
  <c r="PQZ160" i="68"/>
  <c r="PRJ160" i="68"/>
  <c r="PRU160" i="68"/>
  <c r="PSF160" i="68"/>
  <c r="PSP160" i="68"/>
  <c r="PTA160" i="68"/>
  <c r="PTL160" i="68"/>
  <c r="PTV160" i="68"/>
  <c r="PUG160" i="68"/>
  <c r="PUR160" i="68"/>
  <c r="PVB160" i="68"/>
  <c r="PVM160" i="68"/>
  <c r="PVX160" i="68"/>
  <c r="PWH160" i="68"/>
  <c r="PWS160" i="68"/>
  <c r="PXD160" i="68"/>
  <c r="PXN160" i="68"/>
  <c r="PXY160" i="68"/>
  <c r="PYJ160" i="68"/>
  <c r="PYT160" i="68"/>
  <c r="PZE160" i="68"/>
  <c r="PZP160" i="68"/>
  <c r="PZZ160" i="68"/>
  <c r="QAK160" i="68"/>
  <c r="QAV160" i="68"/>
  <c r="QBF160" i="68"/>
  <c r="QBQ160" i="68"/>
  <c r="QCB160" i="68"/>
  <c r="QCL160" i="68"/>
  <c r="QCW160" i="68"/>
  <c r="QDH160" i="68"/>
  <c r="QDR160" i="68"/>
  <c r="QEC160" i="68"/>
  <c r="QEN160" i="68"/>
  <c r="QEX160" i="68"/>
  <c r="QFI160" i="68"/>
  <c r="QFT160" i="68"/>
  <c r="QGD160" i="68"/>
  <c r="QGO160" i="68"/>
  <c r="QGZ160" i="68"/>
  <c r="QHJ160" i="68"/>
  <c r="QHU160" i="68"/>
  <c r="QIF160" i="68"/>
  <c r="QIP160" i="68"/>
  <c r="QJA160" i="68"/>
  <c r="QJL160" i="68"/>
  <c r="QJV160" i="68"/>
  <c r="QKG160" i="68"/>
  <c r="QKR160" i="68"/>
  <c r="QLB160" i="68"/>
  <c r="QLM160" i="68"/>
  <c r="QLX160" i="68"/>
  <c r="QMH160" i="68"/>
  <c r="QMS160" i="68"/>
  <c r="QND160" i="68"/>
  <c r="QNN160" i="68"/>
  <c r="QNY160" i="68"/>
  <c r="QOJ160" i="68"/>
  <c r="QOT160" i="68"/>
  <c r="QPE160" i="68"/>
  <c r="QPP160" i="68"/>
  <c r="QPZ160" i="68"/>
  <c r="QQK160" i="68"/>
  <c r="QQV160" i="68"/>
  <c r="QRF160" i="68"/>
  <c r="QRQ160" i="68"/>
  <c r="QSB160" i="68"/>
  <c r="QSL160" i="68"/>
  <c r="QSW160" i="68"/>
  <c r="QTH160" i="68"/>
  <c r="QTR160" i="68"/>
  <c r="QUC160" i="68"/>
  <c r="QUN160" i="68"/>
  <c r="QUX160" i="68"/>
  <c r="QVI160" i="68"/>
  <c r="QVT160" i="68"/>
  <c r="QWD160" i="68"/>
  <c r="QWO160" i="68"/>
  <c r="QWZ160" i="68"/>
  <c r="QXJ160" i="68"/>
  <c r="QXU160" i="68"/>
  <c r="QYF160" i="68"/>
  <c r="QYP160" i="68"/>
  <c r="QZA160" i="68"/>
  <c r="QZL160" i="68"/>
  <c r="QZV160" i="68"/>
  <c r="RAG160" i="68"/>
  <c r="RAR160" i="68"/>
  <c r="RBB160" i="68"/>
  <c r="RBM160" i="68"/>
  <c r="RBX160" i="68"/>
  <c r="RCH160" i="68"/>
  <c r="RCS160" i="68"/>
  <c r="RDD160" i="68"/>
  <c r="RDN160" i="68"/>
  <c r="RDY160" i="68"/>
  <c r="REJ160" i="68"/>
  <c r="RET160" i="68"/>
  <c r="RFE160" i="68"/>
  <c r="RFP160" i="68"/>
  <c r="RFZ160" i="68"/>
  <c r="RGK160" i="68"/>
  <c r="RGV160" i="68"/>
  <c r="RHF160" i="68"/>
  <c r="RHQ160" i="68"/>
  <c r="RIB160" i="68"/>
  <c r="RIL160" i="68"/>
  <c r="RIW160" i="68"/>
  <c r="RJH160" i="68"/>
  <c r="RJR160" i="68"/>
  <c r="RKC160" i="68"/>
  <c r="RKN160" i="68"/>
  <c r="RKX160" i="68"/>
  <c r="RLI160" i="68"/>
  <c r="RLT160" i="68"/>
  <c r="RMD160" i="68"/>
  <c r="RMO160" i="68"/>
  <c r="RMZ160" i="68"/>
  <c r="RNJ160" i="68"/>
  <c r="RNU160" i="68"/>
  <c r="ROF160" i="68"/>
  <c r="ROP160" i="68"/>
  <c r="RPA160" i="68"/>
  <c r="RPL160" i="68"/>
  <c r="RPV160" i="68"/>
  <c r="RQG160" i="68"/>
  <c r="RQR160" i="68"/>
  <c r="RRB160" i="68"/>
  <c r="RRM160" i="68"/>
  <c r="RRX160" i="68"/>
  <c r="RSH160" i="68"/>
  <c r="RSS160" i="68"/>
  <c r="RTD160" i="68"/>
  <c r="RTN160" i="68"/>
  <c r="RTY160" i="68"/>
  <c r="RUJ160" i="68"/>
  <c r="RUT160" i="68"/>
  <c r="RVE160" i="68"/>
  <c r="RVP160" i="68"/>
  <c r="RVZ160" i="68"/>
  <c r="RWK160" i="68"/>
  <c r="RWV160" i="68"/>
  <c r="RXF160" i="68"/>
  <c r="RXQ160" i="68"/>
  <c r="RYB160" i="68"/>
  <c r="RYL160" i="68"/>
  <c r="RYW160" i="68"/>
  <c r="RZH160" i="68"/>
  <c r="RZR160" i="68"/>
  <c r="SAC160" i="68"/>
  <c r="SAN160" i="68"/>
  <c r="SAX160" i="68"/>
  <c r="SBI160" i="68"/>
  <c r="SBT160" i="68"/>
  <c r="SCD160" i="68"/>
  <c r="SCO160" i="68"/>
  <c r="SCZ160" i="68"/>
  <c r="SDJ160" i="68"/>
  <c r="SDU160" i="68"/>
  <c r="SEF160" i="68"/>
  <c r="SEP160" i="68"/>
  <c r="SFA160" i="68"/>
  <c r="SFL160" i="68"/>
  <c r="SFV160" i="68"/>
  <c r="SGG160" i="68"/>
  <c r="SGR160" i="68"/>
  <c r="SHB160" i="68"/>
  <c r="SHM160" i="68"/>
  <c r="SHX160" i="68"/>
  <c r="SIH160" i="68"/>
  <c r="SIS160" i="68"/>
  <c r="SJD160" i="68"/>
  <c r="SJN160" i="68"/>
  <c r="SJY160" i="68"/>
  <c r="SKJ160" i="68"/>
  <c r="SKT160" i="68"/>
  <c r="SLE160" i="68"/>
  <c r="SLP160" i="68"/>
  <c r="SLY160" i="68"/>
  <c r="SMH160" i="68"/>
  <c r="SMQ160" i="68"/>
  <c r="SNA160" i="68"/>
  <c r="SNJ160" i="68"/>
  <c r="SNS160" i="68"/>
  <c r="SOB160" i="68"/>
  <c r="SOK160" i="68"/>
  <c r="SOT160" i="68"/>
  <c r="SPC160" i="68"/>
  <c r="SPM160" i="68"/>
  <c r="SPV160" i="68"/>
  <c r="SQE160" i="68"/>
  <c r="SQN160" i="68"/>
  <c r="SQW160" i="68"/>
  <c r="SRF160" i="68"/>
  <c r="SRO160" i="68"/>
  <c r="SRY160" i="68"/>
  <c r="SSH160" i="68"/>
  <c r="SSQ160" i="68"/>
  <c r="SSZ160" i="68"/>
  <c r="STI160" i="68"/>
  <c r="STR160" i="68"/>
  <c r="SUA160" i="68"/>
  <c r="SUK160" i="68"/>
  <c r="SUT160" i="68"/>
  <c r="SVC160" i="68"/>
  <c r="SVL160" i="68"/>
  <c r="SVU160" i="68"/>
  <c r="SWD160" i="68"/>
  <c r="SWM160" i="68"/>
  <c r="SWW160" i="68"/>
  <c r="SXF160" i="68"/>
  <c r="SXO160" i="68"/>
  <c r="SXX160" i="68"/>
  <c r="SYG160" i="68"/>
  <c r="SYP160" i="68"/>
  <c r="SYY160" i="68"/>
  <c r="SZI160" i="68"/>
  <c r="SZR160" i="68"/>
  <c r="TAA160" i="68"/>
  <c r="TAJ160" i="68"/>
  <c r="TAS160" i="68"/>
  <c r="TBB160" i="68"/>
  <c r="TBK160" i="68"/>
  <c r="TBU160" i="68"/>
  <c r="TCD160" i="68"/>
  <c r="TCM160" i="68"/>
  <c r="TCV160" i="68"/>
  <c r="TDE160" i="68"/>
  <c r="TDN160" i="68"/>
  <c r="TDW160" i="68"/>
  <c r="TEG160" i="68"/>
  <c r="TEP160" i="68"/>
  <c r="TEY160" i="68"/>
  <c r="TFH160" i="68"/>
  <c r="TFQ160" i="68"/>
  <c r="TFZ160" i="68"/>
  <c r="TGI160" i="68"/>
  <c r="TGS160" i="68"/>
  <c r="THB160" i="68"/>
  <c r="THK160" i="68"/>
  <c r="THT160" i="68"/>
  <c r="TIC160" i="68"/>
  <c r="TIL160" i="68"/>
  <c r="TIU160" i="68"/>
  <c r="TJE160" i="68"/>
  <c r="TJN160" i="68"/>
  <c r="TJW160" i="68"/>
  <c r="TKF160" i="68"/>
  <c r="TKO160" i="68"/>
  <c r="TKW160" i="68"/>
  <c r="TLE160" i="68"/>
  <c r="TLM160" i="68"/>
  <c r="TLU160" i="68"/>
  <c r="TMC160" i="68"/>
  <c r="TMK160" i="68"/>
  <c r="TMS160" i="68"/>
  <c r="TNA160" i="68"/>
  <c r="TNI160" i="68"/>
  <c r="TNQ160" i="68"/>
  <c r="TNY160" i="68"/>
  <c r="TOG160" i="68"/>
  <c r="TOO160" i="68"/>
  <c r="TOW160" i="68"/>
  <c r="TPE160" i="68"/>
  <c r="TPM160" i="68"/>
  <c r="TPU160" i="68"/>
  <c r="TQC160" i="68"/>
  <c r="TQK160" i="68"/>
  <c r="TQS160" i="68"/>
  <c r="TRA160" i="68"/>
  <c r="TRI160" i="68"/>
  <c r="TRQ160" i="68"/>
  <c r="TRY160" i="68"/>
  <c r="TSG160" i="68"/>
  <c r="TSO160" i="68"/>
  <c r="TSW160" i="68"/>
  <c r="TTE160" i="68"/>
  <c r="TTM160" i="68"/>
  <c r="TTU160" i="68"/>
  <c r="TUC160" i="68"/>
  <c r="TUK160" i="68"/>
  <c r="TUS160" i="68"/>
  <c r="TVA160" i="68"/>
  <c r="TVI160" i="68"/>
  <c r="TVQ160" i="68"/>
  <c r="TVY160" i="68"/>
  <c r="TWG160" i="68"/>
  <c r="TWO160" i="68"/>
  <c r="TWW160" i="68"/>
  <c r="TXE160" i="68"/>
  <c r="TXM160" i="68"/>
  <c r="TXU160" i="68"/>
  <c r="TYC160" i="68"/>
  <c r="TYK160" i="68"/>
  <c r="TYS160" i="68"/>
  <c r="TZA160" i="68"/>
  <c r="TZI160" i="68"/>
  <c r="TZQ160" i="68"/>
  <c r="TZY160" i="68"/>
  <c r="UAG160" i="68"/>
  <c r="UAO160" i="68"/>
  <c r="UAW160" i="68"/>
  <c r="UBE160" i="68"/>
  <c r="UBM160" i="68"/>
  <c r="UBU160" i="68"/>
  <c r="UCC160" i="68"/>
  <c r="UCK160" i="68"/>
  <c r="UCS160" i="68"/>
  <c r="UDA160" i="68"/>
  <c r="UDI160" i="68"/>
  <c r="UDQ160" i="68"/>
  <c r="UDY160" i="68"/>
  <c r="UEG160" i="68"/>
  <c r="UEO160" i="68"/>
  <c r="UEW160" i="68"/>
  <c r="UFE160" i="68"/>
  <c r="UFM160" i="68"/>
  <c r="UFU160" i="68"/>
  <c r="UGC160" i="68"/>
  <c r="UGK160" i="68"/>
  <c r="UGS160" i="68"/>
  <c r="UHA160" i="68"/>
  <c r="UHI160" i="68"/>
  <c r="UHQ160" i="68"/>
  <c r="UHY160" i="68"/>
  <c r="UIG160" i="68"/>
  <c r="UIO160" i="68"/>
  <c r="UIW160" i="68"/>
  <c r="UJE160" i="68"/>
  <c r="UJM160" i="68"/>
  <c r="UJU160" i="68"/>
  <c r="UKC160" i="68"/>
  <c r="UKK160" i="68"/>
  <c r="UKS160" i="68"/>
  <c r="ULA160" i="68"/>
  <c r="ULI160" i="68"/>
  <c r="ULQ160" i="68"/>
  <c r="ULY160" i="68"/>
  <c r="UMG160" i="68"/>
  <c r="UMO160" i="68"/>
  <c r="UMW160" i="68"/>
  <c r="UNE160" i="68"/>
  <c r="UNM160" i="68"/>
  <c r="UNU160" i="68"/>
  <c r="UOC160" i="68"/>
  <c r="UOK160" i="68"/>
  <c r="UOS160" i="68"/>
  <c r="UPA160" i="68"/>
  <c r="UPI160" i="68"/>
  <c r="UPQ160" i="68"/>
  <c r="UPY160" i="68"/>
  <c r="UQG160" i="68"/>
  <c r="UQO160" i="68"/>
  <c r="UQW160" i="68"/>
  <c r="URE160" i="68"/>
  <c r="URM160" i="68"/>
  <c r="URU160" i="68"/>
  <c r="USC160" i="68"/>
  <c r="USK160" i="68"/>
  <c r="USS160" i="68"/>
  <c r="UTA160" i="68"/>
  <c r="UTI160" i="68"/>
  <c r="UTQ160" i="68"/>
  <c r="UTY160" i="68"/>
  <c r="UUG160" i="68"/>
  <c r="UUO160" i="68"/>
  <c r="UUW160" i="68"/>
  <c r="UVE160" i="68"/>
  <c r="UVM160" i="68"/>
  <c r="UVU160" i="68"/>
  <c r="UWC160" i="68"/>
  <c r="UWK160" i="68"/>
  <c r="UWS160" i="68"/>
  <c r="UXA160" i="68"/>
  <c r="UXI160" i="68"/>
  <c r="UXQ160" i="68"/>
  <c r="UXY160" i="68"/>
  <c r="UYG160" i="68"/>
  <c r="UYO160" i="68"/>
  <c r="UYW160" i="68"/>
  <c r="UZE160" i="68"/>
  <c r="UZM160" i="68"/>
  <c r="UZU160" i="68"/>
  <c r="VAC160" i="68"/>
  <c r="VAK160" i="68"/>
  <c r="VAS160" i="68"/>
  <c r="VBA160" i="68"/>
  <c r="VBI160" i="68"/>
  <c r="VBQ160" i="68"/>
  <c r="VBY160" i="68"/>
  <c r="VCG160" i="68"/>
  <c r="VCO160" i="68"/>
  <c r="VCW160" i="68"/>
  <c r="VDE160" i="68"/>
  <c r="VDM160" i="68"/>
  <c r="VDU160" i="68"/>
  <c r="VEC160" i="68"/>
  <c r="VEK160" i="68"/>
  <c r="VES160" i="68"/>
  <c r="VFA160" i="68"/>
  <c r="VFI160" i="68"/>
  <c r="VFQ160" i="68"/>
  <c r="VFY160" i="68"/>
  <c r="VGG160" i="68"/>
  <c r="VGO160" i="68"/>
  <c r="VGW160" i="68"/>
  <c r="VHE160" i="68"/>
  <c r="VHM160" i="68"/>
  <c r="VHU160" i="68"/>
  <c r="VIC160" i="68"/>
  <c r="VIK160" i="68"/>
  <c r="VIS160" i="68"/>
  <c r="VJA160" i="68"/>
  <c r="VJI160" i="68"/>
  <c r="VJQ160" i="68"/>
  <c r="VJY160" i="68"/>
  <c r="VKG160" i="68"/>
  <c r="VKO160" i="68"/>
  <c r="VKW160" i="68"/>
  <c r="VLE160" i="68"/>
  <c r="VLM160" i="68"/>
  <c r="VLU160" i="68"/>
  <c r="VMC160" i="68"/>
  <c r="VMK160" i="68"/>
  <c r="VMS160" i="68"/>
  <c r="VNA160" i="68"/>
  <c r="VNI160" i="68"/>
  <c r="VNQ160" i="68"/>
  <c r="VNY160" i="68"/>
  <c r="VOG160" i="68"/>
  <c r="VOO160" i="68"/>
  <c r="VOW160" i="68"/>
  <c r="VPE160" i="68"/>
  <c r="VPM160" i="68"/>
  <c r="VPU160" i="68"/>
  <c r="VQC160" i="68"/>
  <c r="VQK160" i="68"/>
  <c r="VQS160" i="68"/>
  <c r="VRA160" i="68"/>
  <c r="VRI160" i="68"/>
  <c r="VRQ160" i="68"/>
  <c r="VRY160" i="68"/>
  <c r="VSG160" i="68"/>
  <c r="VSO160" i="68"/>
  <c r="VSW160" i="68"/>
  <c r="DAW160" i="68"/>
  <c r="EAU160" i="68"/>
  <c r="FBC160" i="68"/>
  <c r="FRV160" i="68"/>
  <c r="GBU160" i="68"/>
  <c r="GNR160" i="68"/>
  <c r="GUB160" i="68"/>
  <c r="HDU160" i="68"/>
  <c r="HKP160" i="68"/>
  <c r="HPE160" i="68"/>
  <c r="HUC160" i="68"/>
  <c r="HXC160" i="68"/>
  <c r="ICA160" i="68"/>
  <c r="IGG160" i="68"/>
  <c r="IJB160" i="68"/>
  <c r="IML160" i="68"/>
  <c r="IOQ160" i="68"/>
  <c r="IRY160" i="68"/>
  <c r="IUT160" i="68"/>
  <c r="IXM160" i="68"/>
  <c r="JAN160" i="68"/>
  <c r="JCL160" i="68"/>
  <c r="JFI160" i="68"/>
  <c r="JHJ160" i="68"/>
  <c r="JJA160" i="68"/>
  <c r="JLD160" i="68"/>
  <c r="JMN160" i="68"/>
  <c r="JOO160" i="68"/>
  <c r="JQJ160" i="68"/>
  <c r="JSB160" i="68"/>
  <c r="JUC160" i="68"/>
  <c r="JVN160" i="68"/>
  <c r="JXP160" i="68"/>
  <c r="JZC160" i="68"/>
  <c r="KAI160" i="68"/>
  <c r="KBW160" i="68"/>
  <c r="KCV160" i="68"/>
  <c r="KEJ160" i="68"/>
  <c r="KFR160" i="68"/>
  <c r="KGX160" i="68"/>
  <c r="KIL160" i="68"/>
  <c r="KJK160" i="68"/>
  <c r="KKY160" i="68"/>
  <c r="KMF160" i="68"/>
  <c r="KNK160" i="68"/>
  <c r="KOS160" i="68"/>
  <c r="KPO160" i="68"/>
  <c r="KQW160" i="68"/>
  <c r="KRZ160" i="68"/>
  <c r="KTA160" i="68"/>
  <c r="KUJ160" i="68"/>
  <c r="KVE160" i="68"/>
  <c r="KWN160" i="68"/>
  <c r="KXP160" i="68"/>
  <c r="KYR160" i="68"/>
  <c r="KZZ160" i="68"/>
  <c r="LAV160" i="68"/>
  <c r="LCD160" i="68"/>
  <c r="LDG160" i="68"/>
  <c r="LEH160" i="68"/>
  <c r="LFP160" i="68"/>
  <c r="LGL160" i="68"/>
  <c r="LHT160" i="68"/>
  <c r="LIW160" i="68"/>
  <c r="LJX160" i="68"/>
  <c r="LLG160" i="68"/>
  <c r="LMB160" i="68"/>
  <c r="LNF160" i="68"/>
  <c r="LOE160" i="68"/>
  <c r="LPC160" i="68"/>
  <c r="LQG160" i="68"/>
  <c r="LQZ160" i="68"/>
  <c r="LSD160" i="68"/>
  <c r="LTC160" i="68"/>
  <c r="LUA160" i="68"/>
  <c r="LVE160" i="68"/>
  <c r="LVX160" i="68"/>
  <c r="LXB160" i="68"/>
  <c r="LYA160" i="68"/>
  <c r="LYY160" i="68"/>
  <c r="MAC160" i="68"/>
  <c r="MAV160" i="68"/>
  <c r="MBZ160" i="68"/>
  <c r="MCY160" i="68"/>
  <c r="MDW160" i="68"/>
  <c r="MFA160" i="68"/>
  <c r="MFT160" i="68"/>
  <c r="MGX160" i="68"/>
  <c r="MHW160" i="68"/>
  <c r="MIU160" i="68"/>
  <c r="MJY160" i="68"/>
  <c r="MKR160" i="68"/>
  <c r="MLV160" i="68"/>
  <c r="MMU160" i="68"/>
  <c r="MNS160" i="68"/>
  <c r="MOW160" i="68"/>
  <c r="MPP160" i="68"/>
  <c r="MQT160" i="68"/>
  <c r="MRS160" i="68"/>
  <c r="MSQ160" i="68"/>
  <c r="MTU160" i="68"/>
  <c r="MUN160" i="68"/>
  <c r="MVQ160" i="68"/>
  <c r="MWJ160" i="68"/>
  <c r="MXE160" i="68"/>
  <c r="MYA160" i="68"/>
  <c r="MYS160" i="68"/>
  <c r="MZO160" i="68"/>
  <c r="NAG160" i="68"/>
  <c r="NAW160" i="68"/>
  <c r="NBO160" i="68"/>
  <c r="NCD160" i="68"/>
  <c r="NCV160" i="68"/>
  <c r="NDN160" i="68"/>
  <c r="NED160" i="68"/>
  <c r="NEW160" i="68"/>
  <c r="NFK160" i="68"/>
  <c r="NGD160" i="68"/>
  <c r="NGU160" i="68"/>
  <c r="NHK160" i="68"/>
  <c r="NID160" i="68"/>
  <c r="NIR160" i="68"/>
  <c r="NJK160" i="68"/>
  <c r="NKC160" i="68"/>
  <c r="NKS160" i="68"/>
  <c r="NLK160" i="68"/>
  <c r="NLZ160" i="68"/>
  <c r="NMR160" i="68"/>
  <c r="NNJ160" i="68"/>
  <c r="NNZ160" i="68"/>
  <c r="NOS160" i="68"/>
  <c r="NPG160" i="68"/>
  <c r="NPZ160" i="68"/>
  <c r="NQQ160" i="68"/>
  <c r="NRG160" i="68"/>
  <c r="NRZ160" i="68"/>
  <c r="NSN160" i="68"/>
  <c r="NTG160" i="68"/>
  <c r="NTY160" i="68"/>
  <c r="NUO160" i="68"/>
  <c r="NVG160" i="68"/>
  <c r="NVV160" i="68"/>
  <c r="NWN160" i="68"/>
  <c r="NXF160" i="68"/>
  <c r="NXV160" i="68"/>
  <c r="NYO160" i="68"/>
  <c r="NZC160" i="68"/>
  <c r="NZV160" i="68"/>
  <c r="OAM160" i="68"/>
  <c r="OBC160" i="68"/>
  <c r="OBV160" i="68"/>
  <c r="OCJ160" i="68"/>
  <c r="ODC160" i="68"/>
  <c r="ODU160" i="68"/>
  <c r="OEK160" i="68"/>
  <c r="OFC160" i="68"/>
  <c r="OFR160" i="68"/>
  <c r="OGJ160" i="68"/>
  <c r="OHB160" i="68"/>
  <c r="OHO160" i="68"/>
  <c r="OIE160" i="68"/>
  <c r="OIR160" i="68"/>
  <c r="OJH160" i="68"/>
  <c r="OJW160" i="68"/>
  <c r="OKJ160" i="68"/>
  <c r="OKZ160" i="68"/>
  <c r="OLM160" i="68"/>
  <c r="OMC160" i="68"/>
  <c r="OMR160" i="68"/>
  <c r="ONF160" i="68"/>
  <c r="ONV160" i="68"/>
  <c r="OOH160" i="68"/>
  <c r="OOX160" i="68"/>
  <c r="OPM160" i="68"/>
  <c r="OQA160" i="68"/>
  <c r="OQQ160" i="68"/>
  <c r="ORC160" i="68"/>
  <c r="ORS160" i="68"/>
  <c r="OSH160" i="68"/>
  <c r="OSV160" i="68"/>
  <c r="OTL160" i="68"/>
  <c r="OTX160" i="68"/>
  <c r="OUM160" i="68"/>
  <c r="OUW160" i="68"/>
  <c r="OVG160" i="68"/>
  <c r="OVS160" i="68"/>
  <c r="OWC160" i="68"/>
  <c r="OWM160" i="68"/>
  <c r="OWY160" i="68"/>
  <c r="OXI160" i="68"/>
  <c r="OXS160" i="68"/>
  <c r="OYE160" i="68"/>
  <c r="OYO160" i="68"/>
  <c r="OYY160" i="68"/>
  <c r="OZK160" i="68"/>
  <c r="OZU160" i="68"/>
  <c r="PAE160" i="68"/>
  <c r="PAQ160" i="68"/>
  <c r="PBA160" i="68"/>
  <c r="PBK160" i="68"/>
  <c r="PBW160" i="68"/>
  <c r="PCG160" i="68"/>
  <c r="PCQ160" i="68"/>
  <c r="PDC160" i="68"/>
  <c r="PDM160" i="68"/>
  <c r="PDW160" i="68"/>
  <c r="PEI160" i="68"/>
  <c r="PES160" i="68"/>
  <c r="PFC160" i="68"/>
  <c r="PFO160" i="68"/>
  <c r="PFY160" i="68"/>
  <c r="PGI160" i="68"/>
  <c r="PGU160" i="68"/>
  <c r="PHE160" i="68"/>
  <c r="PHO160" i="68"/>
  <c r="PIA160" i="68"/>
  <c r="PIK160" i="68"/>
  <c r="PIU160" i="68"/>
  <c r="PJG160" i="68"/>
  <c r="PJQ160" i="68"/>
  <c r="PKA160" i="68"/>
  <c r="PKM160" i="68"/>
  <c r="PKW160" i="68"/>
  <c r="PLG160" i="68"/>
  <c r="PLS160" i="68"/>
  <c r="PMC160" i="68"/>
  <c r="PMM160" i="68"/>
  <c r="PMY160" i="68"/>
  <c r="PNI160" i="68"/>
  <c r="PNS160" i="68"/>
  <c r="POE160" i="68"/>
  <c r="POO160" i="68"/>
  <c r="POY160" i="68"/>
  <c r="PPK160" i="68"/>
  <c r="PPU160" i="68"/>
  <c r="PQE160" i="68"/>
  <c r="PQQ160" i="68"/>
  <c r="PRA160" i="68"/>
  <c r="PRK160" i="68"/>
  <c r="PRW160" i="68"/>
  <c r="PSG160" i="68"/>
  <c r="PSQ160" i="68"/>
  <c r="PTC160" i="68"/>
  <c r="PTM160" i="68"/>
  <c r="PTW160" i="68"/>
  <c r="PUI160" i="68"/>
  <c r="PUS160" i="68"/>
  <c r="PVC160" i="68"/>
  <c r="PVO160" i="68"/>
  <c r="PVY160" i="68"/>
  <c r="PWI160" i="68"/>
  <c r="PWU160" i="68"/>
  <c r="PXE160" i="68"/>
  <c r="PXO160" i="68"/>
  <c r="PYA160" i="68"/>
  <c r="PYK160" i="68"/>
  <c r="PYU160" i="68"/>
  <c r="PZG160" i="68"/>
  <c r="PZQ160" i="68"/>
  <c r="QAA160" i="68"/>
  <c r="QAM160" i="68"/>
  <c r="QAW160" i="68"/>
  <c r="QBG160" i="68"/>
  <c r="QBS160" i="68"/>
  <c r="QCC160" i="68"/>
  <c r="QCM160" i="68"/>
  <c r="QCY160" i="68"/>
  <c r="QDI160" i="68"/>
  <c r="QDS160" i="68"/>
  <c r="QEE160" i="68"/>
  <c r="QEO160" i="68"/>
  <c r="QEY160" i="68"/>
  <c r="QFK160" i="68"/>
  <c r="QFU160" i="68"/>
  <c r="QGE160" i="68"/>
  <c r="QGQ160" i="68"/>
  <c r="QHA160" i="68"/>
  <c r="QHK160" i="68"/>
  <c r="QHW160" i="68"/>
  <c r="QIG160" i="68"/>
  <c r="QIQ160" i="68"/>
  <c r="QJC160" i="68"/>
  <c r="QJM160" i="68"/>
  <c r="QJW160" i="68"/>
  <c r="QKI160" i="68"/>
  <c r="QKS160" i="68"/>
  <c r="QLC160" i="68"/>
  <c r="QLO160" i="68"/>
  <c r="QLY160" i="68"/>
  <c r="QMI160" i="68"/>
  <c r="QMU160" i="68"/>
  <c r="QNE160" i="68"/>
  <c r="QNO160" i="68"/>
  <c r="QOA160" i="68"/>
  <c r="QOK160" i="68"/>
  <c r="QOU160" i="68"/>
  <c r="QPG160" i="68"/>
  <c r="QPQ160" i="68"/>
  <c r="QQA160" i="68"/>
  <c r="QQM160" i="68"/>
  <c r="QQW160" i="68"/>
  <c r="QRG160" i="68"/>
  <c r="QRS160" i="68"/>
  <c r="QSC160" i="68"/>
  <c r="QSM160" i="68"/>
  <c r="QSY160" i="68"/>
  <c r="QTI160" i="68"/>
  <c r="QTS160" i="68"/>
  <c r="QUE160" i="68"/>
  <c r="QUO160" i="68"/>
  <c r="QUY160" i="68"/>
  <c r="QVK160" i="68"/>
  <c r="QVU160" i="68"/>
  <c r="QWE160" i="68"/>
  <c r="QWQ160" i="68"/>
  <c r="QXA160" i="68"/>
  <c r="QXK160" i="68"/>
  <c r="QXW160" i="68"/>
  <c r="QYG160" i="68"/>
  <c r="QYQ160" i="68"/>
  <c r="QZC160" i="68"/>
  <c r="QZM160" i="68"/>
  <c r="QZW160" i="68"/>
  <c r="RAI160" i="68"/>
  <c r="RAS160" i="68"/>
  <c r="RBC160" i="68"/>
  <c r="RBO160" i="68"/>
  <c r="RBY160" i="68"/>
  <c r="RCI160" i="68"/>
  <c r="RCU160" i="68"/>
  <c r="RDE160" i="68"/>
  <c r="RDO160" i="68"/>
  <c r="REA160" i="68"/>
  <c r="REK160" i="68"/>
  <c r="REU160" i="68"/>
  <c r="RFG160" i="68"/>
  <c r="RFQ160" i="68"/>
  <c r="RGA160" i="68"/>
  <c r="RGM160" i="68"/>
  <c r="RGW160" i="68"/>
  <c r="RHG160" i="68"/>
  <c r="RHS160" i="68"/>
  <c r="RIC160" i="68"/>
  <c r="RIM160" i="68"/>
  <c r="RIY160" i="68"/>
  <c r="RJI160" i="68"/>
  <c r="RJS160" i="68"/>
  <c r="RKE160" i="68"/>
  <c r="RKO160" i="68"/>
  <c r="RKY160" i="68"/>
  <c r="RLK160" i="68"/>
  <c r="RLU160" i="68"/>
  <c r="RME160" i="68"/>
  <c r="RMQ160" i="68"/>
  <c r="RNA160" i="68"/>
  <c r="RNK160" i="68"/>
  <c r="RNW160" i="68"/>
  <c r="ROG160" i="68"/>
  <c r="ROQ160" i="68"/>
  <c r="RPC160" i="68"/>
  <c r="RPM160" i="68"/>
  <c r="RPW160" i="68"/>
  <c r="RQI160" i="68"/>
  <c r="RQS160" i="68"/>
  <c r="RRC160" i="68"/>
  <c r="RRO160" i="68"/>
  <c r="RRY160" i="68"/>
  <c r="RSI160" i="68"/>
  <c r="RSU160" i="68"/>
  <c r="RTE160" i="68"/>
  <c r="RTO160" i="68"/>
  <c r="RUA160" i="68"/>
  <c r="RUK160" i="68"/>
  <c r="RUU160" i="68"/>
  <c r="RVG160" i="68"/>
  <c r="RVQ160" i="68"/>
  <c r="RWA160" i="68"/>
  <c r="RWM160" i="68"/>
  <c r="RWW160" i="68"/>
  <c r="RXG160" i="68"/>
  <c r="RXS160" i="68"/>
  <c r="RYC160" i="68"/>
  <c r="RYM160" i="68"/>
  <c r="RYY160" i="68"/>
  <c r="RZI160" i="68"/>
  <c r="RZS160" i="68"/>
  <c r="SAE160" i="68"/>
  <c r="SAO160" i="68"/>
  <c r="SAY160" i="68"/>
  <c r="SBK160" i="68"/>
  <c r="SBU160" i="68"/>
  <c r="SCE160" i="68"/>
  <c r="SCQ160" i="68"/>
  <c r="SDA160" i="68"/>
  <c r="SDK160" i="68"/>
  <c r="SDW160" i="68"/>
  <c r="SEG160" i="68"/>
  <c r="SEQ160" i="68"/>
  <c r="SFC160" i="68"/>
  <c r="SFM160" i="68"/>
  <c r="SFW160" i="68"/>
  <c r="SGI160" i="68"/>
  <c r="SGS160" i="68"/>
  <c r="SHC160" i="68"/>
  <c r="SHO160" i="68"/>
  <c r="SHY160" i="68"/>
  <c r="SII160" i="68"/>
  <c r="SIU160" i="68"/>
  <c r="SJE160" i="68"/>
  <c r="SJO160" i="68"/>
  <c r="SKA160" i="68"/>
  <c r="SKK160" i="68"/>
  <c r="SKU160" i="68"/>
  <c r="SLG160" i="68"/>
  <c r="SLQ160" i="68"/>
  <c r="SLZ160" i="68"/>
  <c r="SMI160" i="68"/>
  <c r="SMS160" i="68"/>
  <c r="SNB160" i="68"/>
  <c r="SNK160" i="68"/>
  <c r="SNT160" i="68"/>
  <c r="SOC160" i="68"/>
  <c r="SOL160" i="68"/>
  <c r="SOU160" i="68"/>
  <c r="SPE160" i="68"/>
  <c r="SPN160" i="68"/>
  <c r="SPW160" i="68"/>
  <c r="SQF160" i="68"/>
  <c r="SQO160" i="68"/>
  <c r="SQX160" i="68"/>
  <c r="SRG160" i="68"/>
  <c r="SRQ160" i="68"/>
  <c r="SRZ160" i="68"/>
  <c r="SSI160" i="68"/>
  <c r="SSR160" i="68"/>
  <c r="STA160" i="68"/>
  <c r="STJ160" i="68"/>
  <c r="STS160" i="68"/>
  <c r="SUC160" i="68"/>
  <c r="SUL160" i="68"/>
  <c r="SUU160" i="68"/>
  <c r="SVD160" i="68"/>
  <c r="SVM160" i="68"/>
  <c r="SVV160" i="68"/>
  <c r="SWE160" i="68"/>
  <c r="SWO160" i="68"/>
  <c r="SWX160" i="68"/>
  <c r="SXG160" i="68"/>
  <c r="SXP160" i="68"/>
  <c r="SXY160" i="68"/>
  <c r="SYH160" i="68"/>
  <c r="SYQ160" i="68"/>
  <c r="SZA160" i="68"/>
  <c r="SZJ160" i="68"/>
  <c r="SZS160" i="68"/>
  <c r="TAB160" i="68"/>
  <c r="TAK160" i="68"/>
  <c r="TAT160" i="68"/>
  <c r="TBC160" i="68"/>
  <c r="TBM160" i="68"/>
  <c r="TBV160" i="68"/>
  <c r="TCE160" i="68"/>
  <c r="TCN160" i="68"/>
  <c r="TCW160" i="68"/>
  <c r="TDF160" i="68"/>
  <c r="TDO160" i="68"/>
  <c r="TDY160" i="68"/>
  <c r="TEH160" i="68"/>
  <c r="TEQ160" i="68"/>
  <c r="TEZ160" i="68"/>
  <c r="TFI160" i="68"/>
  <c r="TFR160" i="68"/>
  <c r="TGA160" i="68"/>
  <c r="TGK160" i="68"/>
  <c r="TGT160" i="68"/>
  <c r="THC160" i="68"/>
  <c r="THL160" i="68"/>
  <c r="THU160" i="68"/>
  <c r="TID160" i="68"/>
  <c r="TIM160" i="68"/>
  <c r="TIW160" i="68"/>
  <c r="TJF160" i="68"/>
  <c r="TJO160" i="68"/>
  <c r="TJX160" i="68"/>
  <c r="TKG160" i="68"/>
  <c r="TKP160" i="68"/>
  <c r="TKX160" i="68"/>
  <c r="TLF160" i="68"/>
  <c r="TLN160" i="68"/>
  <c r="TLV160" i="68"/>
  <c r="TMD160" i="68"/>
  <c r="TML160" i="68"/>
  <c r="TMT160" i="68"/>
  <c r="TNB160" i="68"/>
  <c r="TNJ160" i="68"/>
  <c r="TNR160" i="68"/>
  <c r="TNZ160" i="68"/>
  <c r="TOH160" i="68"/>
  <c r="TOP160" i="68"/>
  <c r="TOX160" i="68"/>
  <c r="TPF160" i="68"/>
  <c r="TPN160" i="68"/>
  <c r="TPV160" i="68"/>
  <c r="TQD160" i="68"/>
  <c r="TQL160" i="68"/>
  <c r="TQT160" i="68"/>
  <c r="TRB160" i="68"/>
  <c r="TRJ160" i="68"/>
  <c r="TRR160" i="68"/>
  <c r="TRZ160" i="68"/>
  <c r="TSH160" i="68"/>
  <c r="TSP160" i="68"/>
  <c r="TSX160" i="68"/>
  <c r="TTF160" i="68"/>
  <c r="TTN160" i="68"/>
  <c r="TTV160" i="68"/>
  <c r="TUD160" i="68"/>
  <c r="TUL160" i="68"/>
  <c r="TUT160" i="68"/>
  <c r="TVB160" i="68"/>
  <c r="TVJ160" i="68"/>
  <c r="TVR160" i="68"/>
  <c r="TVZ160" i="68"/>
  <c r="TWH160" i="68"/>
  <c r="TWP160" i="68"/>
  <c r="TWX160" i="68"/>
  <c r="TXF160" i="68"/>
  <c r="TXN160" i="68"/>
  <c r="TXV160" i="68"/>
  <c r="TYD160" i="68"/>
  <c r="TYL160" i="68"/>
  <c r="TYT160" i="68"/>
  <c r="TZB160" i="68"/>
  <c r="TZJ160" i="68"/>
  <c r="TZR160" i="68"/>
  <c r="TZZ160" i="68"/>
  <c r="UAH160" i="68"/>
  <c r="UAP160" i="68"/>
  <c r="UAX160" i="68"/>
  <c r="UBF160" i="68"/>
  <c r="UBN160" i="68"/>
  <c r="UBV160" i="68"/>
  <c r="UCD160" i="68"/>
  <c r="UCL160" i="68"/>
  <c r="UCT160" i="68"/>
  <c r="UDB160" i="68"/>
  <c r="UDJ160" i="68"/>
  <c r="UDR160" i="68"/>
  <c r="UDZ160" i="68"/>
  <c r="UEH160" i="68"/>
  <c r="UEP160" i="68"/>
  <c r="UEX160" i="68"/>
  <c r="UFF160" i="68"/>
  <c r="UFN160" i="68"/>
  <c r="UFV160" i="68"/>
  <c r="UGD160" i="68"/>
  <c r="UGL160" i="68"/>
  <c r="UGT160" i="68"/>
  <c r="UHB160" i="68"/>
  <c r="UHJ160" i="68"/>
  <c r="UHR160" i="68"/>
  <c r="UHZ160" i="68"/>
  <c r="UIH160" i="68"/>
  <c r="UIP160" i="68"/>
  <c r="UIX160" i="68"/>
  <c r="UJF160" i="68"/>
  <c r="UJN160" i="68"/>
  <c r="UJV160" i="68"/>
  <c r="UKD160" i="68"/>
  <c r="UKL160" i="68"/>
  <c r="UKT160" i="68"/>
  <c r="ULB160" i="68"/>
  <c r="ULJ160" i="68"/>
  <c r="ULR160" i="68"/>
  <c r="ULZ160" i="68"/>
  <c r="UMH160" i="68"/>
  <c r="UMP160" i="68"/>
  <c r="UMX160" i="68"/>
  <c r="UNF160" i="68"/>
  <c r="UNN160" i="68"/>
  <c r="UNV160" i="68"/>
  <c r="UOD160" i="68"/>
  <c r="UOL160" i="68"/>
  <c r="UOT160" i="68"/>
  <c r="UPB160" i="68"/>
  <c r="UPJ160" i="68"/>
  <c r="UPR160" i="68"/>
  <c r="UPZ160" i="68"/>
  <c r="UQH160" i="68"/>
  <c r="UQP160" i="68"/>
  <c r="UQX160" i="68"/>
  <c r="URF160" i="68"/>
  <c r="URN160" i="68"/>
  <c r="URV160" i="68"/>
  <c r="USD160" i="68"/>
  <c r="USL160" i="68"/>
  <c r="UST160" i="68"/>
  <c r="UTB160" i="68"/>
  <c r="UTJ160" i="68"/>
  <c r="UTR160" i="68"/>
  <c r="UTZ160" i="68"/>
  <c r="UUH160" i="68"/>
  <c r="UUP160" i="68"/>
  <c r="UUX160" i="68"/>
  <c r="UVF160" i="68"/>
  <c r="UVN160" i="68"/>
  <c r="UVV160" i="68"/>
  <c r="UWD160" i="68"/>
  <c r="UWL160" i="68"/>
  <c r="UWT160" i="68"/>
  <c r="UXB160" i="68"/>
  <c r="UXJ160" i="68"/>
  <c r="UXR160" i="68"/>
  <c r="UXZ160" i="68"/>
  <c r="UYH160" i="68"/>
  <c r="UYP160" i="68"/>
  <c r="UYX160" i="68"/>
  <c r="UZF160" i="68"/>
  <c r="UZN160" i="68"/>
  <c r="UZV160" i="68"/>
  <c r="VAD160" i="68"/>
  <c r="VAL160" i="68"/>
  <c r="VAT160" i="68"/>
  <c r="VBB160" i="68"/>
  <c r="VBJ160" i="68"/>
  <c r="VBR160" i="68"/>
  <c r="VBZ160" i="68"/>
  <c r="VCH160" i="68"/>
  <c r="VCP160" i="68"/>
  <c r="VCX160" i="68"/>
  <c r="VDF160" i="68"/>
  <c r="VDN160" i="68"/>
  <c r="VDV160" i="68"/>
  <c r="VED160" i="68"/>
  <c r="VEL160" i="68"/>
  <c r="VET160" i="68"/>
  <c r="VFB160" i="68"/>
  <c r="VFJ160" i="68"/>
  <c r="VFR160" i="68"/>
  <c r="VFZ160" i="68"/>
  <c r="VGH160" i="68"/>
  <c r="VGP160" i="68"/>
  <c r="VGX160" i="68"/>
  <c r="VHF160" i="68"/>
  <c r="VHN160" i="68"/>
  <c r="VHV160" i="68"/>
  <c r="VID160" i="68"/>
  <c r="VIL160" i="68"/>
  <c r="VIT160" i="68"/>
  <c r="VJB160" i="68"/>
  <c r="VJJ160" i="68"/>
  <c r="VJR160" i="68"/>
  <c r="VJZ160" i="68"/>
  <c r="VKH160" i="68"/>
  <c r="VKP160" i="68"/>
  <c r="VKX160" i="68"/>
  <c r="VLF160" i="68"/>
  <c r="VLN160" i="68"/>
  <c r="VLV160" i="68"/>
  <c r="VMD160" i="68"/>
  <c r="VML160" i="68"/>
  <c r="VMT160" i="68"/>
  <c r="VNB160" i="68"/>
  <c r="VNJ160" i="68"/>
  <c r="VNR160" i="68"/>
  <c r="VNZ160" i="68"/>
  <c r="VOH160" i="68"/>
  <c r="VOP160" i="68"/>
  <c r="VOX160" i="68"/>
  <c r="VPF160" i="68"/>
  <c r="VPN160" i="68"/>
  <c r="VPV160" i="68"/>
  <c r="VQD160" i="68"/>
  <c r="VQL160" i="68"/>
  <c r="VQT160" i="68"/>
  <c r="VRB160" i="68"/>
  <c r="VRJ160" i="68"/>
  <c r="VRR160" i="68"/>
  <c r="VRZ160" i="68"/>
  <c r="VSH160" i="68"/>
  <c r="VSP160" i="68"/>
  <c r="VSX160" i="68"/>
  <c r="VTF160" i="68"/>
  <c r="VTN160" i="68"/>
  <c r="VTV160" i="68"/>
  <c r="VUD160" i="68"/>
  <c r="VUL160" i="68"/>
  <c r="VUT160" i="68"/>
  <c r="VVB160" i="68"/>
  <c r="VVJ160" i="68"/>
  <c r="VVR160" i="68"/>
  <c r="VVZ160" i="68"/>
  <c r="VWH160" i="68"/>
  <c r="VWP160" i="68"/>
  <c r="VWX160" i="68"/>
  <c r="VXF160" i="68"/>
  <c r="VXN160" i="68"/>
  <c r="VXV160" i="68"/>
  <c r="VYD160" i="68"/>
  <c r="VYL160" i="68"/>
  <c r="VYT160" i="68"/>
  <c r="VZB160" i="68"/>
  <c r="VZJ160" i="68"/>
  <c r="VZR160" i="68"/>
  <c r="VZZ160" i="68"/>
  <c r="WAH160" i="68"/>
  <c r="WAP160" i="68"/>
  <c r="WAX160" i="68"/>
  <c r="WBF160" i="68"/>
  <c r="WBN160" i="68"/>
  <c r="WBV160" i="68"/>
  <c r="WCD160" i="68"/>
  <c r="WCL160" i="68"/>
  <c r="WCT160" i="68"/>
  <c r="WDB160" i="68"/>
  <c r="WDJ160" i="68"/>
  <c r="WDR160" i="68"/>
  <c r="WDZ160" i="68"/>
  <c r="WEH160" i="68"/>
  <c r="WEP160" i="68"/>
  <c r="WEX160" i="68"/>
  <c r="WFF160" i="68"/>
  <c r="WFN160" i="68"/>
  <c r="WFV160" i="68"/>
  <c r="WGD160" i="68"/>
  <c r="WGL160" i="68"/>
  <c r="WGT160" i="68"/>
  <c r="WHB160" i="68"/>
  <c r="WHJ160" i="68"/>
  <c r="WHR160" i="68"/>
  <c r="WHZ160" i="68"/>
  <c r="WIH160" i="68"/>
  <c r="WIP160" i="68"/>
  <c r="WIX160" i="68"/>
  <c r="WJF160" i="68"/>
  <c r="WJN160" i="68"/>
  <c r="WJV160" i="68"/>
  <c r="WKD160" i="68"/>
  <c r="WKL160" i="68"/>
  <c r="WKT160" i="68"/>
  <c r="WLB160" i="68"/>
  <c r="WLJ160" i="68"/>
  <c r="WLR160" i="68"/>
  <c r="WLZ160" i="68"/>
  <c r="WMH160" i="68"/>
  <c r="WMP160" i="68"/>
  <c r="WMX160" i="68"/>
  <c r="WNF160" i="68"/>
  <c r="WNN160" i="68"/>
  <c r="WNV160" i="68"/>
  <c r="WOD160" i="68"/>
  <c r="WOL160" i="68"/>
  <c r="WOT160" i="68"/>
  <c r="WPB160" i="68"/>
  <c r="WPJ160" i="68"/>
  <c r="WPR160" i="68"/>
  <c r="WPZ160" i="68"/>
  <c r="WQH160" i="68"/>
  <c r="WQP160" i="68"/>
  <c r="WQX160" i="68"/>
  <c r="WRF160" i="68"/>
  <c r="WRN160" i="68"/>
  <c r="WRV160" i="68"/>
  <c r="WSD160" i="68"/>
  <c r="WSL160" i="68"/>
  <c r="WST160" i="68"/>
  <c r="WTB160" i="68"/>
  <c r="WTJ160" i="68"/>
  <c r="WTR160" i="68"/>
  <c r="WTZ160" i="68"/>
  <c r="WUH160" i="68"/>
  <c r="WUP160" i="68"/>
  <c r="WUX160" i="68"/>
  <c r="WVF160" i="68"/>
  <c r="WVN160" i="68"/>
  <c r="WVV160" i="68"/>
  <c r="WWD160" i="68"/>
  <c r="WWL160" i="68"/>
  <c r="WWT160" i="68"/>
  <c r="DAY160" i="68"/>
  <c r="EIR160" i="68"/>
  <c r="FCL160" i="68"/>
  <c r="FUK160" i="68"/>
  <c r="GBW160" i="68"/>
  <c r="GNS160" i="68"/>
  <c r="GWV160" i="68"/>
  <c r="HEJ160" i="68"/>
  <c r="HMA160" i="68"/>
  <c r="HPF160" i="68"/>
  <c r="HUD160" i="68"/>
  <c r="HYI160" i="68"/>
  <c r="ICI160" i="68"/>
  <c r="IGY160" i="68"/>
  <c r="IJH160" i="68"/>
  <c r="IMP160" i="68"/>
  <c r="IPL160" i="68"/>
  <c r="ISB160" i="68"/>
  <c r="IVK160" i="68"/>
  <c r="IXO160" i="68"/>
  <c r="JAQ160" i="68"/>
  <c r="JDC160" i="68"/>
  <c r="JFL160" i="68"/>
  <c r="JHT160" i="68"/>
  <c r="JJD160" i="68"/>
  <c r="JLE160" i="68"/>
  <c r="JMZ160" i="68"/>
  <c r="JOR160" i="68"/>
  <c r="JQS160" i="68"/>
  <c r="JSD160" i="68"/>
  <c r="JUF160" i="68"/>
  <c r="JVY160" i="68"/>
  <c r="JXR160" i="68"/>
  <c r="JZK160" i="68"/>
  <c r="KAJ160" i="68"/>
  <c r="KBX160" i="68"/>
  <c r="KDF160" i="68"/>
  <c r="KEL160" i="68"/>
  <c r="KFZ160" i="68"/>
  <c r="KGY160" i="68"/>
  <c r="KIM160" i="68"/>
  <c r="KJT160" i="68"/>
  <c r="KKZ160" i="68"/>
  <c r="KMN160" i="68"/>
  <c r="KNL160" i="68"/>
  <c r="KOU160" i="68"/>
  <c r="KPW160" i="68"/>
  <c r="KQY160" i="68"/>
  <c r="KSG160" i="68"/>
  <c r="KTC160" i="68"/>
  <c r="KUK160" i="68"/>
  <c r="KVM160" i="68"/>
  <c r="KWO160" i="68"/>
  <c r="KXW160" i="68"/>
  <c r="KYS160" i="68"/>
  <c r="LAA160" i="68"/>
  <c r="LBD160" i="68"/>
  <c r="LCE160" i="68"/>
  <c r="LDM160" i="68"/>
  <c r="LEI160" i="68"/>
  <c r="LFQ160" i="68"/>
  <c r="LGT160" i="68"/>
  <c r="LHU160" i="68"/>
  <c r="LJD160" i="68"/>
  <c r="LJY160" i="68"/>
  <c r="LLH160" i="68"/>
  <c r="LMI160" i="68"/>
  <c r="LNG160" i="68"/>
  <c r="LOK160" i="68"/>
  <c r="LPD160" i="68"/>
  <c r="LQH160" i="68"/>
  <c r="LRG160" i="68"/>
  <c r="LSE160" i="68"/>
  <c r="LTI160" i="68"/>
  <c r="LUB160" i="68"/>
  <c r="LVF160" i="68"/>
  <c r="LWE160" i="68"/>
  <c r="LXC160" i="68"/>
  <c r="LYG160" i="68"/>
  <c r="LYZ160" i="68"/>
  <c r="MAD160" i="68"/>
  <c r="MBC160" i="68"/>
  <c r="MCA160" i="68"/>
  <c r="MDE160" i="68"/>
  <c r="MDX160" i="68"/>
  <c r="MFB160" i="68"/>
  <c r="MGA160" i="68"/>
  <c r="MGY160" i="68"/>
  <c r="MIC160" i="68"/>
  <c r="MIV160" i="68"/>
  <c r="MJZ160" i="68"/>
  <c r="MKY160" i="68"/>
  <c r="MLW160" i="68"/>
  <c r="MNA160" i="68"/>
  <c r="MNT160" i="68"/>
  <c r="MOX160" i="68"/>
  <c r="MPW160" i="68"/>
  <c r="MQU160" i="68"/>
  <c r="MRY160" i="68"/>
  <c r="MSR160" i="68"/>
  <c r="MTV160" i="68"/>
  <c r="MUU160" i="68"/>
  <c r="MVR160" i="68"/>
  <c r="MWO160" i="68"/>
  <c r="MXF160" i="68"/>
  <c r="MYC160" i="68"/>
  <c r="MYV160" i="68"/>
  <c r="MZQ160" i="68"/>
  <c r="NAI160" i="68"/>
  <c r="NAX160" i="68"/>
  <c r="NBP160" i="68"/>
  <c r="NCH160" i="68"/>
  <c r="NCX160" i="68"/>
  <c r="NDQ160" i="68"/>
  <c r="NEE160" i="68"/>
  <c r="NEX160" i="68"/>
  <c r="NFO160" i="68"/>
  <c r="NGE160" i="68"/>
  <c r="NGX160" i="68"/>
  <c r="NHL160" i="68"/>
  <c r="NIE160" i="68"/>
  <c r="NIW160" i="68"/>
  <c r="NJM160" i="68"/>
  <c r="NKE160" i="68"/>
  <c r="NKT160" i="68"/>
  <c r="NLL160" i="68"/>
  <c r="NMD160" i="68"/>
  <c r="NMT160" i="68"/>
  <c r="NNM160" i="68"/>
  <c r="NOA160" i="68"/>
  <c r="NOT160" i="68"/>
  <c r="NPK160" i="68"/>
  <c r="NQA160" i="68"/>
  <c r="NQT160" i="68"/>
  <c r="NRH160" i="68"/>
  <c r="NSA160" i="68"/>
  <c r="NSS160" i="68"/>
  <c r="NTI160" i="68"/>
  <c r="NUA160" i="68"/>
  <c r="NUP160" i="68"/>
  <c r="DDY160" i="68"/>
  <c r="EOO160" i="68"/>
  <c r="FCN160" i="68"/>
  <c r="FUM160" i="68"/>
  <c r="GFC160" i="68"/>
  <c r="GOJ160" i="68"/>
  <c r="GYV160" i="68"/>
  <c r="HEK160" i="68"/>
  <c r="HMB160" i="68"/>
  <c r="HQL160" i="68"/>
  <c r="HUL160" i="68"/>
  <c r="HZJ160" i="68"/>
  <c r="ICJ160" i="68"/>
  <c r="IHB160" i="68"/>
  <c r="IJZ160" i="68"/>
  <c r="IMR160" i="68"/>
  <c r="IQC160" i="68"/>
  <c r="ISG160" i="68"/>
  <c r="IVR160" i="68"/>
  <c r="IYL160" i="68"/>
  <c r="JAR160" i="68"/>
  <c r="JDR160" i="68"/>
  <c r="JFO160" i="68"/>
  <c r="JHU160" i="68"/>
  <c r="JJP160" i="68"/>
  <c r="JLH160" i="68"/>
  <c r="JNL160" i="68"/>
  <c r="JOT160" i="68"/>
  <c r="JQX160" i="68"/>
  <c r="JSO160" i="68"/>
  <c r="JUI160" i="68"/>
  <c r="JWL160" i="68"/>
  <c r="JXT160" i="68"/>
  <c r="JZL160" i="68"/>
  <c r="KAT160" i="68"/>
  <c r="KBZ160" i="68"/>
  <c r="KDN160" i="68"/>
  <c r="KEM160" i="68"/>
  <c r="KGA160" i="68"/>
  <c r="KHH160" i="68"/>
  <c r="KIN160" i="68"/>
  <c r="KKB160" i="68"/>
  <c r="KLA160" i="68"/>
  <c r="KMO160" i="68"/>
  <c r="KNT160" i="68"/>
  <c r="KOV160" i="68"/>
  <c r="KQD160" i="68"/>
  <c r="KQZ160" i="68"/>
  <c r="KSH160" i="68"/>
  <c r="KTK160" i="68"/>
  <c r="KUL160" i="68"/>
  <c r="KVT160" i="68"/>
  <c r="KWP160" i="68"/>
  <c r="KXX160" i="68"/>
  <c r="KZA160" i="68"/>
  <c r="LAB160" i="68"/>
  <c r="LBK160" i="68"/>
  <c r="LCF160" i="68"/>
  <c r="LDO160" i="68"/>
  <c r="LEQ160" i="68"/>
  <c r="LFS160" i="68"/>
  <c r="LHA160" i="68"/>
  <c r="LHW160" i="68"/>
  <c r="LJE160" i="68"/>
  <c r="LKG160" i="68"/>
  <c r="LLI160" i="68"/>
  <c r="LMO160" i="68"/>
  <c r="LNH160" i="68"/>
  <c r="LOL160" i="68"/>
  <c r="LPK160" i="68"/>
  <c r="LQI160" i="68"/>
  <c r="LRM160" i="68"/>
  <c r="LSF160" i="68"/>
  <c r="LTJ160" i="68"/>
  <c r="LUI160" i="68"/>
  <c r="LVG160" i="68"/>
  <c r="LWK160" i="68"/>
  <c r="LXD160" i="68"/>
  <c r="LYH160" i="68"/>
  <c r="LZG160" i="68"/>
  <c r="MAE160" i="68"/>
  <c r="MBI160" i="68"/>
  <c r="MCB160" i="68"/>
  <c r="MDF160" i="68"/>
  <c r="MEE160" i="68"/>
  <c r="MFC160" i="68"/>
  <c r="MGG160" i="68"/>
  <c r="MGZ160" i="68"/>
  <c r="MID160" i="68"/>
  <c r="MJC160" i="68"/>
  <c r="MKA160" i="68"/>
  <c r="MLE160" i="68"/>
  <c r="MLX160" i="68"/>
  <c r="MNB160" i="68"/>
  <c r="MOA160" i="68"/>
  <c r="MOY160" i="68"/>
  <c r="MQC160" i="68"/>
  <c r="MQV160" i="68"/>
  <c r="MRZ160" i="68"/>
  <c r="MSY160" i="68"/>
  <c r="MTW160" i="68"/>
  <c r="DEA160" i="68"/>
  <c r="FIC160" i="68"/>
  <c r="GHO160" i="68"/>
  <c r="GYW160" i="68"/>
  <c r="HMJ160" i="68"/>
  <c r="HUN160" i="68"/>
  <c r="IDP160" i="68"/>
  <c r="IKR160" i="68"/>
  <c r="IQD160" i="68"/>
  <c r="IVS160" i="68"/>
  <c r="JAX160" i="68"/>
  <c r="JGD160" i="68"/>
  <c r="JKB160" i="68"/>
  <c r="JNN160" i="68"/>
  <c r="JQY160" i="68"/>
  <c r="JUJ160" i="68"/>
  <c r="JYF160" i="68"/>
  <c r="KBB160" i="68"/>
  <c r="KDO160" i="68"/>
  <c r="KGB160" i="68"/>
  <c r="KIO160" i="68"/>
  <c r="KLK160" i="68"/>
  <c r="KOA160" i="68"/>
  <c r="KQE160" i="68"/>
  <c r="KSI160" i="68"/>
  <c r="KUM160" i="68"/>
  <c r="KWX160" i="68"/>
  <c r="KZH160" i="68"/>
  <c r="LBL160" i="68"/>
  <c r="LDP160" i="68"/>
  <c r="LFT160" i="68"/>
  <c r="LIE160" i="68"/>
  <c r="LKN160" i="68"/>
  <c r="LMP160" i="68"/>
  <c r="LOM160" i="68"/>
  <c r="LQJ160" i="68"/>
  <c r="LSM160" i="68"/>
  <c r="LUO160" i="68"/>
  <c r="LWL160" i="68"/>
  <c r="LYI160" i="68"/>
  <c r="MAF160" i="68"/>
  <c r="MCI160" i="68"/>
  <c r="MEK160" i="68"/>
  <c r="MGH160" i="68"/>
  <c r="MIE160" i="68"/>
  <c r="MKB160" i="68"/>
  <c r="MME160" i="68"/>
  <c r="MOG160" i="68"/>
  <c r="MQD160" i="68"/>
  <c r="MSA160" i="68"/>
  <c r="MTX160" i="68"/>
  <c r="MVK160" i="68"/>
  <c r="MWR160" i="68"/>
  <c r="MYD160" i="68"/>
  <c r="MZD160" i="68"/>
  <c r="NAL160" i="68"/>
  <c r="NBH160" i="68"/>
  <c r="NCM160" i="68"/>
  <c r="NDR160" i="68"/>
  <c r="NEO160" i="68"/>
  <c r="NFS160" i="68"/>
  <c r="NGP160" i="68"/>
  <c r="NHT160" i="68"/>
  <c r="NIY160" i="68"/>
  <c r="NJV160" i="68"/>
  <c r="NLA160" i="68"/>
  <c r="NLW160" i="68"/>
  <c r="NNB160" i="68"/>
  <c r="NOE160" i="68"/>
  <c r="NPC160" i="68"/>
  <c r="NQG160" i="68"/>
  <c r="NRE160" i="68"/>
  <c r="NSH160" i="68"/>
  <c r="NTJ160" i="68"/>
  <c r="NUI160" i="68"/>
  <c r="NVJ160" i="68"/>
  <c r="NWE160" i="68"/>
  <c r="NXA160" i="68"/>
  <c r="NYA160" i="68"/>
  <c r="NYW160" i="68"/>
  <c r="NZR160" i="68"/>
  <c r="OAQ160" i="68"/>
  <c r="OBL160" i="68"/>
  <c r="OCH160" i="68"/>
  <c r="ODF160" i="68"/>
  <c r="OEA160" i="68"/>
  <c r="OEV160" i="68"/>
  <c r="OFY160" i="68"/>
  <c r="OGT160" i="68"/>
  <c r="OHM160" i="68"/>
  <c r="OIH160" i="68"/>
  <c r="OIZ160" i="68"/>
  <c r="OJR160" i="68"/>
  <c r="OKO160" i="68"/>
  <c r="OLG160" i="68"/>
  <c r="OLZ160" i="68"/>
  <c r="OMU160" i="68"/>
  <c r="ONN160" i="68"/>
  <c r="OOF160" i="68"/>
  <c r="OOZ160" i="68"/>
  <c r="OPS160" i="68"/>
  <c r="OQK160" i="68"/>
  <c r="ORI160" i="68"/>
  <c r="OSA160" i="68"/>
  <c r="OST160" i="68"/>
  <c r="OTN160" i="68"/>
  <c r="OUF160" i="68"/>
  <c r="OUU160" i="68"/>
  <c r="OVK160" i="68"/>
  <c r="OVW160" i="68"/>
  <c r="OWK160" i="68"/>
  <c r="OXA160" i="68"/>
  <c r="OXO160" i="68"/>
  <c r="OYA160" i="68"/>
  <c r="OYQ160" i="68"/>
  <c r="OZE160" i="68"/>
  <c r="OZS160" i="68"/>
  <c r="PAI160" i="68"/>
  <c r="PAU160" i="68"/>
  <c r="PBI160" i="68"/>
  <c r="PBY160" i="68"/>
  <c r="PCM160" i="68"/>
  <c r="PCY160" i="68"/>
  <c r="PDO160" i="68"/>
  <c r="PEC160" i="68"/>
  <c r="PEQ160" i="68"/>
  <c r="PFG160" i="68"/>
  <c r="PFS160" i="68"/>
  <c r="PGG160" i="68"/>
  <c r="PGW160" i="68"/>
  <c r="PHK160" i="68"/>
  <c r="PHW160" i="68"/>
  <c r="PIM160" i="68"/>
  <c r="PJA160" i="68"/>
  <c r="PJO160" i="68"/>
  <c r="PKE160" i="68"/>
  <c r="PKQ160" i="68"/>
  <c r="PLE160" i="68"/>
  <c r="PLU160" i="68"/>
  <c r="PMI160" i="68"/>
  <c r="PMU160" i="68"/>
  <c r="PNK160" i="68"/>
  <c r="PNY160" i="68"/>
  <c r="POM160" i="68"/>
  <c r="PPC160" i="68"/>
  <c r="PPO160" i="68"/>
  <c r="PQC160" i="68"/>
  <c r="PQS160" i="68"/>
  <c r="PRG160" i="68"/>
  <c r="PRS160" i="68"/>
  <c r="PSI160" i="68"/>
  <c r="PSW160" i="68"/>
  <c r="PTK160" i="68"/>
  <c r="PUA160" i="68"/>
  <c r="PUM160" i="68"/>
  <c r="PVA160" i="68"/>
  <c r="PVQ160" i="68"/>
  <c r="PWE160" i="68"/>
  <c r="PWQ160" i="68"/>
  <c r="PXG160" i="68"/>
  <c r="PXU160" i="68"/>
  <c r="PYI160" i="68"/>
  <c r="PYY160" i="68"/>
  <c r="PZK160" i="68"/>
  <c r="PZY160" i="68"/>
  <c r="QAO160" i="68"/>
  <c r="QBC160" i="68"/>
  <c r="QBO160" i="68"/>
  <c r="QCE160" i="68"/>
  <c r="QCS160" i="68"/>
  <c r="QDG160" i="68"/>
  <c r="QDW160" i="68"/>
  <c r="QEI160" i="68"/>
  <c r="QEW160" i="68"/>
  <c r="QFM160" i="68"/>
  <c r="QGA160" i="68"/>
  <c r="QGM160" i="68"/>
  <c r="QHC160" i="68"/>
  <c r="QHQ160" i="68"/>
  <c r="QIE160" i="68"/>
  <c r="QIU160" i="68"/>
  <c r="QJG160" i="68"/>
  <c r="QJU160" i="68"/>
  <c r="QKK160" i="68"/>
  <c r="QKY160" i="68"/>
  <c r="QLK160" i="68"/>
  <c r="QMA160" i="68"/>
  <c r="QMO160" i="68"/>
  <c r="QNC160" i="68"/>
  <c r="QNS160" i="68"/>
  <c r="QOE160" i="68"/>
  <c r="QOS160" i="68"/>
  <c r="QPI160" i="68"/>
  <c r="QPW160" i="68"/>
  <c r="QQI160" i="68"/>
  <c r="QQY160" i="68"/>
  <c r="QRM160" i="68"/>
  <c r="QSA160" i="68"/>
  <c r="QSQ160" i="68"/>
  <c r="QTC160" i="68"/>
  <c r="QTQ160" i="68"/>
  <c r="QUG160" i="68"/>
  <c r="QUU160" i="68"/>
  <c r="QVG160" i="68"/>
  <c r="QVW160" i="68"/>
  <c r="QWK160" i="68"/>
  <c r="QWY160" i="68"/>
  <c r="QXO160" i="68"/>
  <c r="QYA160" i="68"/>
  <c r="QYO160" i="68"/>
  <c r="QZE160" i="68"/>
  <c r="QZS160" i="68"/>
  <c r="RAE160" i="68"/>
  <c r="RAU160" i="68"/>
  <c r="RBI160" i="68"/>
  <c r="RBW160" i="68"/>
  <c r="RCM160" i="68"/>
  <c r="RCY160" i="68"/>
  <c r="RDM160" i="68"/>
  <c r="REC160" i="68"/>
  <c r="REQ160" i="68"/>
  <c r="RFC160" i="68"/>
  <c r="RFS160" i="68"/>
  <c r="RGG160" i="68"/>
  <c r="RGU160" i="68"/>
  <c r="RHK160" i="68"/>
  <c r="RHW160" i="68"/>
  <c r="DQO160" i="68"/>
  <c r="FMA160" i="68"/>
  <c r="GHP160" i="68"/>
  <c r="GZL160" i="68"/>
  <c r="HML160" i="68"/>
  <c r="HVT160" i="68"/>
  <c r="IEP160" i="68"/>
  <c r="IKT160" i="68"/>
  <c r="IQH160" i="68"/>
  <c r="IVT160" i="68"/>
  <c r="JBN160" i="68"/>
  <c r="JGO160" i="68"/>
  <c r="JKD160" i="68"/>
  <c r="JNO160" i="68"/>
  <c r="JQZ160" i="68"/>
  <c r="JUX160" i="68"/>
  <c r="JYN160" i="68"/>
  <c r="KBC160" i="68"/>
  <c r="KDP160" i="68"/>
  <c r="KGC160" i="68"/>
  <c r="KIY160" i="68"/>
  <c r="KLS160" i="68"/>
  <c r="KOB160" i="68"/>
  <c r="KQF160" i="68"/>
  <c r="KSJ160" i="68"/>
  <c r="KUU160" i="68"/>
  <c r="KXE160" i="68"/>
  <c r="KZI160" i="68"/>
  <c r="LBM160" i="68"/>
  <c r="LDQ160" i="68"/>
  <c r="LGB160" i="68"/>
  <c r="LIK160" i="68"/>
  <c r="LKO160" i="68"/>
  <c r="LMQ160" i="68"/>
  <c r="LON160" i="68"/>
  <c r="LQQ160" i="68"/>
  <c r="LSS160" i="68"/>
  <c r="LUP160" i="68"/>
  <c r="LWM160" i="68"/>
  <c r="LYJ160" i="68"/>
  <c r="MAM160" i="68"/>
  <c r="MCO160" i="68"/>
  <c r="MEL160" i="68"/>
  <c r="MGI160" i="68"/>
  <c r="MIF160" i="68"/>
  <c r="MKI160" i="68"/>
  <c r="MMK160" i="68"/>
  <c r="MOH160" i="68"/>
  <c r="MQE160" i="68"/>
  <c r="MSB160" i="68"/>
  <c r="MUE160" i="68"/>
  <c r="MVS160" i="68"/>
  <c r="MWX160" i="68"/>
  <c r="MYE160" i="68"/>
  <c r="MZJ160" i="68"/>
  <c r="NAM160" i="68"/>
  <c r="NBR160" i="68"/>
  <c r="NCN160" i="68"/>
  <c r="NDS160" i="68"/>
  <c r="NEP160" i="68"/>
  <c r="NFU160" i="68"/>
  <c r="NGY160" i="68"/>
  <c r="NHV160" i="68"/>
  <c r="NIZ160" i="68"/>
  <c r="NJW160" i="68"/>
  <c r="NLB160" i="68"/>
  <c r="NMG160" i="68"/>
  <c r="NNC160" i="68"/>
  <c r="NOH160" i="68"/>
  <c r="NPD160" i="68"/>
  <c r="NQI160" i="68"/>
  <c r="NRM160" i="68"/>
  <c r="NSK160" i="68"/>
  <c r="NTN160" i="68"/>
  <c r="NUL160" i="68"/>
  <c r="NVK160" i="68"/>
  <c r="NWF160" i="68"/>
  <c r="NXI160" i="68"/>
  <c r="NYD160" i="68"/>
  <c r="NYY160" i="68"/>
  <c r="NZW160" i="68"/>
  <c r="OAS160" i="68"/>
  <c r="OBN160" i="68"/>
  <c r="OCO160" i="68"/>
  <c r="ODJ160" i="68"/>
  <c r="OEE160" i="68"/>
  <c r="OFD160" i="68"/>
  <c r="OFZ160" i="68"/>
  <c r="OGU160" i="68"/>
  <c r="OHP160" i="68"/>
  <c r="OII160" i="68"/>
  <c r="OJA160" i="68"/>
  <c r="OJY160" i="68"/>
  <c r="OKQ160" i="68"/>
  <c r="OLJ160" i="68"/>
  <c r="OMD160" i="68"/>
  <c r="OMV160" i="68"/>
  <c r="ONO160" i="68"/>
  <c r="OOL160" i="68"/>
  <c r="OPD160" i="68"/>
  <c r="OPV160" i="68"/>
  <c r="OQR160" i="68"/>
  <c r="ORJ160" i="68"/>
  <c r="OSB160" i="68"/>
  <c r="OSW160" i="68"/>
  <c r="OTO160" i="68"/>
  <c r="OUH160" i="68"/>
  <c r="OUX160" i="68"/>
  <c r="OVL160" i="68"/>
  <c r="OVY160" i="68"/>
  <c r="OWO160" i="68"/>
  <c r="OXB160" i="68"/>
  <c r="OXP160" i="68"/>
  <c r="OYF160" i="68"/>
  <c r="OYS160" i="68"/>
  <c r="OZF160" i="68"/>
  <c r="OZV160" i="68"/>
  <c r="PAJ160" i="68"/>
  <c r="PAW160" i="68"/>
  <c r="PBM160" i="68"/>
  <c r="PBZ160" i="68"/>
  <c r="PCN160" i="68"/>
  <c r="PDD160" i="68"/>
  <c r="PDQ160" i="68"/>
  <c r="PED160" i="68"/>
  <c r="PET160" i="68"/>
  <c r="PFH160" i="68"/>
  <c r="PFU160" i="68"/>
  <c r="PGK160" i="68"/>
  <c r="PGX160" i="68"/>
  <c r="PHL160" i="68"/>
  <c r="PIB160" i="68"/>
  <c r="PIO160" i="68"/>
  <c r="PJB160" i="68"/>
  <c r="PJR160" i="68"/>
  <c r="PKF160" i="68"/>
  <c r="PKS160" i="68"/>
  <c r="PLI160" i="68"/>
  <c r="PLV160" i="68"/>
  <c r="PMJ160" i="68"/>
  <c r="PMZ160" i="68"/>
  <c r="PNM160" i="68"/>
  <c r="PNZ160" i="68"/>
  <c r="POP160" i="68"/>
  <c r="PPD160" i="68"/>
  <c r="PPQ160" i="68"/>
  <c r="PQG160" i="68"/>
  <c r="PQT160" i="68"/>
  <c r="PRH160" i="68"/>
  <c r="PRX160" i="68"/>
  <c r="PSK160" i="68"/>
  <c r="PSX160" i="68"/>
  <c r="PTN160" i="68"/>
  <c r="PUB160" i="68"/>
  <c r="PUO160" i="68"/>
  <c r="PVE160" i="68"/>
  <c r="PVR160" i="68"/>
  <c r="PWF160" i="68"/>
  <c r="PWV160" i="68"/>
  <c r="PXI160" i="68"/>
  <c r="PXV160" i="68"/>
  <c r="PYL160" i="68"/>
  <c r="PYZ160" i="68"/>
  <c r="PZM160" i="68"/>
  <c r="QAC160" i="68"/>
  <c r="QAP160" i="68"/>
  <c r="QBD160" i="68"/>
  <c r="QBT160" i="68"/>
  <c r="QCG160" i="68"/>
  <c r="QCT160" i="68"/>
  <c r="QDJ160" i="68"/>
  <c r="QDX160" i="68"/>
  <c r="QEK160" i="68"/>
  <c r="QFA160" i="68"/>
  <c r="QFN160" i="68"/>
  <c r="QGB160" i="68"/>
  <c r="QGR160" i="68"/>
  <c r="QHE160" i="68"/>
  <c r="QHR160" i="68"/>
  <c r="QIH160" i="68"/>
  <c r="QIV160" i="68"/>
  <c r="QJI160" i="68"/>
  <c r="QJY160" i="68"/>
  <c r="QKL160" i="68"/>
  <c r="QKZ160" i="68"/>
  <c r="QLP160" i="68"/>
  <c r="QMC160" i="68"/>
  <c r="QMP160" i="68"/>
  <c r="QNF160" i="68"/>
  <c r="QNT160" i="68"/>
  <c r="QOG160" i="68"/>
  <c r="QOW160" i="68"/>
  <c r="QPJ160" i="68"/>
  <c r="QPX160" i="68"/>
  <c r="QQN160" i="68"/>
  <c r="QRA160" i="68"/>
  <c r="QRN160" i="68"/>
  <c r="QSD160" i="68"/>
  <c r="QSR160" i="68"/>
  <c r="QTE160" i="68"/>
  <c r="QTU160" i="68"/>
  <c r="QUH160" i="68"/>
  <c r="QUV160" i="68"/>
  <c r="QVL160" i="68"/>
  <c r="QVY160" i="68"/>
  <c r="QWL160" i="68"/>
  <c r="QXB160" i="68"/>
  <c r="QXP160" i="68"/>
  <c r="QYC160" i="68"/>
  <c r="QYS160" i="68"/>
  <c r="QZF160" i="68"/>
  <c r="QZT160" i="68"/>
  <c r="RAJ160" i="68"/>
  <c r="RAW160" i="68"/>
  <c r="RBJ160" i="68"/>
  <c r="RBZ160" i="68"/>
  <c r="RCN160" i="68"/>
  <c r="RDA160" i="68"/>
  <c r="RDQ160" i="68"/>
  <c r="RED160" i="68"/>
  <c r="RER160" i="68"/>
  <c r="RFH160" i="68"/>
  <c r="RFU160" i="68"/>
  <c r="RGH160" i="68"/>
  <c r="RGX160" i="68"/>
  <c r="RHL160" i="68"/>
  <c r="RHY160" i="68"/>
  <c r="RIO160" i="68"/>
  <c r="RJB160" i="68"/>
  <c r="RJP160" i="68"/>
  <c r="RKF160" i="68"/>
  <c r="RKS160" i="68"/>
  <c r="RLF160" i="68"/>
  <c r="RLV160" i="68"/>
  <c r="RMJ160" i="68"/>
  <c r="RMW160" i="68"/>
  <c r="RNM160" i="68"/>
  <c r="RNZ160" i="68"/>
  <c r="RON160" i="68"/>
  <c r="RPD160" i="68"/>
  <c r="RPQ160" i="68"/>
  <c r="RQD160" i="68"/>
  <c r="RQT160" i="68"/>
  <c r="RRH160" i="68"/>
  <c r="RRU160" i="68"/>
  <c r="RSK160" i="68"/>
  <c r="RSX160" i="68"/>
  <c r="RTL160" i="68"/>
  <c r="RUB160" i="68"/>
  <c r="RUO160" i="68"/>
  <c r="DYM160" i="68"/>
  <c r="FNG160" i="68"/>
  <c r="GIL160" i="68"/>
  <c r="HBX160" i="68"/>
  <c r="HOV160" i="68"/>
  <c r="HWV160" i="68"/>
  <c r="IEW160" i="68"/>
  <c r="ILA160" i="68"/>
  <c r="IRE160" i="68"/>
  <c r="IXI160" i="68"/>
  <c r="JCE160" i="68"/>
  <c r="JGU160" i="68"/>
  <c r="JKF160" i="68"/>
  <c r="JOD160" i="68"/>
  <c r="JRX160" i="68"/>
  <c r="JVI160" i="68"/>
  <c r="JYR160" i="68"/>
  <c r="KBE160" i="68"/>
  <c r="KEA160" i="68"/>
  <c r="KGU160" i="68"/>
  <c r="KJH160" i="68"/>
  <c r="KLV160" i="68"/>
  <c r="KOE160" i="68"/>
  <c r="KQO160" i="68"/>
  <c r="KSY160" i="68"/>
  <c r="KVC160" i="68"/>
  <c r="KXG160" i="68"/>
  <c r="KZK160" i="68"/>
  <c r="LBV160" i="68"/>
  <c r="LEF160" i="68"/>
  <c r="LGJ160" i="68"/>
  <c r="LIN160" i="68"/>
  <c r="LKR160" i="68"/>
  <c r="LMY160" i="68"/>
  <c r="LPA160" i="68"/>
  <c r="LQX160" i="68"/>
  <c r="LSU160" i="68"/>
  <c r="LUR160" i="68"/>
  <c r="LWU160" i="68"/>
  <c r="LYW160" i="68"/>
  <c r="MAT160" i="68"/>
  <c r="MCQ160" i="68"/>
  <c r="MEN160" i="68"/>
  <c r="MGQ160" i="68"/>
  <c r="MIS160" i="68"/>
  <c r="MKP160" i="68"/>
  <c r="MMM160" i="68"/>
  <c r="MOJ160" i="68"/>
  <c r="MQM160" i="68"/>
  <c r="MSO160" i="68"/>
  <c r="MUL160" i="68"/>
  <c r="MWA160" i="68"/>
  <c r="MXK160" i="68"/>
  <c r="MYM160" i="68"/>
  <c r="MZV160" i="68"/>
  <c r="NAT160" i="68"/>
  <c r="NBW160" i="68"/>
  <c r="NCY160" i="68"/>
  <c r="NDY160" i="68"/>
  <c r="NEZ160" i="68"/>
  <c r="NFZ160" i="68"/>
  <c r="NHB160" i="68"/>
  <c r="NIG160" i="68"/>
  <c r="NJC160" i="68"/>
  <c r="NKH160" i="68"/>
  <c r="NLD160" i="68"/>
  <c r="NMI160" i="68"/>
  <c r="NNN160" i="68"/>
  <c r="NOK160" i="68"/>
  <c r="NPO160" i="68"/>
  <c r="NQL160" i="68"/>
  <c r="NRP160" i="68"/>
  <c r="NSU160" i="68"/>
  <c r="NTR160" i="68"/>
  <c r="NUW160" i="68"/>
  <c r="NVR160" i="68"/>
  <c r="NWP160" i="68"/>
  <c r="NXK160" i="68"/>
  <c r="NYG160" i="68"/>
  <c r="NZG160" i="68"/>
  <c r="OAC160" i="68"/>
  <c r="OAX160" i="68"/>
  <c r="OBW160" i="68"/>
  <c r="OCR160" i="68"/>
  <c r="ODN160" i="68"/>
  <c r="OEL160" i="68"/>
  <c r="OFG160" i="68"/>
  <c r="OGB160" i="68"/>
  <c r="OHD160" i="68"/>
  <c r="OHV160" i="68"/>
  <c r="OIN160" i="68"/>
  <c r="OJI160" i="68"/>
  <c r="OKA160" i="68"/>
  <c r="OKT160" i="68"/>
  <c r="OLP160" i="68"/>
  <c r="OMI160" i="68"/>
  <c r="ONA160" i="68"/>
  <c r="ONW160" i="68"/>
  <c r="OOO160" i="68"/>
  <c r="OPG160" i="68"/>
  <c r="OQB160" i="68"/>
  <c r="OQT160" i="68"/>
  <c r="ORL160" i="68"/>
  <c r="OSJ160" i="68"/>
  <c r="OTC160" i="68"/>
  <c r="OTU160" i="68"/>
  <c r="OUN160" i="68"/>
  <c r="OVA160" i="68"/>
  <c r="OVN160" i="68"/>
  <c r="OWD160" i="68"/>
  <c r="OWR160" i="68"/>
  <c r="OXE160" i="68"/>
  <c r="OXU160" i="68"/>
  <c r="OYH160" i="68"/>
  <c r="OYV160" i="68"/>
  <c r="OZL160" i="68"/>
  <c r="OZY160" i="68"/>
  <c r="PAL160" i="68"/>
  <c r="PBB160" i="68"/>
  <c r="PBP160" i="68"/>
  <c r="PCC160" i="68"/>
  <c r="PCS160" i="68"/>
  <c r="PDF160" i="68"/>
  <c r="PDT160" i="68"/>
  <c r="PEJ160" i="68"/>
  <c r="PEW160" i="68"/>
  <c r="PFJ160" i="68"/>
  <c r="PFZ160" i="68"/>
  <c r="PGN160" i="68"/>
  <c r="PHA160" i="68"/>
  <c r="PHQ160" i="68"/>
  <c r="PID160" i="68"/>
  <c r="PIR160" i="68"/>
  <c r="PJH160" i="68"/>
  <c r="PJU160" i="68"/>
  <c r="PKH160" i="68"/>
  <c r="PKX160" i="68"/>
  <c r="PLL160" i="68"/>
  <c r="PLY160" i="68"/>
  <c r="PMO160" i="68"/>
  <c r="PNB160" i="68"/>
  <c r="PNP160" i="68"/>
  <c r="POF160" i="68"/>
  <c r="POS160" i="68"/>
  <c r="PPF160" i="68"/>
  <c r="PPV160" i="68"/>
  <c r="PQJ160" i="68"/>
  <c r="PQW160" i="68"/>
  <c r="PRM160" i="68"/>
  <c r="PRZ160" i="68"/>
  <c r="PSN160" i="68"/>
  <c r="PTD160" i="68"/>
  <c r="EOP160" i="68"/>
  <c r="FVG160" i="68"/>
  <c r="GOK160" i="68"/>
  <c r="HGV160" i="68"/>
  <c r="HRM160" i="68"/>
  <c r="HZL160" i="68"/>
  <c r="IHG160" i="68"/>
  <c r="IMU160" i="68"/>
  <c r="ISY160" i="68"/>
  <c r="IYZ160" i="68"/>
  <c r="JDU160" i="68"/>
  <c r="JHX160" i="68"/>
  <c r="JLJ160" i="68"/>
  <c r="JPE160" i="68"/>
  <c r="JTB160" i="68"/>
  <c r="JWM160" i="68"/>
  <c r="JZN160" i="68"/>
  <c r="KCA160" i="68"/>
  <c r="KEV160" i="68"/>
  <c r="KHP160" i="68"/>
  <c r="KKC160" i="68"/>
  <c r="KMQ160" i="68"/>
  <c r="KOW160" i="68"/>
  <c r="KRH160" i="68"/>
  <c r="KTQ160" i="68"/>
  <c r="KVU160" i="68"/>
  <c r="KXY160" i="68"/>
  <c r="LAC160" i="68"/>
  <c r="LCN160" i="68"/>
  <c r="LEX160" i="68"/>
  <c r="LHB160" i="68"/>
  <c r="LJF160" i="68"/>
  <c r="LLJ160" i="68"/>
  <c r="LNO160" i="68"/>
  <c r="LPQ160" i="68"/>
  <c r="LRN160" i="68"/>
  <c r="LTK160" i="68"/>
  <c r="LVH160" i="68"/>
  <c r="LXK160" i="68"/>
  <c r="LZM160" i="68"/>
  <c r="MBJ160" i="68"/>
  <c r="MDG160" i="68"/>
  <c r="MFD160" i="68"/>
  <c r="MHG160" i="68"/>
  <c r="MJI160" i="68"/>
  <c r="MLF160" i="68"/>
  <c r="MNC160" i="68"/>
  <c r="MOZ160" i="68"/>
  <c r="MRC160" i="68"/>
  <c r="MTE160" i="68"/>
  <c r="MVA160" i="68"/>
  <c r="MWB160" i="68"/>
  <c r="MXN160" i="68"/>
  <c r="MYN160" i="68"/>
  <c r="MZY160" i="68"/>
  <c r="NBB160" i="68"/>
  <c r="NBZ160" i="68"/>
  <c r="NDC160" i="68"/>
  <c r="NEA160" i="68"/>
  <c r="NFE160" i="68"/>
  <c r="NGF160" i="68"/>
  <c r="NHF160" i="68"/>
  <c r="NIH160" i="68"/>
  <c r="NJG160" i="68"/>
  <c r="NKI160" i="68"/>
  <c r="NLN160" i="68"/>
  <c r="NMJ160" i="68"/>
  <c r="NNO160" i="68"/>
  <c r="NOL160" i="68"/>
  <c r="NPQ160" i="68"/>
  <c r="NQU160" i="68"/>
  <c r="NRR160" i="68"/>
  <c r="NSV160" i="68"/>
  <c r="NTS160" i="68"/>
  <c r="NUX160" i="68"/>
  <c r="NVS160" i="68"/>
  <c r="NWQ160" i="68"/>
  <c r="NXL160" i="68"/>
  <c r="NYH160" i="68"/>
  <c r="NZJ160" i="68"/>
  <c r="OAE160" i="68"/>
  <c r="OBA160" i="68"/>
  <c r="OBY160" i="68"/>
  <c r="OCT160" i="68"/>
  <c r="ODO160" i="68"/>
  <c r="OEP160" i="68"/>
  <c r="OFK160" i="68"/>
  <c r="OGG160" i="68"/>
  <c r="OHE160" i="68"/>
  <c r="OHW160" i="68"/>
  <c r="OIP160" i="68"/>
  <c r="OJJ160" i="68"/>
  <c r="OKB160" i="68"/>
  <c r="OKU160" i="68"/>
  <c r="OLS160" i="68"/>
  <c r="OMK160" i="68"/>
  <c r="ONC160" i="68"/>
  <c r="ONX160" i="68"/>
  <c r="OOP160" i="68"/>
  <c r="OPH160" i="68"/>
  <c r="OQE160" i="68"/>
  <c r="OQX160" i="68"/>
  <c r="ORP160" i="68"/>
  <c r="OSL160" i="68"/>
  <c r="OTD160" i="68"/>
  <c r="OTV160" i="68"/>
  <c r="OUO160" i="68"/>
  <c r="OVC160" i="68"/>
  <c r="OVO160" i="68"/>
  <c r="OWE160" i="68"/>
  <c r="OWS160" i="68"/>
  <c r="OXG160" i="68"/>
  <c r="OXW160" i="68"/>
  <c r="OYI160" i="68"/>
  <c r="OYW160" i="68"/>
  <c r="OZM160" i="68"/>
  <c r="PAA160" i="68"/>
  <c r="PAM160" i="68"/>
  <c r="PBC160" i="68"/>
  <c r="PBQ160" i="68"/>
  <c r="PCE160" i="68"/>
  <c r="PCU160" i="68"/>
  <c r="PDG160" i="68"/>
  <c r="PDU160" i="68"/>
  <c r="PEK160" i="68"/>
  <c r="PEY160" i="68"/>
  <c r="PFK160" i="68"/>
  <c r="PGA160" i="68"/>
  <c r="PGO160" i="68"/>
  <c r="PHC160" i="68"/>
  <c r="PHS160" i="68"/>
  <c r="PIE160" i="68"/>
  <c r="PIS160" i="68"/>
  <c r="PJI160" i="68"/>
  <c r="PJW160" i="68"/>
  <c r="PKI160" i="68"/>
  <c r="PKY160" i="68"/>
  <c r="PLM160" i="68"/>
  <c r="PMA160" i="68"/>
  <c r="PMQ160" i="68"/>
  <c r="PNC160" i="68"/>
  <c r="PNQ160" i="68"/>
  <c r="POG160" i="68"/>
  <c r="POU160" i="68"/>
  <c r="PPG160" i="68"/>
  <c r="PPW160" i="68"/>
  <c r="PQK160" i="68"/>
  <c r="PQY160" i="68"/>
  <c r="PRO160" i="68"/>
  <c r="PSA160" i="68"/>
  <c r="PSO160" i="68"/>
  <c r="PTE160" i="68"/>
  <c r="PTS160" i="68"/>
  <c r="PUE160" i="68"/>
  <c r="PUU160" i="68"/>
  <c r="PVI160" i="68"/>
  <c r="PVW160" i="68"/>
  <c r="PWM160" i="68"/>
  <c r="PWY160" i="68"/>
  <c r="PXM160" i="68"/>
  <c r="PYC160" i="68"/>
  <c r="PYQ160" i="68"/>
  <c r="PZC160" i="68"/>
  <c r="PZS160" i="68"/>
  <c r="QAG160" i="68"/>
  <c r="QAU160" i="68"/>
  <c r="QBK160" i="68"/>
  <c r="QBW160" i="68"/>
  <c r="QCK160" i="68"/>
  <c r="QDA160" i="68"/>
  <c r="DYL160" i="68"/>
  <c r="GIJ160" i="68"/>
  <c r="HNX160" i="68"/>
  <c r="IES160" i="68"/>
  <c r="IQK160" i="68"/>
  <c r="JCD160" i="68"/>
  <c r="JKE160" i="68"/>
  <c r="JRN160" i="68"/>
  <c r="JYQ160" i="68"/>
  <c r="KDQ160" i="68"/>
  <c r="KJG160" i="68"/>
  <c r="KOC160" i="68"/>
  <c r="KSR160" i="68"/>
  <c r="KXF160" i="68"/>
  <c r="LBN160" i="68"/>
  <c r="LGI160" i="68"/>
  <c r="LKQ160" i="68"/>
  <c r="LOU160" i="68"/>
  <c r="LST160" i="68"/>
  <c r="LWN160" i="68"/>
  <c r="MAS160" i="68"/>
  <c r="MEM160" i="68"/>
  <c r="MIM160" i="68"/>
  <c r="MML160" i="68"/>
  <c r="MQF160" i="68"/>
  <c r="MUK160" i="68"/>
  <c r="MWZ160" i="68"/>
  <c r="MZR160" i="68"/>
  <c r="NBS160" i="68"/>
  <c r="NDT160" i="68"/>
  <c r="NFV160" i="68"/>
  <c r="NHW160" i="68"/>
  <c r="NKF160" i="68"/>
  <c r="NMH160" i="68"/>
  <c r="NOI160" i="68"/>
  <c r="NQJ160" i="68"/>
  <c r="NSL160" i="68"/>
  <c r="NUT160" i="68"/>
  <c r="NWK160" i="68"/>
  <c r="NYE160" i="68"/>
  <c r="NZX160" i="68"/>
  <c r="OBO160" i="68"/>
  <c r="ODM160" i="68"/>
  <c r="OFF160" i="68"/>
  <c r="OGW160" i="68"/>
  <c r="OIL160" i="68"/>
  <c r="OJZ160" i="68"/>
  <c r="OLK160" i="68"/>
  <c r="OMX160" i="68"/>
  <c r="OON160" i="68"/>
  <c r="OPX160" i="68"/>
  <c r="ORK160" i="68"/>
  <c r="OSZ160" i="68"/>
  <c r="OUI160" i="68"/>
  <c r="OVM160" i="68"/>
  <c r="OWQ160" i="68"/>
  <c r="OXQ160" i="68"/>
  <c r="OYU160" i="68"/>
  <c r="OZW160" i="68"/>
  <c r="PAY160" i="68"/>
  <c r="PCA160" i="68"/>
  <c r="PDE160" i="68"/>
  <c r="PEE160" i="68"/>
  <c r="PFI160" i="68"/>
  <c r="PGM160" i="68"/>
  <c r="PHM160" i="68"/>
  <c r="PIQ160" i="68"/>
  <c r="PJS160" i="68"/>
  <c r="PKU160" i="68"/>
  <c r="PLW160" i="68"/>
  <c r="PNA160" i="68"/>
  <c r="POA160" i="68"/>
  <c r="PPE160" i="68"/>
  <c r="PQI160" i="68"/>
  <c r="PRI160" i="68"/>
  <c r="PSM160" i="68"/>
  <c r="PTO160" i="68"/>
  <c r="PUK160" i="68"/>
  <c r="PVH160" i="68"/>
  <c r="PWC160" i="68"/>
  <c r="PXA160" i="68"/>
  <c r="PXW160" i="68"/>
  <c r="PYS160" i="68"/>
  <c r="PZR160" i="68"/>
  <c r="QAN160" i="68"/>
  <c r="QBL160" i="68"/>
  <c r="QCI160" i="68"/>
  <c r="QDC160" i="68"/>
  <c r="QDY160" i="68"/>
  <c r="QEQ160" i="68"/>
  <c r="QFG160" i="68"/>
  <c r="QGC160" i="68"/>
  <c r="QGU160" i="68"/>
  <c r="QHO160" i="68"/>
  <c r="QII160" i="68"/>
  <c r="QIY160" i="68"/>
  <c r="QJS160" i="68"/>
  <c r="QKM160" i="68"/>
  <c r="QLG160" i="68"/>
  <c r="QLW160" i="68"/>
  <c r="QMQ160" i="68"/>
  <c r="QNK160" i="68"/>
  <c r="QOC160" i="68"/>
  <c r="QOY160" i="68"/>
  <c r="QPO160" i="68"/>
  <c r="QQG160" i="68"/>
  <c r="QRC160" i="68"/>
  <c r="QRU160" i="68"/>
  <c r="QSK160" i="68"/>
  <c r="QTG160" i="68"/>
  <c r="QTY160" i="68"/>
  <c r="QUQ160" i="68"/>
  <c r="QVM160" i="68"/>
  <c r="QWC160" i="68"/>
  <c r="QWU160" i="68"/>
  <c r="QXQ160" i="68"/>
  <c r="QYI160" i="68"/>
  <c r="QYY160" i="68"/>
  <c r="QZU160" i="68"/>
  <c r="RAM160" i="68"/>
  <c r="RBG160" i="68"/>
  <c r="RCA160" i="68"/>
  <c r="RCQ160" i="68"/>
  <c r="RDK160" i="68"/>
  <c r="EQL160" i="68"/>
  <c r="GRE160" i="68"/>
  <c r="HRP160" i="68"/>
  <c r="IHH160" i="68"/>
  <c r="ITQ160" i="68"/>
  <c r="JDX160" i="68"/>
  <c r="JLU160" i="68"/>
  <c r="JTC160" i="68"/>
  <c r="JZO160" i="68"/>
  <c r="KFD160" i="68"/>
  <c r="KKE160" i="68"/>
  <c r="KPE160" i="68"/>
  <c r="KTS160" i="68"/>
  <c r="KYA160" i="68"/>
  <c r="LCU160" i="68"/>
  <c r="LHC160" i="68"/>
  <c r="LLR160" i="68"/>
  <c r="LPR160" i="68"/>
  <c r="LTL160" i="68"/>
  <c r="LXQ160" i="68"/>
  <c r="MBK160" i="68"/>
  <c r="MFK160" i="68"/>
  <c r="MJJ160" i="68"/>
  <c r="MND160" i="68"/>
  <c r="MRI160" i="68"/>
  <c r="MVB160" i="68"/>
  <c r="MXO160" i="68"/>
  <c r="MZZ160" i="68"/>
  <c r="NCA160" i="68"/>
  <c r="NEI160" i="68"/>
  <c r="NGK160" i="68"/>
  <c r="NIL160" i="68"/>
  <c r="NKM160" i="68"/>
  <c r="NMO160" i="68"/>
  <c r="NOU160" i="68"/>
  <c r="NQW160" i="68"/>
  <c r="NSX160" i="68"/>
  <c r="NUY160" i="68"/>
  <c r="NWU160" i="68"/>
  <c r="NYP160" i="68"/>
  <c r="OAF160" i="68"/>
  <c r="OBZ160" i="68"/>
  <c r="ODW160" i="68"/>
  <c r="OFN160" i="68"/>
  <c r="OHF160" i="68"/>
  <c r="OIU160" i="68"/>
  <c r="OKF160" i="68"/>
  <c r="OLT160" i="68"/>
  <c r="ONG160" i="68"/>
  <c r="OOQ160" i="68"/>
  <c r="OQH160" i="68"/>
  <c r="ORT160" i="68"/>
  <c r="OTE160" i="68"/>
  <c r="OUP160" i="68"/>
  <c r="OVT160" i="68"/>
  <c r="OWT160" i="68"/>
  <c r="OXX160" i="68"/>
  <c r="OZA160" i="68"/>
  <c r="PAB160" i="68"/>
  <c r="PBE160" i="68"/>
  <c r="PCH160" i="68"/>
  <c r="PDI160" i="68"/>
  <c r="PEL160" i="68"/>
  <c r="PFP160" i="68"/>
  <c r="PGP160" i="68"/>
  <c r="PHT160" i="68"/>
  <c r="PIW160" i="68"/>
  <c r="PJX160" i="68"/>
  <c r="PLA160" i="68"/>
  <c r="PMD160" i="68"/>
  <c r="PNE160" i="68"/>
  <c r="POH160" i="68"/>
  <c r="PPL160" i="68"/>
  <c r="PQL160" i="68"/>
  <c r="PRP160" i="68"/>
  <c r="PSS160" i="68"/>
  <c r="PTQ160" i="68"/>
  <c r="PUL160" i="68"/>
  <c r="PVJ160" i="68"/>
  <c r="PWG160" i="68"/>
  <c r="PXC160" i="68"/>
  <c r="PYB160" i="68"/>
  <c r="PYW160" i="68"/>
  <c r="PZU160" i="68"/>
  <c r="QAQ160" i="68"/>
  <c r="QBM160" i="68"/>
  <c r="QCJ160" i="68"/>
  <c r="QDE160" i="68"/>
  <c r="QDZ160" i="68"/>
  <c r="QES160" i="68"/>
  <c r="QFL160" i="68"/>
  <c r="QGG160" i="68"/>
  <c r="QGW160" i="68"/>
  <c r="QHP160" i="68"/>
  <c r="QIK160" i="68"/>
  <c r="QJD160" i="68"/>
  <c r="QJT160" i="68"/>
  <c r="QKO160" i="68"/>
  <c r="QLH160" i="68"/>
  <c r="QLZ160" i="68"/>
  <c r="QMV160" i="68"/>
  <c r="QNL160" i="68"/>
  <c r="QOD160" i="68"/>
  <c r="QOZ160" i="68"/>
  <c r="QPR160" i="68"/>
  <c r="EQN160" i="68"/>
  <c r="GTH160" i="68"/>
  <c r="HRT160" i="68"/>
  <c r="IIF160" i="68"/>
  <c r="ITR160" i="68"/>
  <c r="JDZ160" i="68"/>
  <c r="JMH160" i="68"/>
  <c r="JTD160" i="68"/>
  <c r="JZX160" i="68"/>
  <c r="KFE160" i="68"/>
  <c r="KKF160" i="68"/>
  <c r="KPL160" i="68"/>
  <c r="KTT160" i="68"/>
  <c r="KYI160" i="68"/>
  <c r="LCV160" i="68"/>
  <c r="LHD160" i="68"/>
  <c r="LLY160" i="68"/>
  <c r="LPS160" i="68"/>
  <c r="LTS160" i="68"/>
  <c r="LXR160" i="68"/>
  <c r="MBL160" i="68"/>
  <c r="MFQ160" i="68"/>
  <c r="MJK160" i="68"/>
  <c r="MNK160" i="68"/>
  <c r="MRJ160" i="68"/>
  <c r="MVC160" i="68"/>
  <c r="MXP160" i="68"/>
  <c r="NAA160" i="68"/>
  <c r="NCK160" i="68"/>
  <c r="NEL160" i="68"/>
  <c r="NGM160" i="68"/>
  <c r="NIO160" i="68"/>
  <c r="NKP160" i="68"/>
  <c r="NMU160" i="68"/>
  <c r="NOV160" i="68"/>
  <c r="NQX160" i="68"/>
  <c r="NSY160" i="68"/>
  <c r="NUZ160" i="68"/>
  <c r="NWX160" i="68"/>
  <c r="NYQ160" i="68"/>
  <c r="OAH160" i="68"/>
  <c r="OCD160" i="68"/>
  <c r="ODX160" i="68"/>
  <c r="OFO160" i="68"/>
  <c r="OHG160" i="68"/>
  <c r="OIX160" i="68"/>
  <c r="OKH160" i="68"/>
  <c r="OLU160" i="68"/>
  <c r="ONJ160" i="68"/>
  <c r="OOU160" i="68"/>
  <c r="OQI160" i="68"/>
  <c r="ORV160" i="68"/>
  <c r="OTF160" i="68"/>
  <c r="OUQ160" i="68"/>
  <c r="OVU160" i="68"/>
  <c r="OWU160" i="68"/>
  <c r="OXY160" i="68"/>
  <c r="OZC160" i="68"/>
  <c r="PAC160" i="68"/>
  <c r="PBG160" i="68"/>
  <c r="PCI160" i="68"/>
  <c r="PDK160" i="68"/>
  <c r="PEM160" i="68"/>
  <c r="PFQ160" i="68"/>
  <c r="PGQ160" i="68"/>
  <c r="PHU160" i="68"/>
  <c r="PIY160" i="68"/>
  <c r="PJY160" i="68"/>
  <c r="PLC160" i="68"/>
  <c r="PME160" i="68"/>
  <c r="PNG160" i="68"/>
  <c r="POI160" i="68"/>
  <c r="PPM160" i="68"/>
  <c r="PQM160" i="68"/>
  <c r="PRQ160" i="68"/>
  <c r="PSU160" i="68"/>
  <c r="PTT160" i="68"/>
  <c r="PUQ160" i="68"/>
  <c r="PVK160" i="68"/>
  <c r="PWK160" i="68"/>
  <c r="PXF160" i="68"/>
  <c r="PYD160" i="68"/>
  <c r="PZA160" i="68"/>
  <c r="PZW160" i="68"/>
  <c r="QAS160" i="68"/>
  <c r="QBN160" i="68"/>
  <c r="QCO160" i="68"/>
  <c r="QDK160" i="68"/>
  <c r="QEA160" i="68"/>
  <c r="QEU160" i="68"/>
  <c r="QFO160" i="68"/>
  <c r="QGI160" i="68"/>
  <c r="QGY160" i="68"/>
  <c r="QHS160" i="68"/>
  <c r="QIM160" i="68"/>
  <c r="QJE160" i="68"/>
  <c r="QKA160" i="68"/>
  <c r="QKQ160" i="68"/>
  <c r="QLI160" i="68"/>
  <c r="QME160" i="68"/>
  <c r="QMW160" i="68"/>
  <c r="QNM160" i="68"/>
  <c r="QOI160" i="68"/>
  <c r="QPA160" i="68"/>
  <c r="QPS160" i="68"/>
  <c r="QQO160" i="68"/>
  <c r="QRE160" i="68"/>
  <c r="QRW160" i="68"/>
  <c r="QSS160" i="68"/>
  <c r="QTK160" i="68"/>
  <c r="QUA160" i="68"/>
  <c r="QUW160" i="68"/>
  <c r="QVO160" i="68"/>
  <c r="QWI160" i="68"/>
  <c r="QXC160" i="68"/>
  <c r="QXS160" i="68"/>
  <c r="QYM160" i="68"/>
  <c r="QZG160" i="68"/>
  <c r="RAA160" i="68"/>
  <c r="RAQ160" i="68"/>
  <c r="RBK160" i="68"/>
  <c r="RCE160" i="68"/>
  <c r="RCW160" i="68"/>
  <c r="RDS160" i="68"/>
  <c r="EWV160" i="68"/>
  <c r="GTI160" i="68"/>
  <c r="HRX160" i="68"/>
  <c r="IIU160" i="68"/>
  <c r="ITY160" i="68"/>
  <c r="JEQ160" i="68"/>
  <c r="JMI160" i="68"/>
  <c r="JTE160" i="68"/>
  <c r="KAF160" i="68"/>
  <c r="KFG160" i="68"/>
  <c r="KKP160" i="68"/>
  <c r="KPM160" i="68"/>
  <c r="KTU160" i="68"/>
  <c r="KYO160" i="68"/>
  <c r="LCW160" i="68"/>
  <c r="LHL160" i="68"/>
  <c r="LLZ160" i="68"/>
  <c r="LPT160" i="68"/>
  <c r="LTY160" i="68"/>
  <c r="LXS160" i="68"/>
  <c r="MBS160" i="68"/>
  <c r="MFR160" i="68"/>
  <c r="MJL160" i="68"/>
  <c r="MNQ160" i="68"/>
  <c r="MRK160" i="68"/>
  <c r="MVD160" i="68"/>
  <c r="MXS160" i="68"/>
  <c r="NAJ160" i="68"/>
  <c r="NCL160" i="68"/>
  <c r="NEM160" i="68"/>
  <c r="NGN160" i="68"/>
  <c r="NIP160" i="68"/>
  <c r="NKX160" i="68"/>
  <c r="NMY160" i="68"/>
  <c r="NPA160" i="68"/>
  <c r="NRB160" i="68"/>
  <c r="NTC160" i="68"/>
  <c r="NVH160" i="68"/>
  <c r="NWY160" i="68"/>
  <c r="NYR160" i="68"/>
  <c r="OAP160" i="68"/>
  <c r="OCG160" i="68"/>
  <c r="ODZ160" i="68"/>
  <c r="OFV160" i="68"/>
  <c r="OHK160" i="68"/>
  <c r="OIY160" i="68"/>
  <c r="OKL160" i="68"/>
  <c r="OLV160" i="68"/>
  <c r="ONL160" i="68"/>
  <c r="OOY160" i="68"/>
  <c r="OQJ160" i="68"/>
  <c r="ORY160" i="68"/>
  <c r="OTM160" i="68"/>
  <c r="OUS160" i="68"/>
  <c r="OVV160" i="68"/>
  <c r="OWZ160" i="68"/>
  <c r="OXZ160" i="68"/>
  <c r="OZD160" i="68"/>
  <c r="PAG160" i="68"/>
  <c r="FVH160" i="68"/>
  <c r="HID160" i="68"/>
  <c r="HZR160" i="68"/>
  <c r="INP160" i="68"/>
  <c r="IZB160" i="68"/>
  <c r="JIA160" i="68"/>
  <c r="JPR160" i="68"/>
  <c r="JWN160" i="68"/>
  <c r="KCJ160" i="68"/>
  <c r="KHQ160" i="68"/>
  <c r="KMR160" i="68"/>
  <c r="KRO160" i="68"/>
  <c r="KVW160" i="68"/>
  <c r="LAK160" i="68"/>
  <c r="LEY160" i="68"/>
  <c r="LJG160" i="68"/>
  <c r="LNU160" i="68"/>
  <c r="LRO160" i="68"/>
  <c r="LVO160" i="68"/>
  <c r="LZN160" i="68"/>
  <c r="MDH160" i="68"/>
  <c r="MHM160" i="68"/>
  <c r="MLG160" i="68"/>
  <c r="MPG160" i="68"/>
  <c r="MTF160" i="68"/>
  <c r="MWE160" i="68"/>
  <c r="MZA160" i="68"/>
  <c r="NBE160" i="68"/>
  <c r="NDF160" i="68"/>
  <c r="NFG160" i="68"/>
  <c r="NHI160" i="68"/>
  <c r="NJN160" i="68"/>
  <c r="NLO160" i="68"/>
  <c r="NNP160" i="68"/>
  <c r="NPR160" i="68"/>
  <c r="NRS160" i="68"/>
  <c r="NUB160" i="68"/>
  <c r="NVZ160" i="68"/>
  <c r="NXQ160" i="68"/>
  <c r="NZK160" i="68"/>
  <c r="OBD160" i="68"/>
  <c r="OCU160" i="68"/>
  <c r="OES160" i="68"/>
  <c r="OGL160" i="68"/>
  <c r="OHX160" i="68"/>
  <c r="OJN160" i="68"/>
  <c r="OLB160" i="68"/>
  <c r="OML160" i="68"/>
  <c r="ONY160" i="68"/>
  <c r="OPO160" i="68"/>
  <c r="OQZ160" i="68"/>
  <c r="OSM160" i="68"/>
  <c r="OUB160" i="68"/>
  <c r="OVD160" i="68"/>
  <c r="OWG160" i="68"/>
  <c r="OXJ160" i="68"/>
  <c r="OYK160" i="68"/>
  <c r="OZN160" i="68"/>
  <c r="PAR160" i="68"/>
  <c r="PBR160" i="68"/>
  <c r="PCV160" i="68"/>
  <c r="PDY160" i="68"/>
  <c r="PEZ160" i="68"/>
  <c r="PGC160" i="68"/>
  <c r="PHF160" i="68"/>
  <c r="PIG160" i="68"/>
  <c r="PJJ160" i="68"/>
  <c r="PKN160" i="68"/>
  <c r="PLN160" i="68"/>
  <c r="PMR160" i="68"/>
  <c r="PNU160" i="68"/>
  <c r="POV160" i="68"/>
  <c r="PPY160" i="68"/>
  <c r="PRB160" i="68"/>
  <c r="PSC160" i="68"/>
  <c r="PTF160" i="68"/>
  <c r="PUC160" i="68"/>
  <c r="PUY160" i="68"/>
  <c r="PVU160" i="68"/>
  <c r="PWP160" i="68"/>
  <c r="PXQ160" i="68"/>
  <c r="PYM160" i="68"/>
  <c r="PZI160" i="68"/>
  <c r="QAF160" i="68"/>
  <c r="QBA160" i="68"/>
  <c r="FMB160" i="68"/>
  <c r="IBA160" i="68"/>
  <c r="JIN160" i="68"/>
  <c r="KBD160" i="68"/>
  <c r="KNI160" i="68"/>
  <c r="LAR160" i="68"/>
  <c r="LMR160" i="68"/>
  <c r="LVV160" i="68"/>
  <c r="MHN160" i="68"/>
  <c r="MSI160" i="68"/>
  <c r="MZC160" i="68"/>
  <c r="NFH160" i="68"/>
  <c r="NLC160" i="68"/>
  <c r="NQB160" i="68"/>
  <c r="NWC160" i="68"/>
  <c r="OAT160" i="68"/>
  <c r="OEU160" i="68"/>
  <c r="OJP160" i="68"/>
  <c r="ONP160" i="68"/>
  <c r="ORG160" i="68"/>
  <c r="OVE160" i="68"/>
  <c r="OYG160" i="68"/>
  <c r="PAT160" i="68"/>
  <c r="PCX160" i="68"/>
  <c r="PFE160" i="68"/>
  <c r="PHI160" i="68"/>
  <c r="PJM160" i="68"/>
  <c r="PLT160" i="68"/>
  <c r="PNX160" i="68"/>
  <c r="PQB160" i="68"/>
  <c r="PSH160" i="68"/>
  <c r="PUJ160" i="68"/>
  <c r="PWA160" i="68"/>
  <c r="PXT160" i="68"/>
  <c r="PZO160" i="68"/>
  <c r="QBI160" i="68"/>
  <c r="QCU160" i="68"/>
  <c r="QEF160" i="68"/>
  <c r="QFE160" i="68"/>
  <c r="QGK160" i="68"/>
  <c r="QHM160" i="68"/>
  <c r="QIS160" i="68"/>
  <c r="QKB160" i="68"/>
  <c r="QLA160" i="68"/>
  <c r="QMG160" i="68"/>
  <c r="QNI160" i="68"/>
  <c r="QOO160" i="68"/>
  <c r="QPU160" i="68"/>
  <c r="QQS160" i="68"/>
  <c r="QRT160" i="68"/>
  <c r="QST160" i="68"/>
  <c r="QTP160" i="68"/>
  <c r="QUP160" i="68"/>
  <c r="QVQ160" i="68"/>
  <c r="QWR160" i="68"/>
  <c r="QXM160" i="68"/>
  <c r="QYN160" i="68"/>
  <c r="QZN160" i="68"/>
  <c r="RAL160" i="68"/>
  <c r="RBP160" i="68"/>
  <c r="RCK160" i="68"/>
  <c r="RDI160" i="68"/>
  <c r="REG160" i="68"/>
  <c r="REZ160" i="68"/>
  <c r="RFR160" i="68"/>
  <c r="RGN160" i="68"/>
  <c r="RHD160" i="68"/>
  <c r="RHV160" i="68"/>
  <c r="RIQ160" i="68"/>
  <c r="RJE160" i="68"/>
  <c r="RJW160" i="68"/>
  <c r="RKK160" i="68"/>
  <c r="RLC160" i="68"/>
  <c r="RLQ160" i="68"/>
  <c r="RMI160" i="68"/>
  <c r="RMY160" i="68"/>
  <c r="RNP160" i="68"/>
  <c r="ROE160" i="68"/>
  <c r="ROV160" i="68"/>
  <c r="RPK160" i="68"/>
  <c r="RQB160" i="68"/>
  <c r="RQQ160" i="68"/>
  <c r="RRI160" i="68"/>
  <c r="RRZ160" i="68"/>
  <c r="RSO160" i="68"/>
  <c r="RTF160" i="68"/>
  <c r="RTU160" i="68"/>
  <c r="RUL160" i="68"/>
  <c r="RVA160" i="68"/>
  <c r="RVO160" i="68"/>
  <c r="RWE160" i="68"/>
  <c r="RWQ160" i="68"/>
  <c r="RXE160" i="68"/>
  <c r="RXU160" i="68"/>
  <c r="RYI160" i="68"/>
  <c r="RYU160" i="68"/>
  <c r="RZK160" i="68"/>
  <c r="RZY160" i="68"/>
  <c r="SAM160" i="68"/>
  <c r="SBC160" i="68"/>
  <c r="SBO160" i="68"/>
  <c r="SCC160" i="68"/>
  <c r="SCS160" i="68"/>
  <c r="SDG160" i="68"/>
  <c r="SDS160" i="68"/>
  <c r="SEI160" i="68"/>
  <c r="SEW160" i="68"/>
  <c r="SFK160" i="68"/>
  <c r="SGA160" i="68"/>
  <c r="SGM160" i="68"/>
  <c r="SHA160" i="68"/>
  <c r="SHQ160" i="68"/>
  <c r="SIE160" i="68"/>
  <c r="SIQ160" i="68"/>
  <c r="SJG160" i="68"/>
  <c r="SJU160" i="68"/>
  <c r="SKI160" i="68"/>
  <c r="SKY160" i="68"/>
  <c r="SLK160" i="68"/>
  <c r="SLX160" i="68"/>
  <c r="SML160" i="68"/>
  <c r="SMW160" i="68"/>
  <c r="SNI160" i="68"/>
  <c r="SNV160" i="68"/>
  <c r="SOH160" i="68"/>
  <c r="SOS160" i="68"/>
  <c r="SPG160" i="68"/>
  <c r="SPR160" i="68"/>
  <c r="SQD160" i="68"/>
  <c r="SQQ160" i="68"/>
  <c r="SRC160" i="68"/>
  <c r="SRN160" i="68"/>
  <c r="SSB160" i="68"/>
  <c r="SSM160" i="68"/>
  <c r="SSY160" i="68"/>
  <c r="STM160" i="68"/>
  <c r="STX160" i="68"/>
  <c r="SUI160" i="68"/>
  <c r="SUW160" i="68"/>
  <c r="SVI160" i="68"/>
  <c r="SVT160" i="68"/>
  <c r="SWH160" i="68"/>
  <c r="SWS160" i="68"/>
  <c r="SXE160" i="68"/>
  <c r="SXR160" i="68"/>
  <c r="SYD160" i="68"/>
  <c r="SYO160" i="68"/>
  <c r="SZC160" i="68"/>
  <c r="SZN160" i="68"/>
  <c r="SZZ160" i="68"/>
  <c r="TAM160" i="68"/>
  <c r="TAY160" i="68"/>
  <c r="TBJ160" i="68"/>
  <c r="TBX160" i="68"/>
  <c r="TCI160" i="68"/>
  <c r="TCU160" i="68"/>
  <c r="TDI160" i="68"/>
  <c r="TDT160" i="68"/>
  <c r="TEE160" i="68"/>
  <c r="TES160" i="68"/>
  <c r="TFE160" i="68"/>
  <c r="TFP160" i="68"/>
  <c r="TGD160" i="68"/>
  <c r="TGO160" i="68"/>
  <c r="THA160" i="68"/>
  <c r="THN160" i="68"/>
  <c r="THZ160" i="68"/>
  <c r="TIK160" i="68"/>
  <c r="TIY160" i="68"/>
  <c r="TJJ160" i="68"/>
  <c r="TJV160" i="68"/>
  <c r="TKI160" i="68"/>
  <c r="TKT160" i="68"/>
  <c r="TLD160" i="68"/>
  <c r="TLP160" i="68"/>
  <c r="TLZ160" i="68"/>
  <c r="TMJ160" i="68"/>
  <c r="TMV160" i="68"/>
  <c r="TNF160" i="68"/>
  <c r="TNP160" i="68"/>
  <c r="TOB160" i="68"/>
  <c r="TOL160" i="68"/>
  <c r="TOV160" i="68"/>
  <c r="TPH160" i="68"/>
  <c r="TPR160" i="68"/>
  <c r="TQB160" i="68"/>
  <c r="TQN160" i="68"/>
  <c r="TQX160" i="68"/>
  <c r="TRH160" i="68"/>
  <c r="TRT160" i="68"/>
  <c r="TSD160" i="68"/>
  <c r="TSN160" i="68"/>
  <c r="TSZ160" i="68"/>
  <c r="TTJ160" i="68"/>
  <c r="TTT160" i="68"/>
  <c r="TUF160" i="68"/>
  <c r="TUP160" i="68"/>
  <c r="TUZ160" i="68"/>
  <c r="TVL160" i="68"/>
  <c r="TVV160" i="68"/>
  <c r="TWF160" i="68"/>
  <c r="TWR160" i="68"/>
  <c r="TXB160" i="68"/>
  <c r="TXL160" i="68"/>
  <c r="TXX160" i="68"/>
  <c r="TYH160" i="68"/>
  <c r="TYR160" i="68"/>
  <c r="TZD160" i="68"/>
  <c r="TZN160" i="68"/>
  <c r="TZX160" i="68"/>
  <c r="UAJ160" i="68"/>
  <c r="UAT160" i="68"/>
  <c r="UBD160" i="68"/>
  <c r="UBP160" i="68"/>
  <c r="UBZ160" i="68"/>
  <c r="UCJ160" i="68"/>
  <c r="UCV160" i="68"/>
  <c r="UDF160" i="68"/>
  <c r="UDP160" i="68"/>
  <c r="UEB160" i="68"/>
  <c r="UEL160" i="68"/>
  <c r="UEV160" i="68"/>
  <c r="UFH160" i="68"/>
  <c r="UFR160" i="68"/>
  <c r="UGB160" i="68"/>
  <c r="UGN160" i="68"/>
  <c r="UGX160" i="68"/>
  <c r="UHH160" i="68"/>
  <c r="UHT160" i="68"/>
  <c r="UID160" i="68"/>
  <c r="UIN160" i="68"/>
  <c r="UIZ160" i="68"/>
  <c r="UJJ160" i="68"/>
  <c r="UJT160" i="68"/>
  <c r="UKF160" i="68"/>
  <c r="UKP160" i="68"/>
  <c r="UKZ160" i="68"/>
  <c r="ULL160" i="68"/>
  <c r="ULV160" i="68"/>
  <c r="UMF160" i="68"/>
  <c r="UMR160" i="68"/>
  <c r="UNB160" i="68"/>
  <c r="UNL160" i="68"/>
  <c r="UNX160" i="68"/>
  <c r="UOH160" i="68"/>
  <c r="UOR160" i="68"/>
  <c r="UPD160" i="68"/>
  <c r="UPN160" i="68"/>
  <c r="UPX160" i="68"/>
  <c r="UQJ160" i="68"/>
  <c r="UQT160" i="68"/>
  <c r="URD160" i="68"/>
  <c r="URP160" i="68"/>
  <c r="URZ160" i="68"/>
  <c r="USJ160" i="68"/>
  <c r="USV160" i="68"/>
  <c r="UTF160" i="68"/>
  <c r="UTP160" i="68"/>
  <c r="UUB160" i="68"/>
  <c r="UUL160" i="68"/>
  <c r="UUV160" i="68"/>
  <c r="UVH160" i="68"/>
  <c r="UVR160" i="68"/>
  <c r="UWB160" i="68"/>
  <c r="UWN160" i="68"/>
  <c r="UWX160" i="68"/>
  <c r="UXH160" i="68"/>
  <c r="UXT160" i="68"/>
  <c r="UYD160" i="68"/>
  <c r="UYN160" i="68"/>
  <c r="UYZ160" i="68"/>
  <c r="UZJ160" i="68"/>
  <c r="UZT160" i="68"/>
  <c r="VAF160" i="68"/>
  <c r="VAP160" i="68"/>
  <c r="VAZ160" i="68"/>
  <c r="VBL160" i="68"/>
  <c r="VBV160" i="68"/>
  <c r="VCF160" i="68"/>
  <c r="VCR160" i="68"/>
  <c r="VDB160" i="68"/>
  <c r="VDL160" i="68"/>
  <c r="VDX160" i="68"/>
  <c r="VEH160" i="68"/>
  <c r="VER160" i="68"/>
  <c r="VFD160" i="68"/>
  <c r="VFN160" i="68"/>
  <c r="VFX160" i="68"/>
  <c r="VGJ160" i="68"/>
  <c r="VGT160" i="68"/>
  <c r="VHD160" i="68"/>
  <c r="VHP160" i="68"/>
  <c r="VHZ160" i="68"/>
  <c r="VIJ160" i="68"/>
  <c r="VIV160" i="68"/>
  <c r="VJF160" i="68"/>
  <c r="VJP160" i="68"/>
  <c r="VKB160" i="68"/>
  <c r="VKL160" i="68"/>
  <c r="VKV160" i="68"/>
  <c r="VLH160" i="68"/>
  <c r="VLR160" i="68"/>
  <c r="VMB160" i="68"/>
  <c r="VMN160" i="68"/>
  <c r="VMX160" i="68"/>
  <c r="VNH160" i="68"/>
  <c r="VNT160" i="68"/>
  <c r="VOD160" i="68"/>
  <c r="VON160" i="68"/>
  <c r="VOZ160" i="68"/>
  <c r="VPJ160" i="68"/>
  <c r="VPT160" i="68"/>
  <c r="VQF160" i="68"/>
  <c r="VQP160" i="68"/>
  <c r="VQZ160" i="68"/>
  <c r="VRL160" i="68"/>
  <c r="VRV160" i="68"/>
  <c r="VSF160" i="68"/>
  <c r="VSR160" i="68"/>
  <c r="VTB160" i="68"/>
  <c r="VTK160" i="68"/>
  <c r="VTT160" i="68"/>
  <c r="VUC160" i="68"/>
  <c r="VUM160" i="68"/>
  <c r="VUV160" i="68"/>
  <c r="VVE160" i="68"/>
  <c r="VVN160" i="68"/>
  <c r="VVW160" i="68"/>
  <c r="VWF160" i="68"/>
  <c r="VWO160" i="68"/>
  <c r="VWY160" i="68"/>
  <c r="VXH160" i="68"/>
  <c r="VXQ160" i="68"/>
  <c r="VXZ160" i="68"/>
  <c r="VYI160" i="68"/>
  <c r="VYR160" i="68"/>
  <c r="VZA160" i="68"/>
  <c r="VZK160" i="68"/>
  <c r="VZT160" i="68"/>
  <c r="WAC160" i="68"/>
  <c r="WAL160" i="68"/>
  <c r="WAU160" i="68"/>
  <c r="WBD160" i="68"/>
  <c r="WBM160" i="68"/>
  <c r="WBW160" i="68"/>
  <c r="WCF160" i="68"/>
  <c r="WCO160" i="68"/>
  <c r="WCX160" i="68"/>
  <c r="WDG160" i="68"/>
  <c r="WDP160" i="68"/>
  <c r="WDY160" i="68"/>
  <c r="WEI160" i="68"/>
  <c r="WER160" i="68"/>
  <c r="WFA160" i="68"/>
  <c r="WFJ160" i="68"/>
  <c r="WFS160" i="68"/>
  <c r="WGB160" i="68"/>
  <c r="WGK160" i="68"/>
  <c r="WGU160" i="68"/>
  <c r="WHD160" i="68"/>
  <c r="WHM160" i="68"/>
  <c r="WHV160" i="68"/>
  <c r="WIE160" i="68"/>
  <c r="WIN160" i="68"/>
  <c r="WIW160" i="68"/>
  <c r="WJG160" i="68"/>
  <c r="WJP160" i="68"/>
  <c r="WJY160" i="68"/>
  <c r="WKH160" i="68"/>
  <c r="WKQ160" i="68"/>
  <c r="WKZ160" i="68"/>
  <c r="WLI160" i="68"/>
  <c r="WLS160" i="68"/>
  <c r="WMB160" i="68"/>
  <c r="WMK160" i="68"/>
  <c r="WMT160" i="68"/>
  <c r="WNC160" i="68"/>
  <c r="WNL160" i="68"/>
  <c r="WNU160" i="68"/>
  <c r="WOE160" i="68"/>
  <c r="WON160" i="68"/>
  <c r="WOW160" i="68"/>
  <c r="WPF160" i="68"/>
  <c r="WPO160" i="68"/>
  <c r="WPX160" i="68"/>
  <c r="WQG160" i="68"/>
  <c r="WQQ160" i="68"/>
  <c r="WQZ160" i="68"/>
  <c r="WRI160" i="68"/>
  <c r="WRR160" i="68"/>
  <c r="WSA160" i="68"/>
  <c r="WSJ160" i="68"/>
  <c r="WSS160" i="68"/>
  <c r="WTC160" i="68"/>
  <c r="WTL160" i="68"/>
  <c r="WTU160" i="68"/>
  <c r="FYN160" i="68"/>
  <c r="IKX160" i="68"/>
  <c r="JIX160" i="68"/>
  <c r="KCR160" i="68"/>
  <c r="KQG160" i="68"/>
  <c r="LAS160" i="68"/>
  <c r="LNV160" i="68"/>
  <c r="LYQ160" i="68"/>
  <c r="MHO160" i="68"/>
  <c r="MTG160" i="68"/>
  <c r="NAQ160" i="68"/>
  <c r="NFR160" i="68"/>
  <c r="NLS160" i="68"/>
  <c r="NRO160" i="68"/>
  <c r="NWD160" i="68"/>
  <c r="OBI160" i="68"/>
  <c r="OGA160" i="68"/>
  <c r="OJQ160" i="68"/>
  <c r="OOB160" i="68"/>
  <c r="OSD160" i="68"/>
  <c r="OVI160" i="68"/>
  <c r="OYM160" i="68"/>
  <c r="PBH160" i="68"/>
  <c r="PDN160" i="68"/>
  <c r="PFR160" i="68"/>
  <c r="PHV160" i="68"/>
  <c r="PKC160" i="68"/>
  <c r="PMG160" i="68"/>
  <c r="POK160" i="68"/>
  <c r="PQR160" i="68"/>
  <c r="PSV160" i="68"/>
  <c r="PUT160" i="68"/>
  <c r="PWN160" i="68"/>
  <c r="PYE160" i="68"/>
  <c r="PZX160" i="68"/>
  <c r="QBU160" i="68"/>
  <c r="QCZ160" i="68"/>
  <c r="QEG160" i="68"/>
  <c r="QFF160" i="68"/>
  <c r="QGL160" i="68"/>
  <c r="QHX160" i="68"/>
  <c r="QIW160" i="68"/>
  <c r="QKC160" i="68"/>
  <c r="QLE160" i="68"/>
  <c r="QMK160" i="68"/>
  <c r="QNQ160" i="68"/>
  <c r="QOQ160" i="68"/>
  <c r="QPY160" i="68"/>
  <c r="QQU160" i="68"/>
  <c r="QRV160" i="68"/>
  <c r="QSU160" i="68"/>
  <c r="QTW160" i="68"/>
  <c r="QUS160" i="68"/>
  <c r="QVS160" i="68"/>
  <c r="QWS160" i="68"/>
  <c r="QXR160" i="68"/>
  <c r="QYU160" i="68"/>
  <c r="QZO160" i="68"/>
  <c r="RAO160" i="68"/>
  <c r="RBQ160" i="68"/>
  <c r="RCO160" i="68"/>
  <c r="RDL160" i="68"/>
  <c r="REI160" i="68"/>
  <c r="RFA160" i="68"/>
  <c r="RFW160" i="68"/>
  <c r="RGO160" i="68"/>
  <c r="RHE160" i="68"/>
  <c r="RIA160" i="68"/>
  <c r="RIR160" i="68"/>
  <c r="RJG160" i="68"/>
  <c r="RJX160" i="68"/>
  <c r="RKM160" i="68"/>
  <c r="RLD160" i="68"/>
  <c r="RLS160" i="68"/>
  <c r="RMK160" i="68"/>
  <c r="RNB160" i="68"/>
  <c r="RNQ160" i="68"/>
  <c r="ROH160" i="68"/>
  <c r="ROW160" i="68"/>
  <c r="RPN160" i="68"/>
  <c r="RQC160" i="68"/>
  <c r="RQU160" i="68"/>
  <c r="RRJ160" i="68"/>
  <c r="RSA160" i="68"/>
  <c r="RSP160" i="68"/>
  <c r="RTG160" i="68"/>
  <c r="RTV160" i="68"/>
  <c r="RUM160" i="68"/>
  <c r="RVB160" i="68"/>
  <c r="RVR160" i="68"/>
  <c r="RWF160" i="68"/>
  <c r="RWS160" i="68"/>
  <c r="RXI160" i="68"/>
  <c r="RXV160" i="68"/>
  <c r="RYJ160" i="68"/>
  <c r="RYZ160" i="68"/>
  <c r="RZM160" i="68"/>
  <c r="RZZ160" i="68"/>
  <c r="SAP160" i="68"/>
  <c r="SBD160" i="68"/>
  <c r="SBQ160" i="68"/>
  <c r="SCG160" i="68"/>
  <c r="SCT160" i="68"/>
  <c r="SDH160" i="68"/>
  <c r="SDX160" i="68"/>
  <c r="SEK160" i="68"/>
  <c r="SEX160" i="68"/>
  <c r="SFN160" i="68"/>
  <c r="SGB160" i="68"/>
  <c r="SGO160" i="68"/>
  <c r="SHE160" i="68"/>
  <c r="SHR160" i="68"/>
  <c r="SIF160" i="68"/>
  <c r="SIV160" i="68"/>
  <c r="SJI160" i="68"/>
  <c r="SJV160" i="68"/>
  <c r="SKL160" i="68"/>
  <c r="SKZ160" i="68"/>
  <c r="SLM160" i="68"/>
  <c r="SMA160" i="68"/>
  <c r="SMM160" i="68"/>
  <c r="SMX160" i="68"/>
  <c r="SNL160" i="68"/>
  <c r="SNW160" i="68"/>
  <c r="SOI160" i="68"/>
  <c r="SOW160" i="68"/>
  <c r="SPH160" i="68"/>
  <c r="SPS160" i="68"/>
  <c r="SQG160" i="68"/>
  <c r="SQS160" i="68"/>
  <c r="SRD160" i="68"/>
  <c r="SRR160" i="68"/>
  <c r="SSC160" i="68"/>
  <c r="SSO160" i="68"/>
  <c r="STB160" i="68"/>
  <c r="STN160" i="68"/>
  <c r="STY160" i="68"/>
  <c r="SUM160" i="68"/>
  <c r="SUX160" i="68"/>
  <c r="SVJ160" i="68"/>
  <c r="SVW160" i="68"/>
  <c r="SWI160" i="68"/>
  <c r="SWT160" i="68"/>
  <c r="SXH160" i="68"/>
  <c r="SXS160" i="68"/>
  <c r="SYE160" i="68"/>
  <c r="SYS160" i="68"/>
  <c r="SZD160" i="68"/>
  <c r="SZO160" i="68"/>
  <c r="TAC160" i="68"/>
  <c r="TAO160" i="68"/>
  <c r="TAZ160" i="68"/>
  <c r="TBN160" i="68"/>
  <c r="TBY160" i="68"/>
  <c r="TCK160" i="68"/>
  <c r="TCX160" i="68"/>
  <c r="TDJ160" i="68"/>
  <c r="TDU160" i="68"/>
  <c r="TEI160" i="68"/>
  <c r="TET160" i="68"/>
  <c r="TFF160" i="68"/>
  <c r="TFS160" i="68"/>
  <c r="TGE160" i="68"/>
  <c r="TGP160" i="68"/>
  <c r="THD160" i="68"/>
  <c r="THO160" i="68"/>
  <c r="TIA160" i="68"/>
  <c r="TIO160" i="68"/>
  <c r="TIZ160" i="68"/>
  <c r="TJK160" i="68"/>
  <c r="TJY160" i="68"/>
  <c r="TKK160" i="68"/>
  <c r="TKU160" i="68"/>
  <c r="TLG160" i="68"/>
  <c r="TLQ160" i="68"/>
  <c r="TMA160" i="68"/>
  <c r="TMM160" i="68"/>
  <c r="TMW160" i="68"/>
  <c r="TNG160" i="68"/>
  <c r="TNS160" i="68"/>
  <c r="TOC160" i="68"/>
  <c r="TOM160" i="68"/>
  <c r="TOY160" i="68"/>
  <c r="TPI160" i="68"/>
  <c r="TPS160" i="68"/>
  <c r="TQE160" i="68"/>
  <c r="TQO160" i="68"/>
  <c r="TQY160" i="68"/>
  <c r="TRK160" i="68"/>
  <c r="TRU160" i="68"/>
  <c r="TSE160" i="68"/>
  <c r="TSQ160" i="68"/>
  <c r="TTA160" i="68"/>
  <c r="TTK160" i="68"/>
  <c r="TTW160" i="68"/>
  <c r="TUG160" i="68"/>
  <c r="TUQ160" i="68"/>
  <c r="TVC160" i="68"/>
  <c r="TVM160" i="68"/>
  <c r="TVW160" i="68"/>
  <c r="TWI160" i="68"/>
  <c r="TWS160" i="68"/>
  <c r="TXC160" i="68"/>
  <c r="TXO160" i="68"/>
  <c r="TXY160" i="68"/>
  <c r="TYI160" i="68"/>
  <c r="TYU160" i="68"/>
  <c r="TZE160" i="68"/>
  <c r="TZO160" i="68"/>
  <c r="UAA160" i="68"/>
  <c r="UAK160" i="68"/>
  <c r="UAU160" i="68"/>
  <c r="UBG160" i="68"/>
  <c r="UBQ160" i="68"/>
  <c r="UCA160" i="68"/>
  <c r="UCM160" i="68"/>
  <c r="UCW160" i="68"/>
  <c r="UDG160" i="68"/>
  <c r="UDS160" i="68"/>
  <c r="UEC160" i="68"/>
  <c r="UEM160" i="68"/>
  <c r="UEY160" i="68"/>
  <c r="UFI160" i="68"/>
  <c r="UFS160" i="68"/>
  <c r="UGE160" i="68"/>
  <c r="UGO160" i="68"/>
  <c r="UGY160" i="68"/>
  <c r="UHK160" i="68"/>
  <c r="UHU160" i="68"/>
  <c r="UIE160" i="68"/>
  <c r="UIQ160" i="68"/>
  <c r="UJA160" i="68"/>
  <c r="UJK160" i="68"/>
  <c r="UJW160" i="68"/>
  <c r="UKG160" i="68"/>
  <c r="UKQ160" i="68"/>
  <c r="ULC160" i="68"/>
  <c r="ULM160" i="68"/>
  <c r="ULW160" i="68"/>
  <c r="UMI160" i="68"/>
  <c r="UMS160" i="68"/>
  <c r="UNC160" i="68"/>
  <c r="UNO160" i="68"/>
  <c r="UNY160" i="68"/>
  <c r="UOI160" i="68"/>
  <c r="UOU160" i="68"/>
  <c r="UPE160" i="68"/>
  <c r="UPO160" i="68"/>
  <c r="UQA160" i="68"/>
  <c r="UQK160" i="68"/>
  <c r="UQU160" i="68"/>
  <c r="URG160" i="68"/>
  <c r="URQ160" i="68"/>
  <c r="USA160" i="68"/>
  <c r="USM160" i="68"/>
  <c r="USW160" i="68"/>
  <c r="UTG160" i="68"/>
  <c r="UTS160" i="68"/>
  <c r="UUC160" i="68"/>
  <c r="UUM160" i="68"/>
  <c r="UUY160" i="68"/>
  <c r="UVI160" i="68"/>
  <c r="UVS160" i="68"/>
  <c r="UWE160" i="68"/>
  <c r="UWO160" i="68"/>
  <c r="UWY160" i="68"/>
  <c r="UXK160" i="68"/>
  <c r="UXU160" i="68"/>
  <c r="UYE160" i="68"/>
  <c r="UYQ160" i="68"/>
  <c r="UZA160" i="68"/>
  <c r="UZK160" i="68"/>
  <c r="UZW160" i="68"/>
  <c r="VAG160" i="68"/>
  <c r="VAQ160" i="68"/>
  <c r="VBC160" i="68"/>
  <c r="VBM160" i="68"/>
  <c r="VBW160" i="68"/>
  <c r="VCI160" i="68"/>
  <c r="VCS160" i="68"/>
  <c r="VDC160" i="68"/>
  <c r="VDO160" i="68"/>
  <c r="VDY160" i="68"/>
  <c r="VEI160" i="68"/>
  <c r="VEU160" i="68"/>
  <c r="VFE160" i="68"/>
  <c r="VFO160" i="68"/>
  <c r="VGA160" i="68"/>
  <c r="VGK160" i="68"/>
  <c r="VGU160" i="68"/>
  <c r="VHG160" i="68"/>
  <c r="VHQ160" i="68"/>
  <c r="VIA160" i="68"/>
  <c r="VIM160" i="68"/>
  <c r="VIW160" i="68"/>
  <c r="VJG160" i="68"/>
  <c r="VJS160" i="68"/>
  <c r="VKC160" i="68"/>
  <c r="VKM160" i="68"/>
  <c r="VKY160" i="68"/>
  <c r="VLI160" i="68"/>
  <c r="VLS160" i="68"/>
  <c r="VME160" i="68"/>
  <c r="VMO160" i="68"/>
  <c r="VMY160" i="68"/>
  <c r="VNK160" i="68"/>
  <c r="VNU160" i="68"/>
  <c r="VOE160" i="68"/>
  <c r="VOQ160" i="68"/>
  <c r="VPA160" i="68"/>
  <c r="VPK160" i="68"/>
  <c r="VPW160" i="68"/>
  <c r="VQG160" i="68"/>
  <c r="VQQ160" i="68"/>
  <c r="VRC160" i="68"/>
  <c r="VRM160" i="68"/>
  <c r="VRW160" i="68"/>
  <c r="VSI160" i="68"/>
  <c r="VSS160" i="68"/>
  <c r="VTC160" i="68"/>
  <c r="VTL160" i="68"/>
  <c r="VTU160" i="68"/>
  <c r="VUE160" i="68"/>
  <c r="VUN160" i="68"/>
  <c r="VUW160" i="68"/>
  <c r="VVF160" i="68"/>
  <c r="VVO160" i="68"/>
  <c r="VVX160" i="68"/>
  <c r="VWG160" i="68"/>
  <c r="VWQ160" i="68"/>
  <c r="VWZ160" i="68"/>
  <c r="VXI160" i="68"/>
  <c r="VXR160" i="68"/>
  <c r="VYA160" i="68"/>
  <c r="VYJ160" i="68"/>
  <c r="VYS160" i="68"/>
  <c r="VZC160" i="68"/>
  <c r="VZL160" i="68"/>
  <c r="VZU160" i="68"/>
  <c r="WAD160" i="68"/>
  <c r="WAM160" i="68"/>
  <c r="WAV160" i="68"/>
  <c r="WBE160" i="68"/>
  <c r="WBO160" i="68"/>
  <c r="WBX160" i="68"/>
  <c r="WCG160" i="68"/>
  <c r="WCP160" i="68"/>
  <c r="WCY160" i="68"/>
  <c r="WDH160" i="68"/>
  <c r="WDQ160" i="68"/>
  <c r="WEA160" i="68"/>
  <c r="WEJ160" i="68"/>
  <c r="WES160" i="68"/>
  <c r="WFB160" i="68"/>
  <c r="WFK160" i="68"/>
  <c r="WFT160" i="68"/>
  <c r="WGC160" i="68"/>
  <c r="WGM160" i="68"/>
  <c r="WGV160" i="68"/>
  <c r="WHE160" i="68"/>
  <c r="WHN160" i="68"/>
  <c r="WHW160" i="68"/>
  <c r="WIF160" i="68"/>
  <c r="WIO160" i="68"/>
  <c r="WIY160" i="68"/>
  <c r="WJH160" i="68"/>
  <c r="WJQ160" i="68"/>
  <c r="WJZ160" i="68"/>
  <c r="WKI160" i="68"/>
  <c r="WKR160" i="68"/>
  <c r="WLA160" i="68"/>
  <c r="WLK160" i="68"/>
  <c r="WLT160" i="68"/>
  <c r="WMC160" i="68"/>
  <c r="WML160" i="68"/>
  <c r="WMU160" i="68"/>
  <c r="WND160" i="68"/>
  <c r="WNM160" i="68"/>
  <c r="WNW160" i="68"/>
  <c r="WOF160" i="68"/>
  <c r="WOO160" i="68"/>
  <c r="WOX160" i="68"/>
  <c r="WPG160" i="68"/>
  <c r="WPP160" i="68"/>
  <c r="WPY160" i="68"/>
  <c r="WQI160" i="68"/>
  <c r="WQR160" i="68"/>
  <c r="WRA160" i="68"/>
  <c r="WRJ160" i="68"/>
  <c r="WRS160" i="68"/>
  <c r="WSB160" i="68"/>
  <c r="WSK160" i="68"/>
  <c r="WSU160" i="68"/>
  <c r="WTD160" i="68"/>
  <c r="WTM160" i="68"/>
  <c r="WTV160" i="68"/>
  <c r="WUE160" i="68"/>
  <c r="WUN160" i="68"/>
  <c r="WUW160" i="68"/>
  <c r="WVG160" i="68"/>
  <c r="WVP160" i="68"/>
  <c r="WVY160" i="68"/>
  <c r="WWH160" i="68"/>
  <c r="WWQ160" i="68"/>
  <c r="WWZ160" i="68"/>
  <c r="WXH160" i="68"/>
  <c r="WXP160" i="68"/>
  <c r="WXX160" i="68"/>
  <c r="WYF160" i="68"/>
  <c r="WYN160" i="68"/>
  <c r="GAZ160" i="68"/>
  <c r="IOI160" i="68"/>
  <c r="JNP160" i="68"/>
  <c r="KCS160" i="68"/>
  <c r="KRP160" i="68"/>
  <c r="LDY160" i="68"/>
  <c r="LNW160" i="68"/>
  <c r="LZO160" i="68"/>
  <c r="MKO160" i="68"/>
  <c r="MTH160" i="68"/>
  <c r="NBF160" i="68"/>
  <c r="NHA160" i="68"/>
  <c r="NLV160" i="68"/>
  <c r="NSC160" i="68"/>
  <c r="NXJ160" i="68"/>
  <c r="OBK160" i="68"/>
  <c r="OGM160" i="68"/>
  <c r="OKR160" i="68"/>
  <c r="OOE160" i="68"/>
  <c r="OSN160" i="68"/>
  <c r="OWA160" i="68"/>
  <c r="OYP160" i="68"/>
  <c r="PBO160" i="68"/>
  <c r="PDS160" i="68"/>
  <c r="PFW160" i="68"/>
  <c r="PIC160" i="68"/>
  <c r="PKG160" i="68"/>
  <c r="PMK160" i="68"/>
  <c r="POQ160" i="68"/>
  <c r="PQU160" i="68"/>
  <c r="PSY160" i="68"/>
  <c r="PUW160" i="68"/>
  <c r="PWO160" i="68"/>
  <c r="PYG160" i="68"/>
  <c r="QAE160" i="68"/>
  <c r="QBV160" i="68"/>
  <c r="QDB160" i="68"/>
  <c r="QEH160" i="68"/>
  <c r="QFQ160" i="68"/>
  <c r="QGS160" i="68"/>
  <c r="QHY160" i="68"/>
  <c r="QIX160" i="68"/>
  <c r="QKD160" i="68"/>
  <c r="QLJ160" i="68"/>
  <c r="QMM160" i="68"/>
  <c r="QNU160" i="68"/>
  <c r="QOR160" i="68"/>
  <c r="QQC160" i="68"/>
  <c r="QQX160" i="68"/>
  <c r="QRY160" i="68"/>
  <c r="QSZ160" i="68"/>
  <c r="QTX160" i="68"/>
  <c r="QVA160" i="68"/>
  <c r="QVV160" i="68"/>
  <c r="QWT160" i="68"/>
  <c r="QXX160" i="68"/>
  <c r="QYV160" i="68"/>
  <c r="QZQ160" i="68"/>
  <c r="RAT160" i="68"/>
  <c r="RBR160" i="68"/>
  <c r="RCP160" i="68"/>
  <c r="RDT160" i="68"/>
  <c r="REL160" i="68"/>
  <c r="RFB160" i="68"/>
  <c r="RFX160" i="68"/>
  <c r="RGP160" i="68"/>
  <c r="RHI160" i="68"/>
  <c r="RID160" i="68"/>
  <c r="RIS160" i="68"/>
  <c r="RJJ160" i="68"/>
  <c r="RJY160" i="68"/>
  <c r="RKP160" i="68"/>
  <c r="RLE160" i="68"/>
  <c r="RLW160" i="68"/>
  <c r="RML160" i="68"/>
  <c r="RNC160" i="68"/>
  <c r="RNR160" i="68"/>
  <c r="ROI160" i="68"/>
  <c r="ROX160" i="68"/>
  <c r="RPO160" i="68"/>
  <c r="RQE160" i="68"/>
  <c r="RQW160" i="68"/>
  <c r="RRK160" i="68"/>
  <c r="RSC160" i="68"/>
  <c r="RSQ160" i="68"/>
  <c r="RTI160" i="68"/>
  <c r="RTW160" i="68"/>
  <c r="RUQ160" i="68"/>
  <c r="RVC160" i="68"/>
  <c r="RVS160" i="68"/>
  <c r="RWG160" i="68"/>
  <c r="RWU160" i="68"/>
  <c r="RXK160" i="68"/>
  <c r="RXW160" i="68"/>
  <c r="RYK160" i="68"/>
  <c r="RZA160" i="68"/>
  <c r="RZO160" i="68"/>
  <c r="SAA160" i="68"/>
  <c r="SAQ160" i="68"/>
  <c r="SBE160" i="68"/>
  <c r="SBS160" i="68"/>
  <c r="SCI160" i="68"/>
  <c r="SCU160" i="68"/>
  <c r="SDI160" i="68"/>
  <c r="SDY160" i="68"/>
  <c r="SEM160" i="68"/>
  <c r="SEY160" i="68"/>
  <c r="SFO160" i="68"/>
  <c r="HIS160" i="68"/>
  <c r="IZD160" i="68"/>
  <c r="JVH160" i="68"/>
  <c r="KHT160" i="68"/>
  <c r="KVX160" i="68"/>
  <c r="LIM160" i="68"/>
  <c r="LRW160" i="68"/>
  <c r="MDO160" i="68"/>
  <c r="MOI160" i="68"/>
  <c r="MWQ160" i="68"/>
  <c r="NDG160" i="68"/>
  <c r="NJB160" i="68"/>
  <c r="NNW160" i="68"/>
  <c r="NUD160" i="68"/>
  <c r="NYZ160" i="68"/>
  <c r="ODE160" i="68"/>
  <c r="OHZ160" i="68"/>
  <c r="OME160" i="68"/>
  <c r="OPR160" i="68"/>
  <c r="OUD160" i="68"/>
  <c r="OXC160" i="68"/>
  <c r="OZQ160" i="68"/>
  <c r="PCK160" i="68"/>
  <c r="PEO160" i="68"/>
  <c r="PGV160" i="68"/>
  <c r="PIZ160" i="68"/>
  <c r="PLD160" i="68"/>
  <c r="PNJ160" i="68"/>
  <c r="PPN160" i="68"/>
  <c r="PRR160" i="68"/>
  <c r="PTU160" i="68"/>
  <c r="PVP160" i="68"/>
  <c r="PXK160" i="68"/>
  <c r="PZB160" i="68"/>
  <c r="QAX160" i="68"/>
  <c r="QCD160" i="68"/>
  <c r="QDP160" i="68"/>
  <c r="QEV160" i="68"/>
  <c r="QFW160" i="68"/>
  <c r="QHG160" i="68"/>
  <c r="QIC160" i="68"/>
  <c r="QJN160" i="68"/>
  <c r="QKT160" i="68"/>
  <c r="QLS160" i="68"/>
  <c r="QMY160" i="68"/>
  <c r="QOB160" i="68"/>
  <c r="QPH160" i="68"/>
  <c r="QQH160" i="68"/>
  <c r="QRK160" i="68"/>
  <c r="QSI160" i="68"/>
  <c r="QTJ160" i="68"/>
  <c r="QUI160" i="68"/>
  <c r="QVE160" i="68"/>
  <c r="QWG160" i="68"/>
  <c r="QXG160" i="68"/>
  <c r="QYE160" i="68"/>
  <c r="QZD160" i="68"/>
  <c r="RAC160" i="68"/>
  <c r="RBA160" i="68"/>
  <c r="RCC160" i="68"/>
  <c r="RDC160" i="68"/>
  <c r="RDW160" i="68"/>
  <c r="RES160" i="68"/>
  <c r="RFK160" i="68"/>
  <c r="RGE160" i="68"/>
  <c r="RGY160" i="68"/>
  <c r="RHO160" i="68"/>
  <c r="RII160" i="68"/>
  <c r="RIZ160" i="68"/>
  <c r="RJO160" i="68"/>
  <c r="RKG160" i="68"/>
  <c r="RKV160" i="68"/>
  <c r="RLM160" i="68"/>
  <c r="RMB160" i="68"/>
  <c r="RMS160" i="68"/>
  <c r="RNH160" i="68"/>
  <c r="RNY160" i="68"/>
  <c r="ROO160" i="68"/>
  <c r="RPF160" i="68"/>
  <c r="RPU160" i="68"/>
  <c r="RQL160" i="68"/>
  <c r="RRA160" i="68"/>
  <c r="RRR160" i="68"/>
  <c r="RSG160" i="68"/>
  <c r="RSY160" i="68"/>
  <c r="RTQ160" i="68"/>
  <c r="RUE160" i="68"/>
  <c r="RUW160" i="68"/>
  <c r="RVJ160" i="68"/>
  <c r="RVX160" i="68"/>
  <c r="RWN160" i="68"/>
  <c r="RXA160" i="68"/>
  <c r="RXN160" i="68"/>
  <c r="RYD160" i="68"/>
  <c r="RYR160" i="68"/>
  <c r="RZE160" i="68"/>
  <c r="RZU160" i="68"/>
  <c r="SAH160" i="68"/>
  <c r="SAV160" i="68"/>
  <c r="SBL160" i="68"/>
  <c r="SBY160" i="68"/>
  <c r="SCL160" i="68"/>
  <c r="SDB160" i="68"/>
  <c r="SDP160" i="68"/>
  <c r="SEC160" i="68"/>
  <c r="SES160" i="68"/>
  <c r="SFF160" i="68"/>
  <c r="SFT160" i="68"/>
  <c r="SGJ160" i="68"/>
  <c r="SGW160" i="68"/>
  <c r="SHJ160" i="68"/>
  <c r="SHZ160" i="68"/>
  <c r="SIN160" i="68"/>
  <c r="SJA160" i="68"/>
  <c r="SJQ160" i="68"/>
  <c r="SKD160" i="68"/>
  <c r="SKR160" i="68"/>
  <c r="SLH160" i="68"/>
  <c r="SLU160" i="68"/>
  <c r="SMF160" i="68"/>
  <c r="SMT160" i="68"/>
  <c r="SNE160" i="68"/>
  <c r="SNQ160" i="68"/>
  <c r="SOD160" i="68"/>
  <c r="SOP160" i="68"/>
  <c r="SPA160" i="68"/>
  <c r="SPO160" i="68"/>
  <c r="SPZ160" i="68"/>
  <c r="SQL160" i="68"/>
  <c r="SQY160" i="68"/>
  <c r="SRK160" i="68"/>
  <c r="SRV160" i="68"/>
  <c r="SSJ160" i="68"/>
  <c r="SSU160" i="68"/>
  <c r="STG160" i="68"/>
  <c r="STU160" i="68"/>
  <c r="SUF160" i="68"/>
  <c r="SUQ160" i="68"/>
  <c r="SVE160" i="68"/>
  <c r="SVQ160" i="68"/>
  <c r="SWB160" i="68"/>
  <c r="SWP160" i="68"/>
  <c r="SXA160" i="68"/>
  <c r="SXM160" i="68"/>
  <c r="SXZ160" i="68"/>
  <c r="SYL160" i="68"/>
  <c r="SYW160" i="68"/>
  <c r="SZK160" i="68"/>
  <c r="SZV160" i="68"/>
  <c r="TAH160" i="68"/>
  <c r="TAU160" i="68"/>
  <c r="TBG160" i="68"/>
  <c r="TBR160" i="68"/>
  <c r="TCF160" i="68"/>
  <c r="TCQ160" i="68"/>
  <c r="TDC160" i="68"/>
  <c r="TDQ160" i="68"/>
  <c r="TEB160" i="68"/>
  <c r="TEM160" i="68"/>
  <c r="TFA160" i="68"/>
  <c r="TFM160" i="68"/>
  <c r="TFX160" i="68"/>
  <c r="TGL160" i="68"/>
  <c r="TGW160" i="68"/>
  <c r="THI160" i="68"/>
  <c r="THV160" i="68"/>
  <c r="TIH160" i="68"/>
  <c r="TIS160" i="68"/>
  <c r="TJG160" i="68"/>
  <c r="TJR160" i="68"/>
  <c r="GZM160" i="68"/>
  <c r="JPS160" i="68"/>
  <c r="KRQ160" i="68"/>
  <c r="LQW160" i="68"/>
  <c r="MLH160" i="68"/>
  <c r="NBG160" i="68"/>
  <c r="NNE160" i="68"/>
  <c r="NXS160" i="68"/>
  <c r="OGQ160" i="68"/>
  <c r="OPF160" i="68"/>
  <c r="OWI160" i="68"/>
  <c r="PBS160" i="68"/>
  <c r="PGE160" i="68"/>
  <c r="PKO160" i="68"/>
  <c r="POW160" i="68"/>
  <c r="PTG160" i="68"/>
  <c r="PWW160" i="68"/>
  <c r="QAH160" i="68"/>
  <c r="QDM160" i="68"/>
  <c r="QFS160" i="68"/>
  <c r="QHZ160" i="68"/>
  <c r="QKE160" i="68"/>
  <c r="QMN160" i="68"/>
  <c r="QPB160" i="68"/>
  <c r="QRD160" i="68"/>
  <c r="QTA160" i="68"/>
  <c r="QVC160" i="68"/>
  <c r="QWW160" i="68"/>
  <c r="QYW160" i="68"/>
  <c r="RAY160" i="68"/>
  <c r="RCV160" i="68"/>
  <c r="REM160" i="68"/>
  <c r="RFY160" i="68"/>
  <c r="RHM160" i="68"/>
  <c r="RIT160" i="68"/>
  <c r="RJZ160" i="68"/>
  <c r="RLG160" i="68"/>
  <c r="RMM160" i="68"/>
  <c r="RNS160" i="68"/>
  <c r="ROY160" i="68"/>
  <c r="RQJ160" i="68"/>
  <c r="RRP160" i="68"/>
  <c r="RSV160" i="68"/>
  <c r="RUC160" i="68"/>
  <c r="RVH160" i="68"/>
  <c r="RWH160" i="68"/>
  <c r="RXL160" i="68"/>
  <c r="RYO160" i="68"/>
  <c r="RZP160" i="68"/>
  <c r="SAS160" i="68"/>
  <c r="SBV160" i="68"/>
  <c r="SCW160" i="68"/>
  <c r="SDZ160" i="68"/>
  <c r="SFD160" i="68"/>
  <c r="SGC160" i="68"/>
  <c r="SGY160" i="68"/>
  <c r="SHU160" i="68"/>
  <c r="SIP160" i="68"/>
  <c r="SJM160" i="68"/>
  <c r="SKM160" i="68"/>
  <c r="SLI160" i="68"/>
  <c r="SMD160" i="68"/>
  <c r="SMV160" i="68"/>
  <c r="SNO160" i="68"/>
  <c r="SOJ160" i="68"/>
  <c r="SPB160" i="68"/>
  <c r="SPX160" i="68"/>
  <c r="SQP160" i="68"/>
  <c r="SRJ160" i="68"/>
  <c r="SSD160" i="68"/>
  <c r="SSW160" i="68"/>
  <c r="STP160" i="68"/>
  <c r="SUH160" i="68"/>
  <c r="SVB160" i="68"/>
  <c r="SVY160" i="68"/>
  <c r="SWQ160" i="68"/>
  <c r="SXJ160" i="68"/>
  <c r="SYC160" i="68"/>
  <c r="SYV160" i="68"/>
  <c r="SZQ160" i="68"/>
  <c r="TAI160" i="68"/>
  <c r="TBE160" i="68"/>
  <c r="TBW160" i="68"/>
  <c r="TCP160" i="68"/>
  <c r="TDK160" i="68"/>
  <c r="TEC160" i="68"/>
  <c r="TEW160" i="68"/>
  <c r="TFO160" i="68"/>
  <c r="TGH160" i="68"/>
  <c r="THE160" i="68"/>
  <c r="THW160" i="68"/>
  <c r="TIQ160" i="68"/>
  <c r="TJI160" i="68"/>
  <c r="TKC160" i="68"/>
  <c r="TKR160" i="68"/>
  <c r="TLH160" i="68"/>
  <c r="TLT160" i="68"/>
  <c r="TMH160" i="68"/>
  <c r="TMX160" i="68"/>
  <c r="TNL160" i="68"/>
  <c r="TNX160" i="68"/>
  <c r="TON160" i="68"/>
  <c r="TPB160" i="68"/>
  <c r="TPP160" i="68"/>
  <c r="TQF160" i="68"/>
  <c r="TQR160" i="68"/>
  <c r="TRF160" i="68"/>
  <c r="TRV160" i="68"/>
  <c r="TSJ160" i="68"/>
  <c r="TSV160" i="68"/>
  <c r="TTL160" i="68"/>
  <c r="TTZ160" i="68"/>
  <c r="TUN160" i="68"/>
  <c r="TVD160" i="68"/>
  <c r="TVP160" i="68"/>
  <c r="TWD160" i="68"/>
  <c r="TWT160" i="68"/>
  <c r="TXH160" i="68"/>
  <c r="TXT160" i="68"/>
  <c r="TYJ160" i="68"/>
  <c r="TYX160" i="68"/>
  <c r="TZL160" i="68"/>
  <c r="UAB160" i="68"/>
  <c r="UAN160" i="68"/>
  <c r="UBB160" i="68"/>
  <c r="UBR160" i="68"/>
  <c r="UCF160" i="68"/>
  <c r="UCR160" i="68"/>
  <c r="UDH160" i="68"/>
  <c r="UDV160" i="68"/>
  <c r="UEJ160" i="68"/>
  <c r="UEZ160" i="68"/>
  <c r="UFL160" i="68"/>
  <c r="UFZ160" i="68"/>
  <c r="UGP160" i="68"/>
  <c r="UHD160" i="68"/>
  <c r="UHP160" i="68"/>
  <c r="UIF160" i="68"/>
  <c r="UIT160" i="68"/>
  <c r="UJH160" i="68"/>
  <c r="UJX160" i="68"/>
  <c r="UKJ160" i="68"/>
  <c r="UKX160" i="68"/>
  <c r="ULN160" i="68"/>
  <c r="UMB160" i="68"/>
  <c r="UMN160" i="68"/>
  <c r="UND160" i="68"/>
  <c r="UNR160" i="68"/>
  <c r="UOF160" i="68"/>
  <c r="UOV160" i="68"/>
  <c r="UPH160" i="68"/>
  <c r="UPV160" i="68"/>
  <c r="UQL160" i="68"/>
  <c r="UQZ160" i="68"/>
  <c r="URL160" i="68"/>
  <c r="USB160" i="68"/>
  <c r="USP160" i="68"/>
  <c r="UTD160" i="68"/>
  <c r="UTT160" i="68"/>
  <c r="UUF160" i="68"/>
  <c r="UUT160" i="68"/>
  <c r="UVJ160" i="68"/>
  <c r="UVX160" i="68"/>
  <c r="UWJ160" i="68"/>
  <c r="UWZ160" i="68"/>
  <c r="UXN160" i="68"/>
  <c r="UYB160" i="68"/>
  <c r="UYR160" i="68"/>
  <c r="UZD160" i="68"/>
  <c r="UZR160" i="68"/>
  <c r="VAH160" i="68"/>
  <c r="VAV160" i="68"/>
  <c r="VBH160" i="68"/>
  <c r="VBX160" i="68"/>
  <c r="VCL160" i="68"/>
  <c r="VCZ160" i="68"/>
  <c r="VDP160" i="68"/>
  <c r="VEB160" i="68"/>
  <c r="VEP160" i="68"/>
  <c r="VFF160" i="68"/>
  <c r="VFT160" i="68"/>
  <c r="VGF160" i="68"/>
  <c r="VGV160" i="68"/>
  <c r="VHJ160" i="68"/>
  <c r="VHX160" i="68"/>
  <c r="VIN160" i="68"/>
  <c r="VIZ160" i="68"/>
  <c r="VJN160" i="68"/>
  <c r="VKD160" i="68"/>
  <c r="VKR160" i="68"/>
  <c r="VLD160" i="68"/>
  <c r="VLT160" i="68"/>
  <c r="VMH160" i="68"/>
  <c r="VMV160" i="68"/>
  <c r="VNL160" i="68"/>
  <c r="VNX160" i="68"/>
  <c r="VOL160" i="68"/>
  <c r="VPB160" i="68"/>
  <c r="VPP160" i="68"/>
  <c r="VQB160" i="68"/>
  <c r="VQR160" i="68"/>
  <c r="VRF160" i="68"/>
  <c r="VRT160" i="68"/>
  <c r="VSJ160" i="68"/>
  <c r="VSV160" i="68"/>
  <c r="VTI160" i="68"/>
  <c r="VTW160" i="68"/>
  <c r="VUH160" i="68"/>
  <c r="VUS160" i="68"/>
  <c r="VVG160" i="68"/>
  <c r="VVS160" i="68"/>
  <c r="VWD160" i="68"/>
  <c r="VWR160" i="68"/>
  <c r="VXC160" i="68"/>
  <c r="VXO160" i="68"/>
  <c r="VYB160" i="68"/>
  <c r="VYN160" i="68"/>
  <c r="VYY160" i="68"/>
  <c r="VZM160" i="68"/>
  <c r="VZX160" i="68"/>
  <c r="WAJ160" i="68"/>
  <c r="WAW160" i="68"/>
  <c r="WBI160" i="68"/>
  <c r="WBT160" i="68"/>
  <c r="WCH160" i="68"/>
  <c r="WCS160" i="68"/>
  <c r="WDE160" i="68"/>
  <c r="WDS160" i="68"/>
  <c r="WED160" i="68"/>
  <c r="WEO160" i="68"/>
  <c r="WFC160" i="68"/>
  <c r="WFO160" i="68"/>
  <c r="WFZ160" i="68"/>
  <c r="WGN160" i="68"/>
  <c r="WGY160" i="68"/>
  <c r="WHK160" i="68"/>
  <c r="WHX160" i="68"/>
  <c r="WIJ160" i="68"/>
  <c r="WIU160" i="68"/>
  <c r="WJI160" i="68"/>
  <c r="WJT160" i="68"/>
  <c r="WKF160" i="68"/>
  <c r="WKS160" i="68"/>
  <c r="WLE160" i="68"/>
  <c r="WLP160" i="68"/>
  <c r="WMD160" i="68"/>
  <c r="WMO160" i="68"/>
  <c r="WNA160" i="68"/>
  <c r="WNO160" i="68"/>
  <c r="WNZ160" i="68"/>
  <c r="WOK160" i="68"/>
  <c r="WOY160" i="68"/>
  <c r="WPK160" i="68"/>
  <c r="WPV160" i="68"/>
  <c r="WQJ160" i="68"/>
  <c r="WQU160" i="68"/>
  <c r="WRG160" i="68"/>
  <c r="WRT160" i="68"/>
  <c r="WSF160" i="68"/>
  <c r="WSQ160" i="68"/>
  <c r="WTE160" i="68"/>
  <c r="WTP160" i="68"/>
  <c r="WUB160" i="68"/>
  <c r="WUL160" i="68"/>
  <c r="WUV160" i="68"/>
  <c r="WVH160" i="68"/>
  <c r="WVR160" i="68"/>
  <c r="WWB160" i="68"/>
  <c r="WWM160" i="68"/>
  <c r="WWW160" i="68"/>
  <c r="WXF160" i="68"/>
  <c r="WXO160" i="68"/>
  <c r="WXY160" i="68"/>
  <c r="WYH160" i="68"/>
  <c r="WYQ160" i="68"/>
  <c r="WYY160" i="68"/>
  <c r="WZG160" i="68"/>
  <c r="WZO160" i="68"/>
  <c r="WZW160" i="68"/>
  <c r="XAE160" i="68"/>
  <c r="XAM160" i="68"/>
  <c r="XAU160" i="68"/>
  <c r="XBC160" i="68"/>
  <c r="XBK160" i="68"/>
  <c r="XBS160" i="68"/>
  <c r="XCA160" i="68"/>
  <c r="XCI160" i="68"/>
  <c r="XCQ160" i="68"/>
  <c r="XCY160" i="68"/>
  <c r="XDG160" i="68"/>
  <c r="XDO160" i="68"/>
  <c r="XDW160" i="68"/>
  <c r="XEE160" i="68"/>
  <c r="XEM160" i="68"/>
  <c r="XEU160" i="68"/>
  <c r="XFC160" i="68"/>
  <c r="XCB160" i="68"/>
  <c r="XCZ160" i="68"/>
  <c r="XDX160" i="68"/>
  <c r="XEV160" i="68"/>
  <c r="VAY160" i="68"/>
  <c r="VKI160" i="68"/>
  <c r="VMM160" i="68"/>
  <c r="VOS160" i="68"/>
  <c r="VQW160" i="68"/>
  <c r="VSA160" i="68"/>
  <c r="VTA160" i="68"/>
  <c r="VUK160" i="68"/>
  <c r="VVV160" i="68"/>
  <c r="VXG160" i="68"/>
  <c r="VYF160" i="68"/>
  <c r="WAO160" i="68"/>
  <c r="WBL160" i="68"/>
  <c r="WCW160" i="68"/>
  <c r="WEU160" i="68"/>
  <c r="WGQ160" i="68"/>
  <c r="WIB160" i="68"/>
  <c r="WJX160" i="68"/>
  <c r="WLH160" i="68"/>
  <c r="WNG160" i="68"/>
  <c r="WPC160" i="68"/>
  <c r="WQY160" i="68"/>
  <c r="WSW160" i="68"/>
  <c r="WUQ160" i="68"/>
  <c r="WWF160" i="68"/>
  <c r="WXJ160" i="68"/>
  <c r="WYT160" i="68"/>
  <c r="WZZ160" i="68"/>
  <c r="XAX160" i="68"/>
  <c r="XCL160" i="68"/>
  <c r="XDB160" i="68"/>
  <c r="XDZ160" i="68"/>
  <c r="KGM160" i="68"/>
  <c r="PUZ160" i="68"/>
  <c r="QLQ160" i="68"/>
  <c r="QTZ160" i="68"/>
  <c r="QZY160" i="68"/>
  <c r="RDU160" i="68"/>
  <c r="RJK160" i="68"/>
  <c r="RLY160" i="68"/>
  <c r="RPS160" i="68"/>
  <c r="RTK160" i="68"/>
  <c r="RWX160" i="68"/>
  <c r="HIK160" i="68"/>
  <c r="JPT160" i="68"/>
  <c r="KVB160" i="68"/>
  <c r="LRP160" i="68"/>
  <c r="MLO160" i="68"/>
  <c r="NCS160" i="68"/>
  <c r="NNU160" i="68"/>
  <c r="NXW160" i="68"/>
  <c r="OHT160" i="68"/>
  <c r="OPP160" i="68"/>
  <c r="OWJ160" i="68"/>
  <c r="PBX160" i="68"/>
  <c r="PGF160" i="68"/>
  <c r="PKP160" i="68"/>
  <c r="PPA160" i="68"/>
  <c r="PTI160" i="68"/>
  <c r="PWX160" i="68"/>
  <c r="QAI160" i="68"/>
  <c r="QDO160" i="68"/>
  <c r="QFV160" i="68"/>
  <c r="QIA160" i="68"/>
  <c r="QKJ160" i="68"/>
  <c r="QMX160" i="68"/>
  <c r="QPC160" i="68"/>
  <c r="QRI160" i="68"/>
  <c r="QTB160" i="68"/>
  <c r="QVD160" i="68"/>
  <c r="QXE160" i="68"/>
  <c r="QYX160" i="68"/>
  <c r="RAZ160" i="68"/>
  <c r="RCX160" i="68"/>
  <c r="REO160" i="68"/>
  <c r="RGC160" i="68"/>
  <c r="RHN160" i="68"/>
  <c r="RIU160" i="68"/>
  <c r="RKA160" i="68"/>
  <c r="RLL160" i="68"/>
  <c r="RMR160" i="68"/>
  <c r="RNX160" i="68"/>
  <c r="RPE160" i="68"/>
  <c r="RQK160" i="68"/>
  <c r="RRQ160" i="68"/>
  <c r="RSW160" i="68"/>
  <c r="RUD160" i="68"/>
  <c r="RVI160" i="68"/>
  <c r="RWI160" i="68"/>
  <c r="RXM160" i="68"/>
  <c r="RYQ160" i="68"/>
  <c r="RZQ160" i="68"/>
  <c r="SAU160" i="68"/>
  <c r="SBW160" i="68"/>
  <c r="SCY160" i="68"/>
  <c r="SEA160" i="68"/>
  <c r="SFE160" i="68"/>
  <c r="SGD160" i="68"/>
  <c r="SGZ160" i="68"/>
  <c r="SHW160" i="68"/>
  <c r="SIW160" i="68"/>
  <c r="SJS160" i="68"/>
  <c r="SKO160" i="68"/>
  <c r="SLJ160" i="68"/>
  <c r="SME160" i="68"/>
  <c r="SMY160" i="68"/>
  <c r="SNR160" i="68"/>
  <c r="SOM160" i="68"/>
  <c r="SPF160" i="68"/>
  <c r="SPY160" i="68"/>
  <c r="SQT160" i="68"/>
  <c r="SRL160" i="68"/>
  <c r="SSE160" i="68"/>
  <c r="SSX160" i="68"/>
  <c r="STQ160" i="68"/>
  <c r="SUN160" i="68"/>
  <c r="SVF160" i="68"/>
  <c r="SVZ160" i="68"/>
  <c r="SWR160" i="68"/>
  <c r="SXK160" i="68"/>
  <c r="SYF160" i="68"/>
  <c r="SYX160" i="68"/>
  <c r="SZT160" i="68"/>
  <c r="TAL160" i="68"/>
  <c r="TBF160" i="68"/>
  <c r="TBZ160" i="68"/>
  <c r="TCS160" i="68"/>
  <c r="TDL160" i="68"/>
  <c r="TED160" i="68"/>
  <c r="TEX160" i="68"/>
  <c r="TFU160" i="68"/>
  <c r="TGM160" i="68"/>
  <c r="THF160" i="68"/>
  <c r="THY160" i="68"/>
  <c r="TIR160" i="68"/>
  <c r="TJM160" i="68"/>
  <c r="TKD160" i="68"/>
  <c r="TKS160" i="68"/>
  <c r="TLI160" i="68"/>
  <c r="TLW160" i="68"/>
  <c r="TMI160" i="68"/>
  <c r="TMY160" i="68"/>
  <c r="TNM160" i="68"/>
  <c r="TOA160" i="68"/>
  <c r="TOQ160" i="68"/>
  <c r="TPC160" i="68"/>
  <c r="TPQ160" i="68"/>
  <c r="TQG160" i="68"/>
  <c r="TQU160" i="68"/>
  <c r="TRG160" i="68"/>
  <c r="TRW160" i="68"/>
  <c r="TSK160" i="68"/>
  <c r="TSY160" i="68"/>
  <c r="TTO160" i="68"/>
  <c r="TUA160" i="68"/>
  <c r="TUO160" i="68"/>
  <c r="TVE160" i="68"/>
  <c r="TVS160" i="68"/>
  <c r="TWE160" i="68"/>
  <c r="TWU160" i="68"/>
  <c r="TXI160" i="68"/>
  <c r="TXW160" i="68"/>
  <c r="TYM160" i="68"/>
  <c r="TYY160" i="68"/>
  <c r="TZM160" i="68"/>
  <c r="UAC160" i="68"/>
  <c r="UAQ160" i="68"/>
  <c r="UBC160" i="68"/>
  <c r="UBS160" i="68"/>
  <c r="UCG160" i="68"/>
  <c r="UCU160" i="68"/>
  <c r="UDK160" i="68"/>
  <c r="UDW160" i="68"/>
  <c r="UEK160" i="68"/>
  <c r="UFA160" i="68"/>
  <c r="UFO160" i="68"/>
  <c r="UGA160" i="68"/>
  <c r="UGQ160" i="68"/>
  <c r="UHE160" i="68"/>
  <c r="UHS160" i="68"/>
  <c r="UII160" i="68"/>
  <c r="UIU160" i="68"/>
  <c r="UJI160" i="68"/>
  <c r="UJY160" i="68"/>
  <c r="UKM160" i="68"/>
  <c r="UKY160" i="68"/>
  <c r="ULO160" i="68"/>
  <c r="UMC160" i="68"/>
  <c r="UMQ160" i="68"/>
  <c r="UNG160" i="68"/>
  <c r="UNS160" i="68"/>
  <c r="UOG160" i="68"/>
  <c r="UOW160" i="68"/>
  <c r="UPK160" i="68"/>
  <c r="UPW160" i="68"/>
  <c r="UQM160" i="68"/>
  <c r="URA160" i="68"/>
  <c r="URO160" i="68"/>
  <c r="USE160" i="68"/>
  <c r="USQ160" i="68"/>
  <c r="UTE160" i="68"/>
  <c r="UTU160" i="68"/>
  <c r="UUI160" i="68"/>
  <c r="UUU160" i="68"/>
  <c r="UVK160" i="68"/>
  <c r="UVY160" i="68"/>
  <c r="UWM160" i="68"/>
  <c r="UXC160" i="68"/>
  <c r="UXO160" i="68"/>
  <c r="UYC160" i="68"/>
  <c r="UYS160" i="68"/>
  <c r="UZG160" i="68"/>
  <c r="UZS160" i="68"/>
  <c r="VAI160" i="68"/>
  <c r="VAW160" i="68"/>
  <c r="VBK160" i="68"/>
  <c r="VCA160" i="68"/>
  <c r="VCM160" i="68"/>
  <c r="VDA160" i="68"/>
  <c r="VDQ160" i="68"/>
  <c r="VEE160" i="68"/>
  <c r="VEQ160" i="68"/>
  <c r="VFG160" i="68"/>
  <c r="VFU160" i="68"/>
  <c r="VGI160" i="68"/>
  <c r="VGY160" i="68"/>
  <c r="VHK160" i="68"/>
  <c r="VHY160" i="68"/>
  <c r="VIO160" i="68"/>
  <c r="VJC160" i="68"/>
  <c r="VJO160" i="68"/>
  <c r="VKE160" i="68"/>
  <c r="VKS160" i="68"/>
  <c r="VLG160" i="68"/>
  <c r="VLW160" i="68"/>
  <c r="VMI160" i="68"/>
  <c r="VMW160" i="68"/>
  <c r="VNM160" i="68"/>
  <c r="VOA160" i="68"/>
  <c r="VOM160" i="68"/>
  <c r="VPC160" i="68"/>
  <c r="VPQ160" i="68"/>
  <c r="VQE160" i="68"/>
  <c r="VQU160" i="68"/>
  <c r="VRG160" i="68"/>
  <c r="VRU160" i="68"/>
  <c r="VSK160" i="68"/>
  <c r="VSY160" i="68"/>
  <c r="VTJ160" i="68"/>
  <c r="VTX160" i="68"/>
  <c r="VUI160" i="68"/>
  <c r="VUU160" i="68"/>
  <c r="VVH160" i="68"/>
  <c r="VVT160" i="68"/>
  <c r="VWE160" i="68"/>
  <c r="VWS160" i="68"/>
  <c r="VXD160" i="68"/>
  <c r="VXP160" i="68"/>
  <c r="VYC160" i="68"/>
  <c r="VYO160" i="68"/>
  <c r="VYZ160" i="68"/>
  <c r="VZN160" i="68"/>
  <c r="VZY160" i="68"/>
  <c r="WAK160" i="68"/>
  <c r="WAY160" i="68"/>
  <c r="WBJ160" i="68"/>
  <c r="WBU160" i="68"/>
  <c r="WCI160" i="68"/>
  <c r="WCU160" i="68"/>
  <c r="WDF160" i="68"/>
  <c r="WDT160" i="68"/>
  <c r="WEE160" i="68"/>
  <c r="WEQ160" i="68"/>
  <c r="WFD160" i="68"/>
  <c r="WFP160" i="68"/>
  <c r="WGA160" i="68"/>
  <c r="WGO160" i="68"/>
  <c r="WGZ160" i="68"/>
  <c r="WHL160" i="68"/>
  <c r="WHY160" i="68"/>
  <c r="WIK160" i="68"/>
  <c r="WIV160" i="68"/>
  <c r="WJJ160" i="68"/>
  <c r="WJU160" i="68"/>
  <c r="WKG160" i="68"/>
  <c r="WKU160" i="68"/>
  <c r="WLF160" i="68"/>
  <c r="WLQ160" i="68"/>
  <c r="WME160" i="68"/>
  <c r="WMQ160" i="68"/>
  <c r="WNB160" i="68"/>
  <c r="WNP160" i="68"/>
  <c r="WOA160" i="68"/>
  <c r="WOM160" i="68"/>
  <c r="WOZ160" i="68"/>
  <c r="WPL160" i="68"/>
  <c r="WPW160" i="68"/>
  <c r="WQK160" i="68"/>
  <c r="WQV160" i="68"/>
  <c r="WRH160" i="68"/>
  <c r="WRU160" i="68"/>
  <c r="WSG160" i="68"/>
  <c r="WSR160" i="68"/>
  <c r="WTF160" i="68"/>
  <c r="WTQ160" i="68"/>
  <c r="WUC160" i="68"/>
  <c r="WUM160" i="68"/>
  <c r="WUY160" i="68"/>
  <c r="WVI160" i="68"/>
  <c r="WVS160" i="68"/>
  <c r="WWC160" i="68"/>
  <c r="WWN160" i="68"/>
  <c r="WWX160" i="68"/>
  <c r="WXG160" i="68"/>
  <c r="WXQ160" i="68"/>
  <c r="WXZ160" i="68"/>
  <c r="WYI160" i="68"/>
  <c r="WYR160" i="68"/>
  <c r="WYZ160" i="68"/>
  <c r="WZH160" i="68"/>
  <c r="WZP160" i="68"/>
  <c r="WZX160" i="68"/>
  <c r="XAF160" i="68"/>
  <c r="XAN160" i="68"/>
  <c r="XAV160" i="68"/>
  <c r="XBD160" i="68"/>
  <c r="XBL160" i="68"/>
  <c r="XBT160" i="68"/>
  <c r="XCJ160" i="68"/>
  <c r="XCR160" i="68"/>
  <c r="XDH160" i="68"/>
  <c r="XDP160" i="68"/>
  <c r="XEF160" i="68"/>
  <c r="XEN160" i="68"/>
  <c r="XFD160" i="68"/>
  <c r="VAM160" i="68"/>
  <c r="VPG160" i="68"/>
  <c r="VVK160" i="68"/>
  <c r="VZE160" i="68"/>
  <c r="WBZ160" i="68"/>
  <c r="WDV160" i="68"/>
  <c r="WFG160" i="68"/>
  <c r="WHP160" i="68"/>
  <c r="WJL160" i="68"/>
  <c r="WKW160" i="68"/>
  <c r="WMS160" i="68"/>
  <c r="WOC160" i="68"/>
  <c r="WQM160" i="68"/>
  <c r="WSI160" i="68"/>
  <c r="WTT160" i="68"/>
  <c r="WVK160" i="68"/>
  <c r="WXA160" i="68"/>
  <c r="WYK160" i="68"/>
  <c r="WZJ160" i="68"/>
  <c r="XAP160" i="68"/>
  <c r="XBN160" i="68"/>
  <c r="XCT160" i="68"/>
  <c r="XDR160" i="68"/>
  <c r="XEX160" i="68"/>
  <c r="LEZ160" i="68"/>
  <c r="MVY160" i="68"/>
  <c r="NHQ160" i="68"/>
  <c r="NSD160" i="68"/>
  <c r="OCQ160" i="68"/>
  <c r="OLC160" i="68"/>
  <c r="OSQ160" i="68"/>
  <c r="OZG160" i="68"/>
  <c r="PEA160" i="68"/>
  <c r="PII160" i="68"/>
  <c r="PMS160" i="68"/>
  <c r="QBY160" i="68"/>
  <c r="QEM160" i="68"/>
  <c r="QNV160" i="68"/>
  <c r="QSE160" i="68"/>
  <c r="QXY160" i="68"/>
  <c r="RFI160" i="68"/>
  <c r="RNE160" i="68"/>
  <c r="RUR160" i="68"/>
  <c r="HWR160" i="68"/>
  <c r="JWO160" i="68"/>
  <c r="KWF160" i="68"/>
  <c r="LUQ160" i="68"/>
  <c r="MPM160" i="68"/>
  <c r="NDI160" i="68"/>
  <c r="NPN160" i="68"/>
  <c r="NZM160" i="68"/>
  <c r="OIF160" i="68"/>
  <c r="OQS160" i="68"/>
  <c r="OXK160" i="68"/>
  <c r="PCO160" i="68"/>
  <c r="PGY160" i="68"/>
  <c r="PLK160" i="68"/>
  <c r="PPS160" i="68"/>
  <c r="PTY160" i="68"/>
  <c r="PXL160" i="68"/>
  <c r="QAY160" i="68"/>
  <c r="QDQ160" i="68"/>
  <c r="QFY160" i="68"/>
  <c r="QIN160" i="68"/>
  <c r="QKU160" i="68"/>
  <c r="QNA160" i="68"/>
  <c r="QPK160" i="68"/>
  <c r="QRL160" i="68"/>
  <c r="QTM160" i="68"/>
  <c r="QVF160" i="68"/>
  <c r="QXH160" i="68"/>
  <c r="QZI160" i="68"/>
  <c r="RBE160" i="68"/>
  <c r="RDF160" i="68"/>
  <c r="REW160" i="68"/>
  <c r="RGF160" i="68"/>
  <c r="RHT160" i="68"/>
  <c r="RJA160" i="68"/>
  <c r="RKH160" i="68"/>
  <c r="RLN160" i="68"/>
  <c r="RMT160" i="68"/>
  <c r="ROA160" i="68"/>
  <c r="RPG160" i="68"/>
  <c r="RQM160" i="68"/>
  <c r="RRS160" i="68"/>
  <c r="RTA160" i="68"/>
  <c r="RUG160" i="68"/>
  <c r="RVK160" i="68"/>
  <c r="RWO160" i="68"/>
  <c r="RXO160" i="68"/>
  <c r="RYS160" i="68"/>
  <c r="RZW160" i="68"/>
  <c r="SAW160" i="68"/>
  <c r="SCA160" i="68"/>
  <c r="SDC160" i="68"/>
  <c r="SEE160" i="68"/>
  <c r="SFG160" i="68"/>
  <c r="SGE160" i="68"/>
  <c r="SHG160" i="68"/>
  <c r="SIA160" i="68"/>
  <c r="SIX160" i="68"/>
  <c r="SJT160" i="68"/>
  <c r="SKQ160" i="68"/>
  <c r="SLO160" i="68"/>
  <c r="SMG160" i="68"/>
  <c r="SNC160" i="68"/>
  <c r="SNU160" i="68"/>
  <c r="SOO160" i="68"/>
  <c r="SPI160" i="68"/>
  <c r="SQA160" i="68"/>
  <c r="SQU160" i="68"/>
  <c r="SRM160" i="68"/>
  <c r="SSG160" i="68"/>
  <c r="STC160" i="68"/>
  <c r="STV160" i="68"/>
  <c r="SUO160" i="68"/>
  <c r="SVG160" i="68"/>
  <c r="SWA160" i="68"/>
  <c r="SWU160" i="68"/>
  <c r="SXN160" i="68"/>
  <c r="SYI160" i="68"/>
  <c r="SZB160" i="68"/>
  <c r="SZU160" i="68"/>
  <c r="TAP160" i="68"/>
  <c r="TBH160" i="68"/>
  <c r="TCA160" i="68"/>
  <c r="TCT160" i="68"/>
  <c r="TDM160" i="68"/>
  <c r="TEJ160" i="68"/>
  <c r="TFB160" i="68"/>
  <c r="TFV160" i="68"/>
  <c r="TGN160" i="68"/>
  <c r="THG160" i="68"/>
  <c r="TIB160" i="68"/>
  <c r="TIT160" i="68"/>
  <c r="TJP160" i="68"/>
  <c r="TKE160" i="68"/>
  <c r="TKV160" i="68"/>
  <c r="TLJ160" i="68"/>
  <c r="TLX160" i="68"/>
  <c r="TMN160" i="68"/>
  <c r="TMZ160" i="68"/>
  <c r="TNN160" i="68"/>
  <c r="TOD160" i="68"/>
  <c r="TOR160" i="68"/>
  <c r="TPD160" i="68"/>
  <c r="TPT160" i="68"/>
  <c r="TQH160" i="68"/>
  <c r="TQV160" i="68"/>
  <c r="TRL160" i="68"/>
  <c r="TRX160" i="68"/>
  <c r="TSL160" i="68"/>
  <c r="TTB160" i="68"/>
  <c r="TTP160" i="68"/>
  <c r="TUB160" i="68"/>
  <c r="TUR160" i="68"/>
  <c r="TVF160" i="68"/>
  <c r="TVT160" i="68"/>
  <c r="TWJ160" i="68"/>
  <c r="TWV160" i="68"/>
  <c r="TXJ160" i="68"/>
  <c r="TXZ160" i="68"/>
  <c r="TYN160" i="68"/>
  <c r="TYZ160" i="68"/>
  <c r="TZP160" i="68"/>
  <c r="UAD160" i="68"/>
  <c r="UAR160" i="68"/>
  <c r="UBH160" i="68"/>
  <c r="UBT160" i="68"/>
  <c r="UCH160" i="68"/>
  <c r="UCX160" i="68"/>
  <c r="UDL160" i="68"/>
  <c r="UDX160" i="68"/>
  <c r="UEN160" i="68"/>
  <c r="UFB160" i="68"/>
  <c r="UFP160" i="68"/>
  <c r="UGF160" i="68"/>
  <c r="UGR160" i="68"/>
  <c r="UHF160" i="68"/>
  <c r="UHV160" i="68"/>
  <c r="UIJ160" i="68"/>
  <c r="UIV160" i="68"/>
  <c r="UJL160" i="68"/>
  <c r="UJZ160" i="68"/>
  <c r="UKN160" i="68"/>
  <c r="ULD160" i="68"/>
  <c r="ULP160" i="68"/>
  <c r="UMD160" i="68"/>
  <c r="UMT160" i="68"/>
  <c r="UNH160" i="68"/>
  <c r="UNT160" i="68"/>
  <c r="UOJ160" i="68"/>
  <c r="UOX160" i="68"/>
  <c r="UPL160" i="68"/>
  <c r="UQB160" i="68"/>
  <c r="UQN160" i="68"/>
  <c r="URB160" i="68"/>
  <c r="URR160" i="68"/>
  <c r="USF160" i="68"/>
  <c r="USR160" i="68"/>
  <c r="UTH160" i="68"/>
  <c r="UTV160" i="68"/>
  <c r="UUJ160" i="68"/>
  <c r="UUZ160" i="68"/>
  <c r="UVL160" i="68"/>
  <c r="UVZ160" i="68"/>
  <c r="UWP160" i="68"/>
  <c r="UXD160" i="68"/>
  <c r="UXP160" i="68"/>
  <c r="UYF160" i="68"/>
  <c r="UYT160" i="68"/>
  <c r="UZH160" i="68"/>
  <c r="UZX160" i="68"/>
  <c r="VAJ160" i="68"/>
  <c r="VAX160" i="68"/>
  <c r="VBN160" i="68"/>
  <c r="VCB160" i="68"/>
  <c r="VCN160" i="68"/>
  <c r="VDD160" i="68"/>
  <c r="VDR160" i="68"/>
  <c r="VEF160" i="68"/>
  <c r="VEV160" i="68"/>
  <c r="VFH160" i="68"/>
  <c r="VFV160" i="68"/>
  <c r="VGL160" i="68"/>
  <c r="VGZ160" i="68"/>
  <c r="VHL160" i="68"/>
  <c r="VIB160" i="68"/>
  <c r="VIP160" i="68"/>
  <c r="VJD160" i="68"/>
  <c r="VJT160" i="68"/>
  <c r="VKF160" i="68"/>
  <c r="VKT160" i="68"/>
  <c r="VLJ160" i="68"/>
  <c r="VLX160" i="68"/>
  <c r="VMJ160" i="68"/>
  <c r="VMZ160" i="68"/>
  <c r="VNN160" i="68"/>
  <c r="VOB160" i="68"/>
  <c r="VOR160" i="68"/>
  <c r="VPD160" i="68"/>
  <c r="VPR160" i="68"/>
  <c r="VQH160" i="68"/>
  <c r="VQV160" i="68"/>
  <c r="VRH160" i="68"/>
  <c r="VRX160" i="68"/>
  <c r="VSL160" i="68"/>
  <c r="VSZ160" i="68"/>
  <c r="VTM160" i="68"/>
  <c r="VTY160" i="68"/>
  <c r="VUJ160" i="68"/>
  <c r="VUX160" i="68"/>
  <c r="VVI160" i="68"/>
  <c r="VVU160" i="68"/>
  <c r="VWI160" i="68"/>
  <c r="VWT160" i="68"/>
  <c r="VXE160" i="68"/>
  <c r="VXS160" i="68"/>
  <c r="VYE160" i="68"/>
  <c r="VYP160" i="68"/>
  <c r="VZD160" i="68"/>
  <c r="VZO160" i="68"/>
  <c r="WAA160" i="68"/>
  <c r="WAN160" i="68"/>
  <c r="WAZ160" i="68"/>
  <c r="WBK160" i="68"/>
  <c r="WBY160" i="68"/>
  <c r="WCJ160" i="68"/>
  <c r="WCV160" i="68"/>
  <c r="WDI160" i="68"/>
  <c r="WDU160" i="68"/>
  <c r="WEF160" i="68"/>
  <c r="WET160" i="68"/>
  <c r="WFE160" i="68"/>
  <c r="WFQ160" i="68"/>
  <c r="WGE160" i="68"/>
  <c r="WGP160" i="68"/>
  <c r="WHA160" i="68"/>
  <c r="WHO160" i="68"/>
  <c r="WIA160" i="68"/>
  <c r="WIL160" i="68"/>
  <c r="WIZ160" i="68"/>
  <c r="WJK160" i="68"/>
  <c r="WJW160" i="68"/>
  <c r="WKJ160" i="68"/>
  <c r="WKV160" i="68"/>
  <c r="WLG160" i="68"/>
  <c r="WLU160" i="68"/>
  <c r="WMF160" i="68"/>
  <c r="WMR160" i="68"/>
  <c r="WNE160" i="68"/>
  <c r="WNQ160" i="68"/>
  <c r="WOB160" i="68"/>
  <c r="WOP160" i="68"/>
  <c r="WPA160" i="68"/>
  <c r="WPM160" i="68"/>
  <c r="WQA160" i="68"/>
  <c r="WQL160" i="68"/>
  <c r="WQW160" i="68"/>
  <c r="WRK160" i="68"/>
  <c r="WRW160" i="68"/>
  <c r="WSH160" i="68"/>
  <c r="WSV160" i="68"/>
  <c r="WTG160" i="68"/>
  <c r="WTS160" i="68"/>
  <c r="WUD160" i="68"/>
  <c r="WUO160" i="68"/>
  <c r="WUZ160" i="68"/>
  <c r="WVJ160" i="68"/>
  <c r="WVT160" i="68"/>
  <c r="WWE160" i="68"/>
  <c r="WWO160" i="68"/>
  <c r="WWY160" i="68"/>
  <c r="WXI160" i="68"/>
  <c r="WXR160" i="68"/>
  <c r="WYA160" i="68"/>
  <c r="WYJ160" i="68"/>
  <c r="WYS160" i="68"/>
  <c r="WZA160" i="68"/>
  <c r="WZI160" i="68"/>
  <c r="WZQ160" i="68"/>
  <c r="WZY160" i="68"/>
  <c r="XAG160" i="68"/>
  <c r="XAO160" i="68"/>
  <c r="XAW160" i="68"/>
  <c r="XBE160" i="68"/>
  <c r="XBM160" i="68"/>
  <c r="XBU160" i="68"/>
  <c r="XCC160" i="68"/>
  <c r="XCK160" i="68"/>
  <c r="XCS160" i="68"/>
  <c r="XDA160" i="68"/>
  <c r="XDI160" i="68"/>
  <c r="XDQ160" i="68"/>
  <c r="XDY160" i="68"/>
  <c r="XEG160" i="68"/>
  <c r="XEO160" i="68"/>
  <c r="XEW160" i="68"/>
  <c r="UWQ160" i="68"/>
  <c r="VLK160" i="68"/>
  <c r="VNO160" i="68"/>
  <c r="VPS160" i="68"/>
  <c r="VRK160" i="68"/>
  <c r="VSM160" i="68"/>
  <c r="VTO160" i="68"/>
  <c r="VUY160" i="68"/>
  <c r="VWJ160" i="68"/>
  <c r="VXT160" i="68"/>
  <c r="VYQ160" i="68"/>
  <c r="VZP160" i="68"/>
  <c r="WBA160" i="68"/>
  <c r="WCK160" i="68"/>
  <c r="WEG160" i="68"/>
  <c r="WFR160" i="68"/>
  <c r="WHC160" i="68"/>
  <c r="WIM160" i="68"/>
  <c r="WKK160" i="68"/>
  <c r="WLV160" i="68"/>
  <c r="WNR160" i="68"/>
  <c r="WOQ160" i="68"/>
  <c r="WQB160" i="68"/>
  <c r="WRL160" i="68"/>
  <c r="WTH160" i="68"/>
  <c r="WUF160" i="68"/>
  <c r="WVU160" i="68"/>
  <c r="WWP160" i="68"/>
  <c r="WYB160" i="68"/>
  <c r="WZB160" i="68"/>
  <c r="XAH160" i="68"/>
  <c r="XBF160" i="68"/>
  <c r="XCD160" i="68"/>
  <c r="XDJ160" i="68"/>
  <c r="XEH160" i="68"/>
  <c r="IOJ160" i="68"/>
  <c r="PYO160" i="68"/>
  <c r="QJF160" i="68"/>
  <c r="QQE160" i="68"/>
  <c r="RBS160" i="68"/>
  <c r="RGQ160" i="68"/>
  <c r="RKQ160" i="68"/>
  <c r="ROK160" i="68"/>
  <c r="RSE160" i="68"/>
  <c r="RVU160" i="68"/>
  <c r="HZU160" i="68"/>
  <c r="JXC160" i="68"/>
  <c r="KZJ160" i="68"/>
  <c r="LVU160" i="68"/>
  <c r="MPN160" i="68"/>
  <c r="NEY160" i="68"/>
  <c r="NPV160" i="68"/>
  <c r="NZN160" i="68"/>
  <c r="OJD160" i="68"/>
  <c r="ORA160" i="68"/>
  <c r="OXM160" i="68"/>
  <c r="PCW160" i="68"/>
  <c r="PHG160" i="68"/>
  <c r="PLO160" i="68"/>
  <c r="PQA160" i="68"/>
  <c r="PUD160" i="68"/>
  <c r="PXS160" i="68"/>
  <c r="QBE160" i="68"/>
  <c r="QDU160" i="68"/>
  <c r="QGJ160" i="68"/>
  <c r="QIO160" i="68"/>
  <c r="QKW160" i="68"/>
  <c r="QNG160" i="68"/>
  <c r="QPM160" i="68"/>
  <c r="QRO160" i="68"/>
  <c r="QTO160" i="68"/>
  <c r="QVN160" i="68"/>
  <c r="QXI160" i="68"/>
  <c r="QZK160" i="68"/>
  <c r="RBH160" i="68"/>
  <c r="RDG160" i="68"/>
  <c r="REY160" i="68"/>
  <c r="RGI160" i="68"/>
  <c r="RHU160" i="68"/>
  <c r="RJC160" i="68"/>
  <c r="RKI160" i="68"/>
  <c r="RLO160" i="68"/>
  <c r="RMU160" i="68"/>
  <c r="ROC160" i="68"/>
  <c r="RPI160" i="68"/>
  <c r="RQO160" i="68"/>
  <c r="RRW160" i="68"/>
  <c r="RTC160" i="68"/>
  <c r="RUI160" i="68"/>
  <c r="RVM160" i="68"/>
  <c r="RWP160" i="68"/>
  <c r="RXT160" i="68"/>
  <c r="RYT160" i="68"/>
  <c r="RZX160" i="68"/>
  <c r="SBA160" i="68"/>
  <c r="SCB160" i="68"/>
  <c r="SDE160" i="68"/>
  <c r="SEH160" i="68"/>
  <c r="SFI160" i="68"/>
  <c r="SGK160" i="68"/>
  <c r="SHH160" i="68"/>
  <c r="SIC160" i="68"/>
  <c r="SIY160" i="68"/>
  <c r="SJW160" i="68"/>
  <c r="SKS160" i="68"/>
  <c r="SLR160" i="68"/>
  <c r="SMK160" i="68"/>
  <c r="SND160" i="68"/>
  <c r="SNY160" i="68"/>
  <c r="SOQ160" i="68"/>
  <c r="SPJ160" i="68"/>
  <c r="SQC160" i="68"/>
  <c r="SQV160" i="68"/>
  <c r="SRS160" i="68"/>
  <c r="SSK160" i="68"/>
  <c r="STE160" i="68"/>
  <c r="STW160" i="68"/>
  <c r="SUP160" i="68"/>
  <c r="SVK160" i="68"/>
  <c r="SWC160" i="68"/>
  <c r="SWY160" i="68"/>
  <c r="SXQ160" i="68"/>
  <c r="SYK160" i="68"/>
  <c r="SZE160" i="68"/>
  <c r="SZW160" i="68"/>
  <c r="TAQ160" i="68"/>
  <c r="TBI160" i="68"/>
  <c r="TCC160" i="68"/>
  <c r="TCY160" i="68"/>
  <c r="TDR160" i="68"/>
  <c r="TEK160" i="68"/>
  <c r="TFC160" i="68"/>
  <c r="TFW160" i="68"/>
  <c r="TGQ160" i="68"/>
  <c r="THJ160" i="68"/>
  <c r="TIE160" i="68"/>
  <c r="TIX160" i="68"/>
  <c r="TJQ160" i="68"/>
  <c r="TKH160" i="68"/>
  <c r="TKY160" i="68"/>
  <c r="TLK160" i="68"/>
  <c r="TLY160" i="68"/>
  <c r="TMO160" i="68"/>
  <c r="TNC160" i="68"/>
  <c r="TNO160" i="68"/>
  <c r="TOE160" i="68"/>
  <c r="TOS160" i="68"/>
  <c r="TPG160" i="68"/>
  <c r="TPW160" i="68"/>
  <c r="TQI160" i="68"/>
  <c r="TQW160" i="68"/>
  <c r="TRM160" i="68"/>
  <c r="TSA160" i="68"/>
  <c r="TSM160" i="68"/>
  <c r="TTC160" i="68"/>
  <c r="TTQ160" i="68"/>
  <c r="TUE160" i="68"/>
  <c r="TUU160" i="68"/>
  <c r="TVG160" i="68"/>
  <c r="TVU160" i="68"/>
  <c r="TWK160" i="68"/>
  <c r="TWY160" i="68"/>
  <c r="TXK160" i="68"/>
  <c r="TYA160" i="68"/>
  <c r="TYO160" i="68"/>
  <c r="TZC160" i="68"/>
  <c r="TZS160" i="68"/>
  <c r="UAE160" i="68"/>
  <c r="UAS160" i="68"/>
  <c r="UBI160" i="68"/>
  <c r="UBW160" i="68"/>
  <c r="UCI160" i="68"/>
  <c r="UCY160" i="68"/>
  <c r="UDM160" i="68"/>
  <c r="UEA160" i="68"/>
  <c r="UEQ160" i="68"/>
  <c r="UFC160" i="68"/>
  <c r="UFQ160" i="68"/>
  <c r="UGG160" i="68"/>
  <c r="UGU160" i="68"/>
  <c r="UHG160" i="68"/>
  <c r="UHW160" i="68"/>
  <c r="UIK160" i="68"/>
  <c r="UIY160" i="68"/>
  <c r="UJO160" i="68"/>
  <c r="UKA160" i="68"/>
  <c r="UKO160" i="68"/>
  <c r="ULE160" i="68"/>
  <c r="ULS160" i="68"/>
  <c r="UME160" i="68"/>
  <c r="UMU160" i="68"/>
  <c r="UNI160" i="68"/>
  <c r="UNW160" i="68"/>
  <c r="UOM160" i="68"/>
  <c r="UOY160" i="68"/>
  <c r="UPM160" i="68"/>
  <c r="UQC160" i="68"/>
  <c r="UQQ160" i="68"/>
  <c r="URC160" i="68"/>
  <c r="URS160" i="68"/>
  <c r="USG160" i="68"/>
  <c r="USU160" i="68"/>
  <c r="UTK160" i="68"/>
  <c r="UTW160" i="68"/>
  <c r="UUK160" i="68"/>
  <c r="UVA160" i="68"/>
  <c r="UVO160" i="68"/>
  <c r="UWA160" i="68"/>
  <c r="UXE160" i="68"/>
  <c r="UXS160" i="68"/>
  <c r="UYI160" i="68"/>
  <c r="UYU160" i="68"/>
  <c r="UZI160" i="68"/>
  <c r="UZY160" i="68"/>
  <c r="VBO160" i="68"/>
  <c r="VCC160" i="68"/>
  <c r="VCQ160" i="68"/>
  <c r="VDG160" i="68"/>
  <c r="VDS160" i="68"/>
  <c r="VEG160" i="68"/>
  <c r="VEW160" i="68"/>
  <c r="VFK160" i="68"/>
  <c r="VFW160" i="68"/>
  <c r="VGM160" i="68"/>
  <c r="VHA160" i="68"/>
  <c r="VHO160" i="68"/>
  <c r="VIE160" i="68"/>
  <c r="VIQ160" i="68"/>
  <c r="VJE160" i="68"/>
  <c r="VJU160" i="68"/>
  <c r="VKU160" i="68"/>
  <c r="VLY160" i="68"/>
  <c r="VNC160" i="68"/>
  <c r="VOC160" i="68"/>
  <c r="VQI160" i="68"/>
  <c r="VTZ160" i="68"/>
  <c r="VWU160" i="68"/>
  <c r="WAB160" i="68"/>
  <c r="WDK160" i="68"/>
  <c r="WGF160" i="68"/>
  <c r="WJA160" i="68"/>
  <c r="WMG160" i="68"/>
  <c r="WPN160" i="68"/>
  <c r="WRX160" i="68"/>
  <c r="WVA160" i="68"/>
  <c r="WXS160" i="68"/>
  <c r="WZR160" i="68"/>
  <c r="XBV160" i="68"/>
  <c r="XEP160" i="68"/>
  <c r="LZP160" i="68"/>
  <c r="PRC160" i="68"/>
  <c r="QGT160" i="68"/>
  <c r="QWA160" i="68"/>
  <c r="RIE160" i="68"/>
  <c r="RQY160" i="68"/>
  <c r="IWN160" i="68"/>
  <c r="KHS160" i="68"/>
  <c r="LFA160" i="68"/>
  <c r="MCP160" i="68"/>
  <c r="MWP160" i="68"/>
  <c r="NHS160" i="68"/>
  <c r="NTQ160" i="68"/>
  <c r="OCY160" i="68"/>
  <c r="OLD160" i="68"/>
  <c r="OTS160" i="68"/>
  <c r="OZO160" i="68"/>
  <c r="PEB160" i="68"/>
  <c r="PIL160" i="68"/>
  <c r="PMT160" i="68"/>
  <c r="PRE160" i="68"/>
  <c r="PVG160" i="68"/>
  <c r="PYR160" i="68"/>
  <c r="QCA160" i="68"/>
  <c r="QEP160" i="68"/>
  <c r="QHB160" i="68"/>
  <c r="QJK160" i="68"/>
  <c r="QLR160" i="68"/>
  <c r="QNW160" i="68"/>
  <c r="QQF160" i="68"/>
  <c r="QSG160" i="68"/>
  <c r="QUF160" i="68"/>
  <c r="QWB160" i="68"/>
  <c r="QXZ160" i="68"/>
  <c r="RAB160" i="68"/>
  <c r="RBU160" i="68"/>
  <c r="RDV160" i="68"/>
  <c r="RFJ160" i="68"/>
  <c r="RGS160" i="68"/>
  <c r="RIG160" i="68"/>
  <c r="RJM160" i="68"/>
  <c r="RKU160" i="68"/>
  <c r="RMA160" i="68"/>
  <c r="RNG160" i="68"/>
  <c r="ROM160" i="68"/>
  <c r="RPT160" i="68"/>
  <c r="RQZ160" i="68"/>
  <c r="RSF160" i="68"/>
  <c r="RTM160" i="68"/>
  <c r="RUS160" i="68"/>
  <c r="RVW160" i="68"/>
  <c r="RWY160" i="68"/>
  <c r="RYA160" i="68"/>
  <c r="RZC160" i="68"/>
  <c r="SAG160" i="68"/>
  <c r="SBG160" i="68"/>
  <c r="SCK160" i="68"/>
  <c r="SDO160" i="68"/>
  <c r="SEO160" i="68"/>
  <c r="SFS160" i="68"/>
  <c r="SGQ160" i="68"/>
  <c r="SHK160" i="68"/>
  <c r="SIK160" i="68"/>
  <c r="SJF160" i="68"/>
  <c r="SKC160" i="68"/>
  <c r="SLA160" i="68"/>
  <c r="SLV160" i="68"/>
  <c r="SMO160" i="68"/>
  <c r="SNG160" i="68"/>
  <c r="SOA160" i="68"/>
  <c r="SOX160" i="68"/>
  <c r="SPP160" i="68"/>
  <c r="SQI160" i="68"/>
  <c r="SRB160" i="68"/>
  <c r="SRU160" i="68"/>
  <c r="SSP160" i="68"/>
  <c r="STH160" i="68"/>
  <c r="SUD160" i="68"/>
  <c r="SUV160" i="68"/>
  <c r="SVO160" i="68"/>
  <c r="SWJ160" i="68"/>
  <c r="SXB160" i="68"/>
  <c r="SXV160" i="68"/>
  <c r="SYN160" i="68"/>
  <c r="SZG160" i="68"/>
  <c r="TAD160" i="68"/>
  <c r="TAW160" i="68"/>
  <c r="TBP160" i="68"/>
  <c r="TCH160" i="68"/>
  <c r="TDB160" i="68"/>
  <c r="TDV160" i="68"/>
  <c r="TEO160" i="68"/>
  <c r="TFJ160" i="68"/>
  <c r="TGC160" i="68"/>
  <c r="TGV160" i="68"/>
  <c r="THQ160" i="68"/>
  <c r="TII160" i="68"/>
  <c r="TJB160" i="68"/>
  <c r="TJU160" i="68"/>
  <c r="TKM160" i="68"/>
  <c r="TLA160" i="68"/>
  <c r="TLO160" i="68"/>
  <c r="TME160" i="68"/>
  <c r="TMQ160" i="68"/>
  <c r="TNE160" i="68"/>
  <c r="TNU160" i="68"/>
  <c r="TOI160" i="68"/>
  <c r="TOU160" i="68"/>
  <c r="TPK160" i="68"/>
  <c r="TPY160" i="68"/>
  <c r="TQM160" i="68"/>
  <c r="TRC160" i="68"/>
  <c r="TRO160" i="68"/>
  <c r="TSC160" i="68"/>
  <c r="TSS160" i="68"/>
  <c r="TTG160" i="68"/>
  <c r="TTS160" i="68"/>
  <c r="TUI160" i="68"/>
  <c r="TUW160" i="68"/>
  <c r="TVK160" i="68"/>
  <c r="TWA160" i="68"/>
  <c r="TWM160" i="68"/>
  <c r="TXA160" i="68"/>
  <c r="TXQ160" i="68"/>
  <c r="TYE160" i="68"/>
  <c r="TYQ160" i="68"/>
  <c r="TZG160" i="68"/>
  <c r="TZU160" i="68"/>
  <c r="UAI160" i="68"/>
  <c r="UAY160" i="68"/>
  <c r="UBK160" i="68"/>
  <c r="UBY160" i="68"/>
  <c r="UCO160" i="68"/>
  <c r="UDC160" i="68"/>
  <c r="UDO160" i="68"/>
  <c r="UEE160" i="68"/>
  <c r="UES160" i="68"/>
  <c r="UFG160" i="68"/>
  <c r="UFW160" i="68"/>
  <c r="UGI160" i="68"/>
  <c r="UGW160" i="68"/>
  <c r="UHM160" i="68"/>
  <c r="UIA160" i="68"/>
  <c r="UIM160" i="68"/>
  <c r="UJC160" i="68"/>
  <c r="UJQ160" i="68"/>
  <c r="UKE160" i="68"/>
  <c r="UKU160" i="68"/>
  <c r="ULG160" i="68"/>
  <c r="ULU160" i="68"/>
  <c r="UMK160" i="68"/>
  <c r="UMY160" i="68"/>
  <c r="UNK160" i="68"/>
  <c r="UOA160" i="68"/>
  <c r="UOO160" i="68"/>
  <c r="UPC160" i="68"/>
  <c r="UPS160" i="68"/>
  <c r="UQE160" i="68"/>
  <c r="UQS160" i="68"/>
  <c r="URI160" i="68"/>
  <c r="URW160" i="68"/>
  <c r="USI160" i="68"/>
  <c r="USY160" i="68"/>
  <c r="UTM160" i="68"/>
  <c r="UUA160" i="68"/>
  <c r="UUQ160" i="68"/>
  <c r="UVC160" i="68"/>
  <c r="UVQ160" i="68"/>
  <c r="UWG160" i="68"/>
  <c r="UWU160" i="68"/>
  <c r="UXG160" i="68"/>
  <c r="UXW160" i="68"/>
  <c r="UYK160" i="68"/>
  <c r="UYY160" i="68"/>
  <c r="UZO160" i="68"/>
  <c r="VAA160" i="68"/>
  <c r="VAO160" i="68"/>
  <c r="VBE160" i="68"/>
  <c r="VBS160" i="68"/>
  <c r="VCE160" i="68"/>
  <c r="VCU160" i="68"/>
  <c r="VDI160" i="68"/>
  <c r="VDW160" i="68"/>
  <c r="VEM160" i="68"/>
  <c r="VEY160" i="68"/>
  <c r="VFM160" i="68"/>
  <c r="VGC160" i="68"/>
  <c r="VGQ160" i="68"/>
  <c r="VHC160" i="68"/>
  <c r="VHS160" i="68"/>
  <c r="VIG160" i="68"/>
  <c r="VIU160" i="68"/>
  <c r="VJK160" i="68"/>
  <c r="VJW160" i="68"/>
  <c r="VKK160" i="68"/>
  <c r="VLA160" i="68"/>
  <c r="VLO160" i="68"/>
  <c r="VMA160" i="68"/>
  <c r="VMQ160" i="68"/>
  <c r="VNE160" i="68"/>
  <c r="VNS160" i="68"/>
  <c r="VOI160" i="68"/>
  <c r="VOU160" i="68"/>
  <c r="VPI160" i="68"/>
  <c r="VPY160" i="68"/>
  <c r="VQM160" i="68"/>
  <c r="VQY160" i="68"/>
  <c r="VRO160" i="68"/>
  <c r="VSC160" i="68"/>
  <c r="VSQ160" i="68"/>
  <c r="VTE160" i="68"/>
  <c r="VTQ160" i="68"/>
  <c r="VUB160" i="68"/>
  <c r="VUP160" i="68"/>
  <c r="VVA160" i="68"/>
  <c r="VVM160" i="68"/>
  <c r="VWA160" i="68"/>
  <c r="VWL160" i="68"/>
  <c r="VWW160" i="68"/>
  <c r="VXK160" i="68"/>
  <c r="VXW160" i="68"/>
  <c r="VYH160" i="68"/>
  <c r="VYV160" i="68"/>
  <c r="VZG160" i="68"/>
  <c r="VZS160" i="68"/>
  <c r="WAF160" i="68"/>
  <c r="WAR160" i="68"/>
  <c r="WBC160" i="68"/>
  <c r="WBQ160" i="68"/>
  <c r="WCB160" i="68"/>
  <c r="WCN160" i="68"/>
  <c r="WDA160" i="68"/>
  <c r="WDM160" i="68"/>
  <c r="WDX160" i="68"/>
  <c r="WEL160" i="68"/>
  <c r="WEW160" i="68"/>
  <c r="WFI160" i="68"/>
  <c r="WFW160" i="68"/>
  <c r="WGH160" i="68"/>
  <c r="WGS160" i="68"/>
  <c r="WHG160" i="68"/>
  <c r="WHS160" i="68"/>
  <c r="WID160" i="68"/>
  <c r="WIR160" i="68"/>
  <c r="WJC160" i="68"/>
  <c r="WJO160" i="68"/>
  <c r="WKB160" i="68"/>
  <c r="WKN160" i="68"/>
  <c r="WKY160" i="68"/>
  <c r="WLM160" i="68"/>
  <c r="WLX160" i="68"/>
  <c r="WMJ160" i="68"/>
  <c r="WMW160" i="68"/>
  <c r="WNI160" i="68"/>
  <c r="WNT160" i="68"/>
  <c r="WOH160" i="68"/>
  <c r="WOS160" i="68"/>
  <c r="WPE160" i="68"/>
  <c r="WPS160" i="68"/>
  <c r="WQD160" i="68"/>
  <c r="WQO160" i="68"/>
  <c r="WRC160" i="68"/>
  <c r="WRO160" i="68"/>
  <c r="WRZ160" i="68"/>
  <c r="WSN160" i="68"/>
  <c r="WSY160" i="68"/>
  <c r="WTK160" i="68"/>
  <c r="WTX160" i="68"/>
  <c r="WUI160" i="68"/>
  <c r="WUS160" i="68"/>
  <c r="WVC160" i="68"/>
  <c r="WVM160" i="68"/>
  <c r="WVX160" i="68"/>
  <c r="WWI160" i="68"/>
  <c r="WWS160" i="68"/>
  <c r="WXC160" i="68"/>
  <c r="WXL160" i="68"/>
  <c r="WXU160" i="68"/>
  <c r="WYD160" i="68"/>
  <c r="WYM160" i="68"/>
  <c r="WYV160" i="68"/>
  <c r="WZD160" i="68"/>
  <c r="WZL160" i="68"/>
  <c r="WZT160" i="68"/>
  <c r="XAB160" i="68"/>
  <c r="XAJ160" i="68"/>
  <c r="XAR160" i="68"/>
  <c r="XAZ160" i="68"/>
  <c r="XBH160" i="68"/>
  <c r="XBP160" i="68"/>
  <c r="XBX160" i="68"/>
  <c r="XCF160" i="68"/>
  <c r="XCN160" i="68"/>
  <c r="XCV160" i="68"/>
  <c r="XDD160" i="68"/>
  <c r="XDL160" i="68"/>
  <c r="XDT160" i="68"/>
  <c r="XEB160" i="68"/>
  <c r="XEJ160" i="68"/>
  <c r="XER160" i="68"/>
  <c r="XEZ160" i="68"/>
  <c r="IZE160" i="68"/>
  <c r="KLT160" i="68"/>
  <c r="LJO160" i="68"/>
  <c r="MDU160" i="68"/>
  <c r="MYK160" i="68"/>
  <c r="NJR160" i="68"/>
  <c r="NUE160" i="68"/>
  <c r="OEH160" i="68"/>
  <c r="OMM160" i="68"/>
  <c r="OUE160" i="68"/>
  <c r="PAK160" i="68"/>
  <c r="PEU160" i="68"/>
  <c r="PJC160" i="68"/>
  <c r="PNO160" i="68"/>
  <c r="PRY160" i="68"/>
  <c r="PVS160" i="68"/>
  <c r="PZH160" i="68"/>
  <c r="QCQ160" i="68"/>
  <c r="QFC160" i="68"/>
  <c r="QHH160" i="68"/>
  <c r="QJO160" i="68"/>
  <c r="QLU160" i="68"/>
  <c r="QOL160" i="68"/>
  <c r="QQP160" i="68"/>
  <c r="QSJ160" i="68"/>
  <c r="QUK160" i="68"/>
  <c r="QWJ160" i="68"/>
  <c r="QYH160" i="68"/>
  <c r="RAD160" i="68"/>
  <c r="JGR160" i="68"/>
  <c r="OMT160" i="68"/>
  <c r="PZJ160" i="68"/>
  <c r="QSO160" i="68"/>
  <c r="REE160" i="68"/>
  <c r="RJU160" i="68"/>
  <c r="ROU160" i="68"/>
  <c r="RTT160" i="68"/>
  <c r="RYE160" i="68"/>
  <c r="SBF160" i="68"/>
  <c r="SDR160" i="68"/>
  <c r="SGT160" i="68"/>
  <c r="SJC160" i="68"/>
  <c r="SLC160" i="68"/>
  <c r="SNM160" i="68"/>
  <c r="SPK160" i="68"/>
  <c r="SRI160" i="68"/>
  <c r="STK160" i="68"/>
  <c r="SVN160" i="68"/>
  <c r="SXI160" i="68"/>
  <c r="SZL160" i="68"/>
  <c r="TBO160" i="68"/>
  <c r="TDG160" i="68"/>
  <c r="TFK160" i="68"/>
  <c r="THM160" i="68"/>
  <c r="TJH160" i="68"/>
  <c r="TLB160" i="68"/>
  <c r="TMP160" i="68"/>
  <c r="TNW160" i="68"/>
  <c r="TPL160" i="68"/>
  <c r="TQZ160" i="68"/>
  <c r="TSI160" i="68"/>
  <c r="TTX160" i="68"/>
  <c r="TVH160" i="68"/>
  <c r="TWQ160" i="68"/>
  <c r="TYF160" i="68"/>
  <c r="TZT160" i="68"/>
  <c r="UBA160" i="68"/>
  <c r="UCP160" i="68"/>
  <c r="UED160" i="68"/>
  <c r="UFK160" i="68"/>
  <c r="UGZ160" i="68"/>
  <c r="UIL160" i="68"/>
  <c r="UJS160" i="68"/>
  <c r="ULH160" i="68"/>
  <c r="UMV160" i="68"/>
  <c r="UOE160" i="68"/>
  <c r="UPT160" i="68"/>
  <c r="URH160" i="68"/>
  <c r="USO160" i="68"/>
  <c r="UUD160" i="68"/>
  <c r="UVP160" i="68"/>
  <c r="UWW160" i="68"/>
  <c r="UYL160" i="68"/>
  <c r="UZZ160" i="68"/>
  <c r="VBG160" i="68"/>
  <c r="VCV160" i="68"/>
  <c r="VEJ160" i="68"/>
  <c r="VFS160" i="68"/>
  <c r="VHH160" i="68"/>
  <c r="VIR160" i="68"/>
  <c r="VKA160" i="68"/>
  <c r="VLP160" i="68"/>
  <c r="VND160" i="68"/>
  <c r="VOK160" i="68"/>
  <c r="VPZ160" i="68"/>
  <c r="VRN160" i="68"/>
  <c r="VSU160" i="68"/>
  <c r="VUF160" i="68"/>
  <c r="VVL160" i="68"/>
  <c r="VWN160" i="68"/>
  <c r="VXX160" i="68"/>
  <c r="VZF160" i="68"/>
  <c r="WAI160" i="68"/>
  <c r="WBR160" i="68"/>
  <c r="WCZ160" i="68"/>
  <c r="WEC160" i="68"/>
  <c r="WFL160" i="68"/>
  <c r="WGR160" i="68"/>
  <c r="WHU160" i="68"/>
  <c r="WJD160" i="68"/>
  <c r="WKM160" i="68"/>
  <c r="WLO160" i="68"/>
  <c r="WMY160" i="68"/>
  <c r="WOG160" i="68"/>
  <c r="WPI160" i="68"/>
  <c r="WQS160" i="68"/>
  <c r="WRY160" i="68"/>
  <c r="WTA160" i="68"/>
  <c r="WUJ160" i="68"/>
  <c r="WVL160" i="68"/>
  <c r="WWK160" i="68"/>
  <c r="WXM160" i="68"/>
  <c r="WYL160" i="68"/>
  <c r="WZF160" i="68"/>
  <c r="XAC160" i="68"/>
  <c r="XAY160" i="68"/>
  <c r="XBR160" i="68"/>
  <c r="XCO160" i="68"/>
  <c r="XDK160" i="68"/>
  <c r="XED160" i="68"/>
  <c r="XFA160" i="68"/>
  <c r="WLW160" i="68"/>
  <c r="WMZ160" i="68"/>
  <c r="WOI160" i="68"/>
  <c r="WPQ160" i="68"/>
  <c r="WQT160" i="68"/>
  <c r="WSC160" i="68"/>
  <c r="WUK160" i="68"/>
  <c r="WVO160" i="68"/>
  <c r="WWR160" i="68"/>
  <c r="WXN160" i="68"/>
  <c r="WYO160" i="68"/>
  <c r="XAD160" i="68"/>
  <c r="XBA160" i="68"/>
  <c r="XBW160" i="68"/>
  <c r="XDM160" i="68"/>
  <c r="XEI160" i="68"/>
  <c r="XFB160" i="68"/>
  <c r="RCF160" i="68"/>
  <c r="TUV160" i="68"/>
  <c r="UMJ160" i="68"/>
  <c r="VAU160" i="68"/>
  <c r="VNW160" i="68"/>
  <c r="VYU160" i="68"/>
  <c r="WHI160" i="68"/>
  <c r="WNS160" i="68"/>
  <c r="WTY160" i="68"/>
  <c r="WYC160" i="68"/>
  <c r="XBJ160" i="68"/>
  <c r="QOM160" i="68"/>
  <c r="SFY160" i="68"/>
  <c r="SST160" i="68"/>
  <c r="TAX160" i="68"/>
  <c r="TJA160" i="68"/>
  <c r="TQP160" i="68"/>
  <c r="TWL160" i="68"/>
  <c r="UCE160" i="68"/>
  <c r="UIB160" i="68"/>
  <c r="UNZ160" i="68"/>
  <c r="UTO160" i="68"/>
  <c r="UZP160" i="68"/>
  <c r="VGS160" i="68"/>
  <c r="VLC160" i="68"/>
  <c r="VSN160" i="68"/>
  <c r="VXM160" i="68"/>
  <c r="WDW160" i="68"/>
  <c r="WIT160" i="68"/>
  <c r="WPD160" i="68"/>
  <c r="WUA160" i="68"/>
  <c r="WZC160" i="68"/>
  <c r="XDE160" i="68"/>
  <c r="RJQ160" i="68"/>
  <c r="KNB160" i="68"/>
  <c r="OUY160" i="68"/>
  <c r="QCR160" i="68"/>
  <c r="QUM160" i="68"/>
  <c r="RFM160" i="68"/>
  <c r="RKW160" i="68"/>
  <c r="RPY160" i="68"/>
  <c r="RUY160" i="68"/>
  <c r="RYG160" i="68"/>
  <c r="SBM160" i="68"/>
  <c r="SEN160" i="68"/>
  <c r="SGU160" i="68"/>
  <c r="SJK160" i="68"/>
  <c r="SLS160" i="68"/>
  <c r="SNN160" i="68"/>
  <c r="SPQ160" i="68"/>
  <c r="SRT160" i="68"/>
  <c r="STO160" i="68"/>
  <c r="SVR160" i="68"/>
  <c r="SXU160" i="68"/>
  <c r="SZM160" i="68"/>
  <c r="TBQ160" i="68"/>
  <c r="TDS160" i="68"/>
  <c r="TFN160" i="68"/>
  <c r="THR160" i="68"/>
  <c r="TJS160" i="68"/>
  <c r="TLC160" i="68"/>
  <c r="TMR160" i="68"/>
  <c r="TOF160" i="68"/>
  <c r="TPO160" i="68"/>
  <c r="TRD160" i="68"/>
  <c r="TSR160" i="68"/>
  <c r="TTY160" i="68"/>
  <c r="TVN160" i="68"/>
  <c r="TWZ160" i="68"/>
  <c r="TYG160" i="68"/>
  <c r="TZV160" i="68"/>
  <c r="UBJ160" i="68"/>
  <c r="UCQ160" i="68"/>
  <c r="UEF160" i="68"/>
  <c r="UFT160" i="68"/>
  <c r="UHC160" i="68"/>
  <c r="UIR160" i="68"/>
  <c r="UKB160" i="68"/>
  <c r="ULK160" i="68"/>
  <c r="UMZ160" i="68"/>
  <c r="UON160" i="68"/>
  <c r="UPU160" i="68"/>
  <c r="URJ160" i="68"/>
  <c r="USX160" i="68"/>
  <c r="UUE160" i="68"/>
  <c r="UVT160" i="68"/>
  <c r="UXF160" i="68"/>
  <c r="UYM160" i="68"/>
  <c r="VAB160" i="68"/>
  <c r="VBP160" i="68"/>
  <c r="VCY160" i="68"/>
  <c r="VEN160" i="68"/>
  <c r="VGB160" i="68"/>
  <c r="VHI160" i="68"/>
  <c r="VIX160" i="68"/>
  <c r="VKJ160" i="68"/>
  <c r="VLQ160" i="68"/>
  <c r="VNF160" i="68"/>
  <c r="VOT160" i="68"/>
  <c r="VQA160" i="68"/>
  <c r="VRP160" i="68"/>
  <c r="VTD160" i="68"/>
  <c r="VUG160" i="68"/>
  <c r="VVP160" i="68"/>
  <c r="VWV160" i="68"/>
  <c r="VXY160" i="68"/>
  <c r="VZH160" i="68"/>
  <c r="WAQ160" i="68"/>
  <c r="WBS160" i="68"/>
  <c r="WDC160" i="68"/>
  <c r="WEK160" i="68"/>
  <c r="WFM160" i="68"/>
  <c r="WGW160" i="68"/>
  <c r="WIC160" i="68"/>
  <c r="WJE160" i="68"/>
  <c r="WKO160" i="68"/>
  <c r="WTI160" i="68"/>
  <c r="WZK160" i="68"/>
  <c r="XCP160" i="68"/>
  <c r="RIJ160" i="68"/>
  <c r="UTN160" i="68"/>
  <c r="VUZ160" i="68"/>
  <c r="WOV160" i="68"/>
  <c r="XDV160" i="68"/>
  <c r="RIK160" i="68"/>
  <c r="TNT160" i="68"/>
  <c r="UGM160" i="68"/>
  <c r="UWR160" i="68"/>
  <c r="VOF160" i="68"/>
  <c r="WBH160" i="68"/>
  <c r="WNX160" i="68"/>
  <c r="WYE160" i="68"/>
  <c r="REB160" i="68"/>
  <c r="SIO160" i="68"/>
  <c r="SXC160" i="68"/>
  <c r="TJC160" i="68"/>
  <c r="TTR160" i="68"/>
  <c r="UDU160" i="68"/>
  <c r="UPP160" i="68"/>
  <c r="VBF160" i="68"/>
  <c r="VMU160" i="68"/>
  <c r="VXU160" i="68"/>
  <c r="WHT160" i="68"/>
  <c r="WRQ160" i="68"/>
  <c r="WYG160" i="68"/>
  <c r="XEY160" i="68"/>
  <c r="LJV160" i="68"/>
  <c r="PAS160" i="68"/>
  <c r="QFD160" i="68"/>
  <c r="QWM160" i="68"/>
  <c r="RFO160" i="68"/>
  <c r="RLA160" i="68"/>
  <c r="RQA160" i="68"/>
  <c r="RUZ160" i="68"/>
  <c r="RZB160" i="68"/>
  <c r="SBN160" i="68"/>
  <c r="SEU160" i="68"/>
  <c r="SHI160" i="68"/>
  <c r="SJL160" i="68"/>
  <c r="SLW160" i="68"/>
  <c r="SNZ160" i="68"/>
  <c r="SPU160" i="68"/>
  <c r="SRW160" i="68"/>
  <c r="STZ160" i="68"/>
  <c r="SVS160" i="68"/>
  <c r="SXW160" i="68"/>
  <c r="SZY160" i="68"/>
  <c r="TBS160" i="68"/>
  <c r="TDZ160" i="68"/>
  <c r="TFY160" i="68"/>
  <c r="THS160" i="68"/>
  <c r="TJZ160" i="68"/>
  <c r="TLL160" i="68"/>
  <c r="TMU160" i="68"/>
  <c r="TOJ160" i="68"/>
  <c r="TPX160" i="68"/>
  <c r="TRE160" i="68"/>
  <c r="TST160" i="68"/>
  <c r="TUH160" i="68"/>
  <c r="TVO160" i="68"/>
  <c r="TXD160" i="68"/>
  <c r="TYP160" i="68"/>
  <c r="TZW160" i="68"/>
  <c r="UBL160" i="68"/>
  <c r="UCZ160" i="68"/>
  <c r="UEI160" i="68"/>
  <c r="UFX160" i="68"/>
  <c r="UHL160" i="68"/>
  <c r="UIS160" i="68"/>
  <c r="UKH160" i="68"/>
  <c r="ULT160" i="68"/>
  <c r="UNA160" i="68"/>
  <c r="UOP160" i="68"/>
  <c r="UQD160" i="68"/>
  <c r="URK160" i="68"/>
  <c r="USZ160" i="68"/>
  <c r="UUN160" i="68"/>
  <c r="UVW160" i="68"/>
  <c r="UXL160" i="68"/>
  <c r="UYV160" i="68"/>
  <c r="VAE160" i="68"/>
  <c r="VBT160" i="68"/>
  <c r="VDH160" i="68"/>
  <c r="VEO160" i="68"/>
  <c r="VGD160" i="68"/>
  <c r="VHR160" i="68"/>
  <c r="VIY160" i="68"/>
  <c r="VKN160" i="68"/>
  <c r="VLZ160" i="68"/>
  <c r="VNG160" i="68"/>
  <c r="VOV160" i="68"/>
  <c r="VQJ160" i="68"/>
  <c r="VRS160" i="68"/>
  <c r="VTG160" i="68"/>
  <c r="VUO160" i="68"/>
  <c r="VVQ160" i="68"/>
  <c r="VXA160" i="68"/>
  <c r="VYG160" i="68"/>
  <c r="VZI160" i="68"/>
  <c r="WAS160" i="68"/>
  <c r="WCA160" i="68"/>
  <c r="WDD160" i="68"/>
  <c r="WEM160" i="68"/>
  <c r="WFU160" i="68"/>
  <c r="WGX160" i="68"/>
  <c r="WIG160" i="68"/>
  <c r="WJM160" i="68"/>
  <c r="WKP160" i="68"/>
  <c r="WLY160" i="68"/>
  <c r="WNH160" i="68"/>
  <c r="WOJ160" i="68"/>
  <c r="WPT160" i="68"/>
  <c r="WRB160" i="68"/>
  <c r="WSE160" i="68"/>
  <c r="WTN160" i="68"/>
  <c r="WUR160" i="68"/>
  <c r="WVQ160" i="68"/>
  <c r="WWU160" i="68"/>
  <c r="WXT160" i="68"/>
  <c r="WYP160" i="68"/>
  <c r="WZM160" i="68"/>
  <c r="XAI160" i="68"/>
  <c r="XBB160" i="68"/>
  <c r="XBY160" i="68"/>
  <c r="XCU160" i="68"/>
  <c r="XDN160" i="68"/>
  <c r="XEK160" i="68"/>
  <c r="QMF160" i="68"/>
  <c r="TWC160" i="68"/>
  <c r="UPF160" i="68"/>
  <c r="VCJ160" i="68"/>
  <c r="VMP160" i="68"/>
  <c r="VXL160" i="68"/>
  <c r="WGG160" i="68"/>
  <c r="WLD160" i="68"/>
  <c r="WSP160" i="68"/>
  <c r="WXD160" i="68"/>
  <c r="XAQ160" i="68"/>
  <c r="XES160" i="68"/>
  <c r="RCG160" i="68"/>
  <c r="SDM160" i="68"/>
  <c r="SOY160" i="68"/>
  <c r="SYU160" i="68"/>
  <c r="TGX160" i="68"/>
  <c r="TPA160" i="68"/>
  <c r="TUX160" i="68"/>
  <c r="UAV160" i="68"/>
  <c r="UJP160" i="68"/>
  <c r="UPG160" i="68"/>
  <c r="UVD160" i="68"/>
  <c r="VBD160" i="68"/>
  <c r="VDZ160" i="68"/>
  <c r="VIH160" i="68"/>
  <c r="VPO160" i="68"/>
  <c r="VVC160" i="68"/>
  <c r="VYW160" i="68"/>
  <c r="WEZ160" i="68"/>
  <c r="WKC160" i="68"/>
  <c r="WQF160" i="68"/>
  <c r="WVD160" i="68"/>
  <c r="XAS160" i="68"/>
  <c r="XET160" i="68"/>
  <c r="QQQ160" i="68"/>
  <c r="SDQ160" i="68"/>
  <c r="SRE160" i="68"/>
  <c r="TDD160" i="68"/>
  <c r="TQQ160" i="68"/>
  <c r="UAZ160" i="68"/>
  <c r="ULF160" i="68"/>
  <c r="UWV160" i="68"/>
  <c r="VII160" i="68"/>
  <c r="VUA160" i="68"/>
  <c r="WEB160" i="68"/>
  <c r="WNY160" i="68"/>
  <c r="WVE160" i="68"/>
  <c r="XCM160" i="68"/>
  <c r="MGJ160" i="68"/>
  <c r="PFA160" i="68"/>
  <c r="QHI160" i="68"/>
  <c r="QYK160" i="68"/>
  <c r="RHA160" i="68"/>
  <c r="RMC160" i="68"/>
  <c r="RRE160" i="68"/>
  <c r="RVY160" i="68"/>
  <c r="RZG160" i="68"/>
  <c r="SCJ160" i="68"/>
  <c r="SEV160" i="68"/>
  <c r="SHP160" i="68"/>
  <c r="SKB160" i="68"/>
  <c r="SMC160" i="68"/>
  <c r="SOE160" i="68"/>
  <c r="SQH160" i="68"/>
  <c r="SSA160" i="68"/>
  <c r="SUE160" i="68"/>
  <c r="SWG160" i="68"/>
  <c r="SYA160" i="68"/>
  <c r="TAE160" i="68"/>
  <c r="TCG160" i="68"/>
  <c r="TEA160" i="68"/>
  <c r="TGF160" i="68"/>
  <c r="TIG160" i="68"/>
  <c r="TKA160" i="68"/>
  <c r="TLR160" i="68"/>
  <c r="TND160" i="68"/>
  <c r="TOK160" i="68"/>
  <c r="TPZ160" i="68"/>
  <c r="TRN160" i="68"/>
  <c r="TSU160" i="68"/>
  <c r="TUJ160" i="68"/>
  <c r="TVX160" i="68"/>
  <c r="TXG160" i="68"/>
  <c r="TYV160" i="68"/>
  <c r="UAF160" i="68"/>
  <c r="UBO160" i="68"/>
  <c r="UDD160" i="68"/>
  <c r="UER160" i="68"/>
  <c r="UFY160" i="68"/>
  <c r="UHN160" i="68"/>
  <c r="UJB160" i="68"/>
  <c r="UKI160" i="68"/>
  <c r="ULX160" i="68"/>
  <c r="UNJ160" i="68"/>
  <c r="UOQ160" i="68"/>
  <c r="UQF160" i="68"/>
  <c r="URT160" i="68"/>
  <c r="UTC160" i="68"/>
  <c r="UUR160" i="68"/>
  <c r="UWF160" i="68"/>
  <c r="UXM160" i="68"/>
  <c r="UZB160" i="68"/>
  <c r="VAN160" i="68"/>
  <c r="VBU160" i="68"/>
  <c r="VDJ160" i="68"/>
  <c r="VEX160" i="68"/>
  <c r="VGE160" i="68"/>
  <c r="VHT160" i="68"/>
  <c r="VJH160" i="68"/>
  <c r="VKQ160" i="68"/>
  <c r="VMF160" i="68"/>
  <c r="VNP160" i="68"/>
  <c r="VOY160" i="68"/>
  <c r="VQN160" i="68"/>
  <c r="VSB160" i="68"/>
  <c r="VTH160" i="68"/>
  <c r="VUQ160" i="68"/>
  <c r="VVY160" i="68"/>
  <c r="VXB160" i="68"/>
  <c r="VYK160" i="68"/>
  <c r="VZQ160" i="68"/>
  <c r="WAT160" i="68"/>
  <c r="WCC160" i="68"/>
  <c r="WDL160" i="68"/>
  <c r="WEN160" i="68"/>
  <c r="WFX160" i="68"/>
  <c r="WHF160" i="68"/>
  <c r="WII160" i="68"/>
  <c r="WJR160" i="68"/>
  <c r="WKX160" i="68"/>
  <c r="WMA160" i="68"/>
  <c r="WNJ160" i="68"/>
  <c r="WOR160" i="68"/>
  <c r="WPU160" i="68"/>
  <c r="WRD160" i="68"/>
  <c r="WSM160" i="68"/>
  <c r="WTO160" i="68"/>
  <c r="WUT160" i="68"/>
  <c r="WVW160" i="68"/>
  <c r="WWV160" i="68"/>
  <c r="WXV160" i="68"/>
  <c r="WYU160" i="68"/>
  <c r="WZN160" i="68"/>
  <c r="XAK160" i="68"/>
  <c r="XBG160" i="68"/>
  <c r="XBZ160" i="68"/>
  <c r="XCW160" i="68"/>
  <c r="XDS160" i="68"/>
  <c r="XEL160" i="68"/>
  <c r="PNW160" i="68"/>
  <c r="RSM160" i="68"/>
  <c r="RXC160" i="68"/>
  <c r="SCR160" i="68"/>
  <c r="SIG160" i="68"/>
  <c r="SMP160" i="68"/>
  <c r="SQM160" i="68"/>
  <c r="SUS160" i="68"/>
  <c r="SYT160" i="68"/>
  <c r="TCO160" i="68"/>
  <c r="TGU160" i="68"/>
  <c r="TKN160" i="68"/>
  <c r="TNK160" i="68"/>
  <c r="TQJ160" i="68"/>
  <c r="TTH160" i="68"/>
  <c r="TZF160" i="68"/>
  <c r="UCB160" i="68"/>
  <c r="UEU160" i="68"/>
  <c r="UHX160" i="68"/>
  <c r="UKV160" i="68"/>
  <c r="UQR160" i="68"/>
  <c r="UVB160" i="68"/>
  <c r="UXX160" i="68"/>
  <c r="VDT160" i="68"/>
  <c r="VGR160" i="68"/>
  <c r="VJM160" i="68"/>
  <c r="VPL160" i="68"/>
  <c r="VSE160" i="68"/>
  <c r="VWC160" i="68"/>
  <c r="WBG160" i="68"/>
  <c r="WDO160" i="68"/>
  <c r="WKA160" i="68"/>
  <c r="WQE160" i="68"/>
  <c r="WVB160" i="68"/>
  <c r="WYX160" i="68"/>
  <c r="XDC160" i="68"/>
  <c r="PSE160" i="68"/>
  <c r="RNO160" i="68"/>
  <c r="RXD160" i="68"/>
  <c r="SIM160" i="68"/>
  <c r="SMU160" i="68"/>
  <c r="SUY160" i="68"/>
  <c r="TEU160" i="68"/>
  <c r="TMF160" i="68"/>
  <c r="TTI160" i="68"/>
  <c r="TZH160" i="68"/>
  <c r="UFD160" i="68"/>
  <c r="UML160" i="68"/>
  <c r="USH160" i="68"/>
  <c r="VCK160" i="68"/>
  <c r="VJV160" i="68"/>
  <c r="VRD160" i="68"/>
  <c r="VWK160" i="68"/>
  <c r="WCQ160" i="68"/>
  <c r="WHQ160" i="68"/>
  <c r="WMN160" i="68"/>
  <c r="WSX160" i="68"/>
  <c r="WXE160" i="68"/>
  <c r="XBO160" i="68"/>
  <c r="XEA160" i="68"/>
  <c r="PVZ160" i="68"/>
  <c r="ROS160" i="68"/>
  <c r="RXY160" i="68"/>
  <c r="SGL160" i="68"/>
  <c r="SNF160" i="68"/>
  <c r="STF160" i="68"/>
  <c r="SZF160" i="68"/>
  <c r="TGY160" i="68"/>
  <c r="TMG160" i="68"/>
  <c r="TNV160" i="68"/>
  <c r="TSF160" i="68"/>
  <c r="TWN160" i="68"/>
  <c r="TZK160" i="68"/>
  <c r="UFJ160" i="68"/>
  <c r="UIC160" i="68"/>
  <c r="UMM160" i="68"/>
  <c r="UQY160" i="68"/>
  <c r="UTX160" i="68"/>
  <c r="UYJ160" i="68"/>
  <c r="VCT160" i="68"/>
  <c r="VFP160" i="68"/>
  <c r="VJX160" i="68"/>
  <c r="VOJ160" i="68"/>
  <c r="VRE160" i="68"/>
  <c r="VWM160" i="68"/>
  <c r="WAG160" i="68"/>
  <c r="WCR160" i="68"/>
  <c r="WGJ160" i="68"/>
  <c r="WKE160" i="68"/>
  <c r="WMV160" i="68"/>
  <c r="WQN160" i="68"/>
  <c r="WSZ160" i="68"/>
  <c r="WWJ160" i="68"/>
  <c r="WZE160" i="68"/>
  <c r="XAT160" i="68"/>
  <c r="XDF160" i="68"/>
  <c r="MZB160" i="68"/>
  <c r="PJK160" i="68"/>
  <c r="QJQ160" i="68"/>
  <c r="RAK160" i="68"/>
  <c r="RHC160" i="68"/>
  <c r="RMG160" i="68"/>
  <c r="RRG160" i="68"/>
  <c r="RWC160" i="68"/>
  <c r="RZJ160" i="68"/>
  <c r="SCM160" i="68"/>
  <c r="SFQ160" i="68"/>
  <c r="SHS160" i="68"/>
  <c r="SKE160" i="68"/>
  <c r="SMN160" i="68"/>
  <c r="SOG160" i="68"/>
  <c r="SQK160" i="68"/>
  <c r="SSL160" i="68"/>
  <c r="SUG160" i="68"/>
  <c r="SWK160" i="68"/>
  <c r="SYM160" i="68"/>
  <c r="TAG160" i="68"/>
  <c r="TCL160" i="68"/>
  <c r="TEL160" i="68"/>
  <c r="TGG160" i="68"/>
  <c r="TIJ160" i="68"/>
  <c r="TKL160" i="68"/>
  <c r="TLS160" i="68"/>
  <c r="TNH160" i="68"/>
  <c r="TOT160" i="68"/>
  <c r="TQA160" i="68"/>
  <c r="TRP160" i="68"/>
  <c r="TTD160" i="68"/>
  <c r="TUM160" i="68"/>
  <c r="TWB160" i="68"/>
  <c r="TXP160" i="68"/>
  <c r="TYW160" i="68"/>
  <c r="UAL160" i="68"/>
  <c r="UBX160" i="68"/>
  <c r="UDE160" i="68"/>
  <c r="UET160" i="68"/>
  <c r="UGH160" i="68"/>
  <c r="UHO160" i="68"/>
  <c r="UJD160" i="68"/>
  <c r="UKR160" i="68"/>
  <c r="UMA160" i="68"/>
  <c r="UNP160" i="68"/>
  <c r="UOZ160" i="68"/>
  <c r="UQI160" i="68"/>
  <c r="URX160" i="68"/>
  <c r="UTL160" i="68"/>
  <c r="UUS160" i="68"/>
  <c r="UWH160" i="68"/>
  <c r="UXV160" i="68"/>
  <c r="UZC160" i="68"/>
  <c r="VAR160" i="68"/>
  <c r="VCD160" i="68"/>
  <c r="VDK160" i="68"/>
  <c r="VEZ160" i="68"/>
  <c r="VGN160" i="68"/>
  <c r="VHW160" i="68"/>
  <c r="VJL160" i="68"/>
  <c r="VKZ160" i="68"/>
  <c r="VMG160" i="68"/>
  <c r="VNV160" i="68"/>
  <c r="VPH160" i="68"/>
  <c r="VQO160" i="68"/>
  <c r="VSD160" i="68"/>
  <c r="VTP160" i="68"/>
  <c r="VUR160" i="68"/>
  <c r="VWB160" i="68"/>
  <c r="VXJ160" i="68"/>
  <c r="VYM160" i="68"/>
  <c r="VZV160" i="68"/>
  <c r="WBB160" i="68"/>
  <c r="WCE160" i="68"/>
  <c r="WDN160" i="68"/>
  <c r="WEV160" i="68"/>
  <c r="WFY160" i="68"/>
  <c r="WHH160" i="68"/>
  <c r="WIQ160" i="68"/>
  <c r="WJS160" i="68"/>
  <c r="WLC160" i="68"/>
  <c r="WMI160" i="68"/>
  <c r="WNK160" i="68"/>
  <c r="WOU160" i="68"/>
  <c r="WQC160" i="68"/>
  <c r="WRE160" i="68"/>
  <c r="WSO160" i="68"/>
  <c r="WTW160" i="68"/>
  <c r="WUU160" i="68"/>
  <c r="WVZ160" i="68"/>
  <c r="WXB160" i="68"/>
  <c r="WXW160" i="68"/>
  <c r="WYW160" i="68"/>
  <c r="WZS160" i="68"/>
  <c r="XAL160" i="68"/>
  <c r="XBI160" i="68"/>
  <c r="XCE160" i="68"/>
  <c r="XCX160" i="68"/>
  <c r="XDU160" i="68"/>
  <c r="XEQ160" i="68"/>
  <c r="NJU160" i="68"/>
  <c r="RNI160" i="68"/>
  <c r="SAF160" i="68"/>
  <c r="SFU160" i="68"/>
  <c r="SKG160" i="68"/>
  <c r="SOR160" i="68"/>
  <c r="SSS160" i="68"/>
  <c r="SWL160" i="68"/>
  <c r="TAR160" i="68"/>
  <c r="TER160" i="68"/>
  <c r="TIP160" i="68"/>
  <c r="TMB160" i="68"/>
  <c r="TOZ160" i="68"/>
  <c r="TRS160" i="68"/>
  <c r="TXR160" i="68"/>
  <c r="UAM160" i="68"/>
  <c r="UDN160" i="68"/>
  <c r="UGJ160" i="68"/>
  <c r="UJG160" i="68"/>
  <c r="UNQ160" i="68"/>
  <c r="URY160" i="68"/>
  <c r="UWI160" i="68"/>
  <c r="UZL160" i="68"/>
  <c r="VFC160" i="68"/>
  <c r="VIF160" i="68"/>
  <c r="VLB160" i="68"/>
  <c r="VQX160" i="68"/>
  <c r="VTR160" i="68"/>
  <c r="VZW160" i="68"/>
  <c r="WCM160" i="68"/>
  <c r="WEY160" i="68"/>
  <c r="WIS160" i="68"/>
  <c r="WMM160" i="68"/>
  <c r="WRM160" i="68"/>
  <c r="WWA160" i="68"/>
  <c r="WZU160" i="68"/>
  <c r="XCG160" i="68"/>
  <c r="NVO160" i="68"/>
  <c r="RSN160" i="68"/>
  <c r="SAI160" i="68"/>
  <c r="SKW160" i="68"/>
  <c r="SRA160" i="68"/>
  <c r="SWZ160" i="68"/>
  <c r="TDA160" i="68"/>
  <c r="TKQ160" i="68"/>
  <c r="TSB160" i="68"/>
  <c r="TXS160" i="68"/>
  <c r="UDT160" i="68"/>
  <c r="UKW160" i="68"/>
  <c r="UQV160" i="68"/>
  <c r="UYA160" i="68"/>
  <c r="VFL160" i="68"/>
  <c r="VMR160" i="68"/>
  <c r="VTS160" i="68"/>
  <c r="WAE160" i="68"/>
  <c r="WGI160" i="68"/>
  <c r="WLL160" i="68"/>
  <c r="WRP160" i="68"/>
  <c r="WWG160" i="68"/>
  <c r="WZV160" i="68"/>
  <c r="XCH160" i="68"/>
  <c r="OET160" i="68"/>
  <c r="RTS160" i="68"/>
  <c r="SAK160" i="68"/>
  <c r="SLB160" i="68"/>
  <c r="SOZ160" i="68"/>
  <c r="SVA160" i="68"/>
  <c r="TBA160" i="68"/>
  <c r="TFG160" i="68"/>
  <c r="TKZ160" i="68"/>
  <c r="TPJ160" i="68"/>
  <c r="TUY160" i="68"/>
  <c r="TYB160" i="68"/>
  <c r="UCN160" i="68"/>
  <c r="UGV160" i="68"/>
  <c r="UJR160" i="68"/>
  <c r="UOB160" i="68"/>
  <c r="USN160" i="68"/>
  <c r="UVG160" i="68"/>
  <c r="UZQ160" i="68"/>
  <c r="VEA160" i="68"/>
  <c r="VHB160" i="68"/>
  <c r="VLL160" i="68"/>
  <c r="VPX160" i="68"/>
  <c r="VST160" i="68"/>
  <c r="VVD160" i="68"/>
  <c r="VYX160" i="68"/>
  <c r="WBP160" i="68"/>
  <c r="WFH160" i="68"/>
  <c r="WJB160" i="68"/>
  <c r="WLN160" i="68"/>
  <c r="WPH160" i="68"/>
  <c r="WUG160" i="68"/>
  <c r="WXK160" i="68"/>
  <c r="XAA160" i="68"/>
  <c r="XBQ160" i="68"/>
  <c r="XEC160" i="68"/>
  <c r="H10" i="81"/>
  <c r="I70" i="68"/>
  <c r="I9" i="91" s="1"/>
  <c r="I119" i="68"/>
  <c r="I125" i="68" s="1"/>
  <c r="AR54" i="22"/>
  <c r="AR49" i="79" s="1"/>
  <c r="AR52" i="22"/>
  <c r="AR47" i="79" s="1"/>
  <c r="AR51" i="22"/>
  <c r="AR46" i="79" s="1"/>
  <c r="H135" i="57"/>
  <c r="H17" i="57"/>
  <c r="H33" i="75"/>
  <c r="L37" i="75" s="1"/>
  <c r="L2" i="1"/>
  <c r="L2" i="79"/>
  <c r="L2" i="38"/>
  <c r="L2" i="22"/>
  <c r="L2" i="87"/>
  <c r="L2" i="86"/>
  <c r="L2" i="97"/>
  <c r="L2" i="33"/>
  <c r="L31" i="75"/>
  <c r="L30" i="75"/>
  <c r="L29" i="75"/>
  <c r="L2" i="68"/>
  <c r="L70" i="68" s="1"/>
  <c r="L9" i="91" s="1"/>
  <c r="L2" i="90"/>
  <c r="L2" i="91"/>
  <c r="L2" i="89"/>
  <c r="AR53" i="22"/>
  <c r="AR48" i="79" s="1"/>
  <c r="I21" i="55"/>
  <c r="I22" i="55"/>
  <c r="AR55" i="22"/>
  <c r="AR50" i="79" s="1"/>
  <c r="L2" i="81"/>
  <c r="M2" i="75"/>
  <c r="L2" i="55"/>
  <c r="AR50" i="22"/>
  <c r="AR45" i="79" s="1"/>
  <c r="H31" i="68"/>
  <c r="H32" i="68"/>
  <c r="H30" i="68"/>
  <c r="K119" i="68"/>
  <c r="J119" i="68"/>
  <c r="J19" i="55"/>
  <c r="J18" i="55"/>
  <c r="J20" i="55"/>
  <c r="J21" i="55"/>
  <c r="I20" i="55"/>
  <c r="I19" i="55"/>
  <c r="I18" i="55"/>
  <c r="K18" i="55"/>
  <c r="K22" i="55"/>
  <c r="K19" i="55"/>
  <c r="K21" i="55"/>
  <c r="K20" i="55"/>
  <c r="J70" i="68"/>
  <c r="J9" i="91" s="1"/>
  <c r="K70" i="68"/>
  <c r="K9" i="91" s="1"/>
  <c r="J9" i="75"/>
  <c r="J3" i="97" s="1"/>
  <c r="L9" i="75"/>
  <c r="L3" i="97" s="1"/>
  <c r="K9" i="75"/>
  <c r="K3" i="97" s="1"/>
  <c r="I9" i="75"/>
  <c r="I3" i="97" s="1"/>
  <c r="H35" i="68" l="1"/>
  <c r="H48" i="68" s="1"/>
  <c r="H56" i="68" s="1"/>
  <c r="H66" i="68" s="1"/>
  <c r="AS52" i="22"/>
  <c r="AS47" i="79" s="1"/>
  <c r="AS51" i="22"/>
  <c r="AS46" i="79" s="1"/>
  <c r="AS54" i="22"/>
  <c r="AS49" i="79" s="1"/>
  <c r="I132" i="68"/>
  <c r="I147" i="68"/>
  <c r="K16" i="91"/>
  <c r="K43" i="91"/>
  <c r="J16" i="91"/>
  <c r="J43" i="91"/>
  <c r="I16" i="91"/>
  <c r="I43" i="91"/>
  <c r="L16" i="91"/>
  <c r="L43" i="91"/>
  <c r="J24" i="55"/>
  <c r="I24" i="55"/>
  <c r="K24" i="55"/>
  <c r="M2" i="1"/>
  <c r="M2" i="79"/>
  <c r="M2" i="38"/>
  <c r="M2" i="22"/>
  <c r="M2" i="87"/>
  <c r="M2" i="86"/>
  <c r="M2" i="97"/>
  <c r="K3" i="33"/>
  <c r="J3" i="33"/>
  <c r="I3" i="33"/>
  <c r="L3" i="33"/>
  <c r="M2" i="33"/>
  <c r="L4" i="55"/>
  <c r="M31" i="75"/>
  <c r="M37" i="75"/>
  <c r="M30" i="75"/>
  <c r="J37" i="75"/>
  <c r="K37" i="75"/>
  <c r="M29" i="75"/>
  <c r="M2" i="68"/>
  <c r="M70" i="68" s="1"/>
  <c r="M2" i="90"/>
  <c r="M2" i="91"/>
  <c r="M9" i="75"/>
  <c r="M2" i="89"/>
  <c r="AS53" i="22"/>
  <c r="AS48" i="79" s="1"/>
  <c r="AS55" i="22"/>
  <c r="AS50" i="79" s="1"/>
  <c r="L119" i="68"/>
  <c r="L125" i="68" s="1"/>
  <c r="L147" i="68" s="1"/>
  <c r="H13" i="75"/>
  <c r="H19" i="75"/>
  <c r="H22" i="75" s="1"/>
  <c r="H4" i="1" s="1"/>
  <c r="M2" i="81"/>
  <c r="M2" i="55"/>
  <c r="N2" i="75"/>
  <c r="AS50" i="22"/>
  <c r="AS45" i="79" s="1"/>
  <c r="L4" i="38"/>
  <c r="K4" i="38"/>
  <c r="J4" i="38"/>
  <c r="I4" i="38"/>
  <c r="J11" i="81"/>
  <c r="J33" i="81" s="1"/>
  <c r="L11" i="81"/>
  <c r="L33" i="81" s="1"/>
  <c r="K11" i="81"/>
  <c r="K33" i="81" s="1"/>
  <c r="I11" i="81"/>
  <c r="I33" i="81" s="1"/>
  <c r="K125" i="68"/>
  <c r="J125" i="68"/>
  <c r="AT54" i="22"/>
  <c r="AT49" i="79" s="1"/>
  <c r="H136" i="57"/>
  <c r="H35" i="75"/>
  <c r="M39" i="75" s="1"/>
  <c r="I37" i="75"/>
  <c r="H54" i="68" l="1"/>
  <c r="H65" i="68" s="1"/>
  <c r="I78" i="68" s="1"/>
  <c r="AT52" i="22"/>
  <c r="AT47" i="79" s="1"/>
  <c r="H172" i="68"/>
  <c r="AT51" i="22"/>
  <c r="AT46" i="79" s="1"/>
  <c r="X4" i="1"/>
  <c r="AS4" i="1"/>
  <c r="S4" i="1"/>
  <c r="J4" i="1"/>
  <c r="AV4" i="1"/>
  <c r="V4" i="1"/>
  <c r="AQ4" i="1"/>
  <c r="AX4" i="1"/>
  <c r="AH4" i="1"/>
  <c r="AG4" i="1"/>
  <c r="L4" i="1"/>
  <c r="AO4" i="1"/>
  <c r="AU4" i="1"/>
  <c r="AJ4" i="1"/>
  <c r="AA4" i="1"/>
  <c r="R4" i="1"/>
  <c r="O4" i="1"/>
  <c r="O12" i="1" s="1"/>
  <c r="M4" i="1"/>
  <c r="AK4" i="1"/>
  <c r="AY4" i="1"/>
  <c r="AE4" i="1"/>
  <c r="AC4" i="1"/>
  <c r="K4" i="1"/>
  <c r="AF4" i="1"/>
  <c r="AM4" i="1"/>
  <c r="AR4" i="1"/>
  <c r="AI4" i="1"/>
  <c r="I4" i="1"/>
  <c r="AD4" i="1"/>
  <c r="W4" i="1"/>
  <c r="U4" i="1"/>
  <c r="Y4" i="1"/>
  <c r="T4" i="1"/>
  <c r="AT4" i="1"/>
  <c r="AB4" i="1"/>
  <c r="AW4" i="1"/>
  <c r="N4" i="1"/>
  <c r="AZ4" i="1"/>
  <c r="Z4" i="1"/>
  <c r="Q4" i="1"/>
  <c r="AP4" i="1"/>
  <c r="AN4" i="1"/>
  <c r="P4" i="1"/>
  <c r="AL4" i="1"/>
  <c r="M15" i="75"/>
  <c r="M5" i="55" s="1"/>
  <c r="I15" i="75"/>
  <c r="M3" i="81"/>
  <c r="M44" i="81" s="1"/>
  <c r="M52" i="81" s="1"/>
  <c r="M4" i="91"/>
  <c r="M11" i="81"/>
  <c r="M33" i="81" s="1"/>
  <c r="M9" i="91"/>
  <c r="L20" i="55"/>
  <c r="L23" i="55"/>
  <c r="J26" i="33"/>
  <c r="J15" i="86"/>
  <c r="K26" i="33"/>
  <c r="K15" i="86"/>
  <c r="I26" i="33"/>
  <c r="I15" i="86"/>
  <c r="N2" i="1"/>
  <c r="N2" i="38"/>
  <c r="N2" i="22"/>
  <c r="N2" i="79"/>
  <c r="M3" i="1"/>
  <c r="M3" i="86"/>
  <c r="M3" i="33"/>
  <c r="M3" i="97"/>
  <c r="N2" i="87"/>
  <c r="N2" i="86"/>
  <c r="N2" i="97"/>
  <c r="L22" i="55"/>
  <c r="L18" i="55"/>
  <c r="L21" i="55"/>
  <c r="L19" i="55"/>
  <c r="N2" i="33"/>
  <c r="M4" i="55"/>
  <c r="M3" i="55"/>
  <c r="M3" i="68"/>
  <c r="J39" i="75"/>
  <c r="N37" i="75"/>
  <c r="N39" i="75"/>
  <c r="N30" i="75"/>
  <c r="N38" i="75"/>
  <c r="N31" i="75"/>
  <c r="N4" i="55" s="1"/>
  <c r="N23" i="55" s="1"/>
  <c r="J38" i="75"/>
  <c r="K38" i="75"/>
  <c r="L38" i="75"/>
  <c r="M38" i="75"/>
  <c r="K39" i="75"/>
  <c r="L39" i="75"/>
  <c r="N2" i="68"/>
  <c r="N29" i="75"/>
  <c r="M4" i="38"/>
  <c r="N2" i="90"/>
  <c r="N2" i="91"/>
  <c r="AT53" i="22"/>
  <c r="AT48" i="79" s="1"/>
  <c r="N2" i="89"/>
  <c r="AT55" i="22"/>
  <c r="AT50" i="79" s="1"/>
  <c r="L132" i="68"/>
  <c r="M119" i="68"/>
  <c r="M125" i="68" s="1"/>
  <c r="M132" i="68" s="1"/>
  <c r="N15" i="75"/>
  <c r="N3" i="87" s="1"/>
  <c r="J15" i="75"/>
  <c r="K15" i="75"/>
  <c r="L15" i="75"/>
  <c r="N2" i="55"/>
  <c r="O2" i="75"/>
  <c r="N9" i="75"/>
  <c r="N3" i="97" s="1"/>
  <c r="N2" i="81"/>
  <c r="AT50" i="22"/>
  <c r="AT45" i="79" s="1"/>
  <c r="J132" i="68"/>
  <c r="J147" i="68"/>
  <c r="K132" i="68"/>
  <c r="K147" i="68"/>
  <c r="O19" i="1"/>
  <c r="AU54" i="22"/>
  <c r="AU49" i="79" s="1"/>
  <c r="I39" i="75"/>
  <c r="I4" i="91" s="1"/>
  <c r="I18" i="91" s="1"/>
  <c r="I38" i="75"/>
  <c r="E39" i="55"/>
  <c r="E38" i="55"/>
  <c r="AU52" i="22" l="1"/>
  <c r="AU47" i="79" s="1"/>
  <c r="M3" i="91"/>
  <c r="AU51" i="22"/>
  <c r="AU46" i="79" s="1"/>
  <c r="M4" i="89"/>
  <c r="I67" i="91"/>
  <c r="I36" i="91"/>
  <c r="I37" i="91" s="1"/>
  <c r="I79" i="91" s="1"/>
  <c r="I31" i="91"/>
  <c r="I32" i="91" s="1"/>
  <c r="I75" i="91" s="1"/>
  <c r="I25" i="91"/>
  <c r="M36" i="81"/>
  <c r="M4" i="90"/>
  <c r="M3" i="87"/>
  <c r="AL117" i="1"/>
  <c r="AL28" i="1"/>
  <c r="AL31" i="1"/>
  <c r="AL108" i="1"/>
  <c r="AL49" i="1"/>
  <c r="AL96" i="1"/>
  <c r="AL46" i="1"/>
  <c r="AL116" i="1"/>
  <c r="Q117" i="1"/>
  <c r="Q49" i="1"/>
  <c r="Q46" i="1"/>
  <c r="Q96" i="1"/>
  <c r="Q108" i="1"/>
  <c r="Q28" i="1"/>
  <c r="Q116" i="1"/>
  <c r="Q31" i="1"/>
  <c r="AW46" i="1"/>
  <c r="AW116" i="1"/>
  <c r="AW117" i="1"/>
  <c r="AW96" i="1"/>
  <c r="AW49" i="1"/>
  <c r="AW28" i="1"/>
  <c r="AW108" i="1"/>
  <c r="AW31" i="1"/>
  <c r="Y108" i="1"/>
  <c r="Y116" i="1"/>
  <c r="Y117" i="1"/>
  <c r="Y28" i="1"/>
  <c r="Y31" i="1"/>
  <c r="Y96" i="1"/>
  <c r="Y46" i="1"/>
  <c r="Y49" i="1"/>
  <c r="I117" i="1"/>
  <c r="I96" i="1"/>
  <c r="I49" i="1"/>
  <c r="I108" i="1"/>
  <c r="I28" i="1"/>
  <c r="I19" i="1"/>
  <c r="I12" i="1"/>
  <c r="I46" i="1"/>
  <c r="I116" i="1"/>
  <c r="I31" i="1"/>
  <c r="AF117" i="1"/>
  <c r="AF31" i="1"/>
  <c r="AF108" i="1"/>
  <c r="AF49" i="1"/>
  <c r="AF46" i="1"/>
  <c r="AF116" i="1"/>
  <c r="AF96" i="1"/>
  <c r="AF28" i="1"/>
  <c r="AY117" i="1"/>
  <c r="AY28" i="1"/>
  <c r="AY46" i="1"/>
  <c r="AY96" i="1"/>
  <c r="AY108" i="1"/>
  <c r="AY49" i="1"/>
  <c r="AY116" i="1"/>
  <c r="AY31" i="1"/>
  <c r="R28" i="1"/>
  <c r="R96" i="1"/>
  <c r="R116" i="1"/>
  <c r="R117" i="1"/>
  <c r="R31" i="1"/>
  <c r="R46" i="1"/>
  <c r="R49" i="1"/>
  <c r="R108" i="1"/>
  <c r="AO31" i="1"/>
  <c r="AO96" i="1"/>
  <c r="AO116" i="1"/>
  <c r="AO117" i="1"/>
  <c r="AO46" i="1"/>
  <c r="AO108" i="1"/>
  <c r="AO49" i="1"/>
  <c r="AO28" i="1"/>
  <c r="AX117" i="1"/>
  <c r="AX31" i="1"/>
  <c r="AX96" i="1"/>
  <c r="AX108" i="1"/>
  <c r="AX28" i="1"/>
  <c r="AX116" i="1"/>
  <c r="AX46" i="1"/>
  <c r="AX49" i="1"/>
  <c r="J117" i="1"/>
  <c r="J12" i="1"/>
  <c r="J116" i="1"/>
  <c r="J31" i="1"/>
  <c r="J19" i="1"/>
  <c r="J96" i="1"/>
  <c r="J108" i="1"/>
  <c r="J28" i="1"/>
  <c r="J46" i="1"/>
  <c r="J49" i="1"/>
  <c r="P96" i="1"/>
  <c r="P116" i="1"/>
  <c r="P46" i="1"/>
  <c r="P117" i="1"/>
  <c r="P28" i="1"/>
  <c r="P49" i="1"/>
  <c r="P108" i="1"/>
  <c r="P31" i="1"/>
  <c r="Z108" i="1"/>
  <c r="Z116" i="1"/>
  <c r="Z117" i="1"/>
  <c r="Z28" i="1"/>
  <c r="Z96" i="1"/>
  <c r="Z31" i="1"/>
  <c r="Z49" i="1"/>
  <c r="Z46" i="1"/>
  <c r="AB117" i="1"/>
  <c r="AB28" i="1"/>
  <c r="AB46" i="1"/>
  <c r="AB49" i="1"/>
  <c r="AB31" i="1"/>
  <c r="AB96" i="1"/>
  <c r="AB116" i="1"/>
  <c r="AB108" i="1"/>
  <c r="U117" i="1"/>
  <c r="U28" i="1"/>
  <c r="U96" i="1"/>
  <c r="U108" i="1"/>
  <c r="U31" i="1"/>
  <c r="U46" i="1"/>
  <c r="U116" i="1"/>
  <c r="U49" i="1"/>
  <c r="AI117" i="1"/>
  <c r="AI28" i="1"/>
  <c r="AI96" i="1"/>
  <c r="AI49" i="1"/>
  <c r="AI46" i="1"/>
  <c r="AI108" i="1"/>
  <c r="AI116" i="1"/>
  <c r="AI31" i="1"/>
  <c r="K117" i="1"/>
  <c r="K96" i="1"/>
  <c r="K116" i="1"/>
  <c r="K28" i="1"/>
  <c r="K46" i="1"/>
  <c r="K108" i="1"/>
  <c r="K49" i="1"/>
  <c r="K12" i="1"/>
  <c r="K31" i="1"/>
  <c r="K19" i="1"/>
  <c r="AK117" i="1"/>
  <c r="AK49" i="1"/>
  <c r="AK108" i="1"/>
  <c r="AK46" i="1"/>
  <c r="AK31" i="1"/>
  <c r="AK116" i="1"/>
  <c r="AK28" i="1"/>
  <c r="AK96" i="1"/>
  <c r="AA108" i="1"/>
  <c r="AA96" i="1"/>
  <c r="AA116" i="1"/>
  <c r="AA117" i="1"/>
  <c r="AA46" i="1"/>
  <c r="AA28" i="1"/>
  <c r="AA49" i="1"/>
  <c r="AA31" i="1"/>
  <c r="L117" i="1"/>
  <c r="L31" i="1"/>
  <c r="L108" i="1"/>
  <c r="L46" i="1"/>
  <c r="L19" i="1"/>
  <c r="L28" i="1"/>
  <c r="L49" i="1"/>
  <c r="L12" i="1"/>
  <c r="L116" i="1"/>
  <c r="L96" i="1"/>
  <c r="AQ46" i="1"/>
  <c r="AQ116" i="1"/>
  <c r="AQ117" i="1"/>
  <c r="AQ108" i="1"/>
  <c r="AQ31" i="1"/>
  <c r="AQ49" i="1"/>
  <c r="AQ28" i="1"/>
  <c r="AQ96" i="1"/>
  <c r="S31" i="1"/>
  <c r="S116" i="1"/>
  <c r="S117" i="1"/>
  <c r="S46" i="1"/>
  <c r="S49" i="1"/>
  <c r="S96" i="1"/>
  <c r="S28" i="1"/>
  <c r="S108" i="1"/>
  <c r="I3" i="91"/>
  <c r="I19" i="91" s="1"/>
  <c r="I5" i="55"/>
  <c r="I3" i="87"/>
  <c r="I4" i="90"/>
  <c r="I4" i="89"/>
  <c r="AN49" i="1"/>
  <c r="AN116" i="1"/>
  <c r="AN31" i="1"/>
  <c r="AN117" i="1"/>
  <c r="AN28" i="1"/>
  <c r="AN96" i="1"/>
  <c r="AN108" i="1"/>
  <c r="AN46" i="1"/>
  <c r="AZ117" i="1"/>
  <c r="AZ28" i="1"/>
  <c r="AZ96" i="1"/>
  <c r="AZ108" i="1"/>
  <c r="AZ46" i="1"/>
  <c r="AZ49" i="1"/>
  <c r="AZ116" i="1"/>
  <c r="AZ31" i="1"/>
  <c r="AT117" i="1"/>
  <c r="AT46" i="1"/>
  <c r="AT49" i="1"/>
  <c r="AT31" i="1"/>
  <c r="AT116" i="1"/>
  <c r="AT28" i="1"/>
  <c r="AT108" i="1"/>
  <c r="AT96" i="1"/>
  <c r="W117" i="1"/>
  <c r="W108" i="1"/>
  <c r="W28" i="1"/>
  <c r="W96" i="1"/>
  <c r="W116" i="1"/>
  <c r="W31" i="1"/>
  <c r="W46" i="1"/>
  <c r="W49" i="1"/>
  <c r="AR49" i="1"/>
  <c r="AR31" i="1"/>
  <c r="AR116" i="1"/>
  <c r="AR117" i="1"/>
  <c r="AR96" i="1"/>
  <c r="AR46" i="1"/>
  <c r="AR108" i="1"/>
  <c r="AR28" i="1"/>
  <c r="AC117" i="1"/>
  <c r="AC31" i="1"/>
  <c r="AC28" i="1"/>
  <c r="AC96" i="1"/>
  <c r="AC116" i="1"/>
  <c r="AC108" i="1"/>
  <c r="AC46" i="1"/>
  <c r="AC49" i="1"/>
  <c r="M108" i="1"/>
  <c r="M116" i="1"/>
  <c r="M117" i="1"/>
  <c r="M28" i="1"/>
  <c r="M96" i="1"/>
  <c r="M46" i="1"/>
  <c r="M12" i="1"/>
  <c r="M19" i="1"/>
  <c r="M49" i="1"/>
  <c r="M31" i="1"/>
  <c r="AJ117" i="1"/>
  <c r="AJ96" i="1"/>
  <c r="AJ49" i="1"/>
  <c r="AJ46" i="1"/>
  <c r="AJ108" i="1"/>
  <c r="AJ28" i="1"/>
  <c r="AJ116" i="1"/>
  <c r="AJ31" i="1"/>
  <c r="AG96" i="1"/>
  <c r="AG108" i="1"/>
  <c r="AG116" i="1"/>
  <c r="AG117" i="1"/>
  <c r="AG28" i="1"/>
  <c r="AG31" i="1"/>
  <c r="AG46" i="1"/>
  <c r="AG49" i="1"/>
  <c r="V117" i="1"/>
  <c r="V46" i="1"/>
  <c r="V28" i="1"/>
  <c r="V31" i="1"/>
  <c r="V108" i="1"/>
  <c r="V49" i="1"/>
  <c r="V116" i="1"/>
  <c r="V96" i="1"/>
  <c r="AS28" i="1"/>
  <c r="AS31" i="1"/>
  <c r="AS116" i="1"/>
  <c r="AS108" i="1"/>
  <c r="AS49" i="1"/>
  <c r="AS117" i="1"/>
  <c r="AS96" i="1"/>
  <c r="AS46" i="1"/>
  <c r="AP49" i="1"/>
  <c r="AP116" i="1"/>
  <c r="AP117" i="1"/>
  <c r="AP46" i="1"/>
  <c r="AP96" i="1"/>
  <c r="AP31" i="1"/>
  <c r="AP108" i="1"/>
  <c r="AP28" i="1"/>
  <c r="N117" i="1"/>
  <c r="N108" i="1"/>
  <c r="N96" i="1"/>
  <c r="N31" i="1"/>
  <c r="N46" i="1"/>
  <c r="N28" i="1"/>
  <c r="N49" i="1"/>
  <c r="N116" i="1"/>
  <c r="N12" i="1"/>
  <c r="N19" i="1"/>
  <c r="T46" i="1"/>
  <c r="T116" i="1"/>
  <c r="T28" i="1"/>
  <c r="T117" i="1"/>
  <c r="T31" i="1"/>
  <c r="T108" i="1"/>
  <c r="T96" i="1"/>
  <c r="T49" i="1"/>
  <c r="AD31" i="1"/>
  <c r="AD116" i="1"/>
  <c r="AD96" i="1"/>
  <c r="AD117" i="1"/>
  <c r="AD46" i="1"/>
  <c r="AD49" i="1"/>
  <c r="AD108" i="1"/>
  <c r="AD28" i="1"/>
  <c r="AM96" i="1"/>
  <c r="AM116" i="1"/>
  <c r="AM117" i="1"/>
  <c r="AM31" i="1"/>
  <c r="AM108" i="1"/>
  <c r="AM28" i="1"/>
  <c r="AM46" i="1"/>
  <c r="AM49" i="1"/>
  <c r="AE117" i="1"/>
  <c r="AE31" i="1"/>
  <c r="AE108" i="1"/>
  <c r="AE46" i="1"/>
  <c r="AE49" i="1"/>
  <c r="AE28" i="1"/>
  <c r="AE116" i="1"/>
  <c r="AE96" i="1"/>
  <c r="O96" i="1"/>
  <c r="O116" i="1"/>
  <c r="O117" i="1"/>
  <c r="O46" i="1"/>
  <c r="O108" i="1"/>
  <c r="O49" i="1"/>
  <c r="O28" i="1"/>
  <c r="O31" i="1"/>
  <c r="AU116" i="1"/>
  <c r="AU117" i="1"/>
  <c r="AU31" i="1"/>
  <c r="AU49" i="1"/>
  <c r="AU28" i="1"/>
  <c r="AU108" i="1"/>
  <c r="AU46" i="1"/>
  <c r="AU96" i="1"/>
  <c r="AH117" i="1"/>
  <c r="AH49" i="1"/>
  <c r="AH96" i="1"/>
  <c r="AH108" i="1"/>
  <c r="AH28" i="1"/>
  <c r="AH31" i="1"/>
  <c r="AH46" i="1"/>
  <c r="AH116" i="1"/>
  <c r="AV117" i="1"/>
  <c r="AV108" i="1"/>
  <c r="AV31" i="1"/>
  <c r="AV49" i="1"/>
  <c r="AV116" i="1"/>
  <c r="AV46" i="1"/>
  <c r="AV28" i="1"/>
  <c r="AV96" i="1"/>
  <c r="X117" i="1"/>
  <c r="X96" i="1"/>
  <c r="X46" i="1"/>
  <c r="X49" i="1"/>
  <c r="X108" i="1"/>
  <c r="X116" i="1"/>
  <c r="X28" i="1"/>
  <c r="X31" i="1"/>
  <c r="K3" i="81"/>
  <c r="K44" i="81" s="1"/>
  <c r="K52" i="81" s="1"/>
  <c r="K4" i="91"/>
  <c r="J3" i="81"/>
  <c r="J44" i="81" s="1"/>
  <c r="J52" i="81" s="1"/>
  <c r="J4" i="91"/>
  <c r="N3" i="81"/>
  <c r="N44" i="81" s="1"/>
  <c r="N52" i="81" s="1"/>
  <c r="N4" i="91"/>
  <c r="I45" i="91"/>
  <c r="L3" i="81"/>
  <c r="L44" i="81" s="1"/>
  <c r="L52" i="81" s="1"/>
  <c r="L4" i="91"/>
  <c r="M16" i="91"/>
  <c r="M43" i="91"/>
  <c r="I26" i="91"/>
  <c r="I71" i="91" s="1"/>
  <c r="M37" i="55"/>
  <c r="M44" i="55" s="1"/>
  <c r="M36" i="55"/>
  <c r="M43" i="55" s="1"/>
  <c r="M21" i="55"/>
  <c r="M30" i="55" s="1"/>
  <c r="M23" i="55"/>
  <c r="M32" i="55" s="1"/>
  <c r="L24" i="55"/>
  <c r="O2" i="1"/>
  <c r="O2" i="38"/>
  <c r="O2" i="22"/>
  <c r="O2" i="79"/>
  <c r="I3" i="1"/>
  <c r="I62" i="1" s="1"/>
  <c r="I3" i="81"/>
  <c r="L3" i="1"/>
  <c r="L62" i="1" s="1"/>
  <c r="L3" i="86"/>
  <c r="K3" i="1"/>
  <c r="K62" i="1" s="1"/>
  <c r="K3" i="86"/>
  <c r="N3" i="1"/>
  <c r="N62" i="1" s="1"/>
  <c r="N3" i="86"/>
  <c r="O2" i="87"/>
  <c r="O2" i="97"/>
  <c r="O2" i="86"/>
  <c r="L5" i="55"/>
  <c r="L32" i="55" s="1"/>
  <c r="L3" i="87"/>
  <c r="J3" i="1"/>
  <c r="J62" i="1" s="1"/>
  <c r="J3" i="86"/>
  <c r="K5" i="55"/>
  <c r="K32" i="55" s="1"/>
  <c r="K3" i="87"/>
  <c r="J5" i="55"/>
  <c r="J32" i="55" s="1"/>
  <c r="J3" i="87"/>
  <c r="M19" i="55"/>
  <c r="M28" i="55" s="1"/>
  <c r="M18" i="55"/>
  <c r="M27" i="55" s="1"/>
  <c r="M20" i="55"/>
  <c r="M29" i="55" s="1"/>
  <c r="M22" i="55"/>
  <c r="N3" i="33"/>
  <c r="O2" i="33"/>
  <c r="K3" i="55"/>
  <c r="K3" i="68"/>
  <c r="N3" i="55"/>
  <c r="N3" i="68"/>
  <c r="L3" i="55"/>
  <c r="L3" i="68"/>
  <c r="J3" i="55"/>
  <c r="J3" i="68"/>
  <c r="N3" i="91"/>
  <c r="N5" i="55"/>
  <c r="N32" i="55" s="1"/>
  <c r="I3" i="55"/>
  <c r="I3" i="68"/>
  <c r="O37" i="75"/>
  <c r="O39" i="75"/>
  <c r="O30" i="75"/>
  <c r="O38" i="75"/>
  <c r="O31" i="75"/>
  <c r="O4" i="55" s="1"/>
  <c r="O23" i="55" s="1"/>
  <c r="O2" i="91"/>
  <c r="O2" i="68"/>
  <c r="O29" i="75"/>
  <c r="AU53" i="22"/>
  <c r="AU48" i="79" s="1"/>
  <c r="I16" i="86"/>
  <c r="I11" i="97" s="1"/>
  <c r="L4" i="90"/>
  <c r="L3" i="91"/>
  <c r="K4" i="90"/>
  <c r="K3" i="91"/>
  <c r="J4" i="90"/>
  <c r="J3" i="91"/>
  <c r="M147" i="68"/>
  <c r="L3" i="89"/>
  <c r="L16" i="89" s="1"/>
  <c r="L19" i="89" s="1"/>
  <c r="L20" i="89" s="1"/>
  <c r="L35" i="89" s="1"/>
  <c r="L3" i="90"/>
  <c r="I3" i="89"/>
  <c r="I3" i="90"/>
  <c r="O2" i="89"/>
  <c r="O2" i="90"/>
  <c r="N3" i="89"/>
  <c r="N16" i="89" s="1"/>
  <c r="N19" i="89" s="1"/>
  <c r="N20" i="89" s="1"/>
  <c r="N35" i="89" s="1"/>
  <c r="N3" i="90"/>
  <c r="N4" i="89"/>
  <c r="N4" i="90"/>
  <c r="J3" i="89"/>
  <c r="J16" i="89" s="1"/>
  <c r="J19" i="89" s="1"/>
  <c r="J20" i="89" s="1"/>
  <c r="J35" i="89" s="1"/>
  <c r="J3" i="90"/>
  <c r="M3" i="89"/>
  <c r="M16" i="89" s="1"/>
  <c r="M19" i="89" s="1"/>
  <c r="M20" i="89" s="1"/>
  <c r="M35" i="89" s="1"/>
  <c r="M3" i="90"/>
  <c r="K3" i="89"/>
  <c r="K16" i="89" s="1"/>
  <c r="K19" i="89" s="1"/>
  <c r="K20" i="89" s="1"/>
  <c r="K35" i="89" s="1"/>
  <c r="K3" i="90"/>
  <c r="J4" i="89"/>
  <c r="L4" i="89"/>
  <c r="AU55" i="22"/>
  <c r="AU50" i="79" s="1"/>
  <c r="K4" i="89"/>
  <c r="O15" i="75"/>
  <c r="O3" i="87" s="1"/>
  <c r="L3" i="38"/>
  <c r="I3" i="38"/>
  <c r="I3" i="86"/>
  <c r="J3" i="38"/>
  <c r="N20" i="55"/>
  <c r="N22" i="55"/>
  <c r="N19" i="55"/>
  <c r="N18" i="55"/>
  <c r="N21" i="55"/>
  <c r="M3" i="38"/>
  <c r="N4" i="38"/>
  <c r="O9" i="75"/>
  <c r="O3" i="97" s="1"/>
  <c r="O2" i="81"/>
  <c r="P2" i="75"/>
  <c r="O2" i="55"/>
  <c r="N3" i="38"/>
  <c r="N70" i="68"/>
  <c r="N119" i="68"/>
  <c r="N125" i="68" s="1"/>
  <c r="K3" i="38"/>
  <c r="AU50" i="22"/>
  <c r="AU45" i="79" s="1"/>
  <c r="I3" i="79"/>
  <c r="J3" i="79"/>
  <c r="L3" i="79"/>
  <c r="M3" i="79"/>
  <c r="N3" i="79"/>
  <c r="K3" i="79"/>
  <c r="P12" i="1"/>
  <c r="P19" i="1"/>
  <c r="M62" i="1"/>
  <c r="AV54" i="22"/>
  <c r="AV49" i="79" s="1"/>
  <c r="M79" i="68"/>
  <c r="AV52" i="22" l="1"/>
  <c r="AV47" i="79" s="1"/>
  <c r="I187" i="68"/>
  <c r="I194" i="68"/>
  <c r="I144" i="68"/>
  <c r="I150" i="68" s="1"/>
  <c r="I157" i="68" s="1"/>
  <c r="O36" i="1"/>
  <c r="I54" i="1"/>
  <c r="L54" i="1"/>
  <c r="K54" i="1"/>
  <c r="N54" i="1"/>
  <c r="P54" i="1"/>
  <c r="O54" i="1"/>
  <c r="I36" i="1"/>
  <c r="N36" i="1"/>
  <c r="M54" i="1"/>
  <c r="J54" i="1"/>
  <c r="J36" i="1"/>
  <c r="P36" i="1"/>
  <c r="K36" i="1"/>
  <c r="AV51" i="22"/>
  <c r="AV46" i="79" s="1"/>
  <c r="M36" i="1"/>
  <c r="I46" i="91"/>
  <c r="I68" i="91"/>
  <c r="I69" i="91" s="1"/>
  <c r="I37" i="97" s="1"/>
  <c r="I38" i="97" s="1"/>
  <c r="I63" i="91"/>
  <c r="I64" i="91" s="1"/>
  <c r="I80" i="91" s="1"/>
  <c r="I81" i="91" s="1"/>
  <c r="I45" i="97" s="1"/>
  <c r="I46" i="97" s="1"/>
  <c r="I58" i="91"/>
  <c r="I59" i="91" s="1"/>
  <c r="I76" i="91" s="1"/>
  <c r="I77" i="91" s="1"/>
  <c r="I43" i="97" s="1"/>
  <c r="I52" i="91"/>
  <c r="I53" i="91" s="1"/>
  <c r="I72" i="91" s="1"/>
  <c r="I73" i="91" s="1"/>
  <c r="I40" i="97" s="1"/>
  <c r="I41" i="97" s="1"/>
  <c r="J36" i="81"/>
  <c r="L36" i="1"/>
  <c r="I32" i="55"/>
  <c r="I28" i="55"/>
  <c r="I30" i="55"/>
  <c r="I31" i="55"/>
  <c r="I29" i="55"/>
  <c r="I27" i="55"/>
  <c r="J78" i="68"/>
  <c r="K36" i="81"/>
  <c r="M78" i="68"/>
  <c r="L36" i="81"/>
  <c r="L78" i="68"/>
  <c r="K78" i="68"/>
  <c r="O3" i="81"/>
  <c r="O44" i="81" s="1"/>
  <c r="O52" i="81" s="1"/>
  <c r="O4" i="91"/>
  <c r="J18" i="91"/>
  <c r="J45" i="91"/>
  <c r="L45" i="91"/>
  <c r="L18" i="91"/>
  <c r="L19" i="91" s="1"/>
  <c r="K45" i="91"/>
  <c r="K18" i="91"/>
  <c r="M45" i="91"/>
  <c r="M18" i="91"/>
  <c r="N11" i="81"/>
  <c r="N33" i="81" s="1"/>
  <c r="N36" i="81" s="1"/>
  <c r="N9" i="91"/>
  <c r="I44" i="81"/>
  <c r="I52" i="81" s="1"/>
  <c r="I36" i="81"/>
  <c r="J36" i="55"/>
  <c r="J43" i="55" s="1"/>
  <c r="J37" i="55"/>
  <c r="J44" i="55" s="1"/>
  <c r="N36" i="55"/>
  <c r="N43" i="55" s="1"/>
  <c r="N37" i="55"/>
  <c r="N44" i="55" s="1"/>
  <c r="I37" i="55"/>
  <c r="I44" i="55" s="1"/>
  <c r="I36" i="55"/>
  <c r="I43" i="55" s="1"/>
  <c r="K37" i="55"/>
  <c r="K44" i="55" s="1"/>
  <c r="K36" i="55"/>
  <c r="K43" i="55" s="1"/>
  <c r="L36" i="55"/>
  <c r="L43" i="55" s="1"/>
  <c r="L37" i="55"/>
  <c r="L44" i="55" s="1"/>
  <c r="N24" i="55"/>
  <c r="M24" i="55"/>
  <c r="M31" i="55"/>
  <c r="M33" i="55" s="1"/>
  <c r="M19" i="86" s="1"/>
  <c r="I16" i="89"/>
  <c r="I19" i="89" s="1"/>
  <c r="I20" i="89" s="1"/>
  <c r="I35" i="89" s="1"/>
  <c r="L26" i="33"/>
  <c r="L15" i="86"/>
  <c r="AV53" i="22"/>
  <c r="AV48" i="79" s="1"/>
  <c r="P2" i="1"/>
  <c r="P2" i="38"/>
  <c r="P2" i="79"/>
  <c r="P2" i="22"/>
  <c r="P2" i="97"/>
  <c r="P2" i="86"/>
  <c r="P2" i="87"/>
  <c r="O3" i="1"/>
  <c r="O62" i="1" s="1"/>
  <c r="O3" i="86"/>
  <c r="O3" i="33"/>
  <c r="P2" i="33"/>
  <c r="O3" i="91"/>
  <c r="O5" i="55"/>
  <c r="O32" i="55" s="1"/>
  <c r="O3" i="55"/>
  <c r="O3" i="68"/>
  <c r="P37" i="75"/>
  <c r="P39" i="75"/>
  <c r="P30" i="75"/>
  <c r="P38" i="75"/>
  <c r="P31" i="75"/>
  <c r="P4" i="55" s="1"/>
  <c r="P23" i="55" s="1"/>
  <c r="P2" i="91"/>
  <c r="P2" i="68"/>
  <c r="P29" i="75"/>
  <c r="L25" i="89"/>
  <c r="L26" i="89" s="1"/>
  <c r="L29" i="89" s="1"/>
  <c r="L30" i="89" s="1"/>
  <c r="L34" i="89" s="1"/>
  <c r="M25" i="89"/>
  <c r="M26" i="89" s="1"/>
  <c r="M29" i="89" s="1"/>
  <c r="M30" i="89" s="1"/>
  <c r="M34" i="89" s="1"/>
  <c r="AV55" i="22"/>
  <c r="AV50" i="79" s="1"/>
  <c r="J25" i="89"/>
  <c r="J26" i="89" s="1"/>
  <c r="J29" i="89" s="1"/>
  <c r="J30" i="89" s="1"/>
  <c r="J34" i="89" s="1"/>
  <c r="K25" i="89"/>
  <c r="K26" i="89" s="1"/>
  <c r="K29" i="89" s="1"/>
  <c r="K30" i="89" s="1"/>
  <c r="K34" i="89" s="1"/>
  <c r="N25" i="89"/>
  <c r="N26" i="89" s="1"/>
  <c r="N29" i="89" s="1"/>
  <c r="N30" i="89" s="1"/>
  <c r="N34" i="89" s="1"/>
  <c r="P2" i="89"/>
  <c r="P2" i="90"/>
  <c r="O4" i="89"/>
  <c r="O4" i="90"/>
  <c r="O3" i="89"/>
  <c r="O16" i="89" s="1"/>
  <c r="O19" i="89" s="1"/>
  <c r="O20" i="89" s="1"/>
  <c r="O35" i="89" s="1"/>
  <c r="O3" i="90"/>
  <c r="N78" i="68"/>
  <c r="N28" i="55"/>
  <c r="N31" i="55"/>
  <c r="N30" i="55"/>
  <c r="P15" i="75"/>
  <c r="P3" i="87" s="1"/>
  <c r="J31" i="55"/>
  <c r="J30" i="55"/>
  <c r="J29" i="55"/>
  <c r="J28" i="55"/>
  <c r="J27" i="55"/>
  <c r="N29" i="55"/>
  <c r="K28" i="55"/>
  <c r="K31" i="55"/>
  <c r="K29" i="55"/>
  <c r="K27" i="55"/>
  <c r="K30" i="55"/>
  <c r="L29" i="55"/>
  <c r="L27" i="55"/>
  <c r="L30" i="55"/>
  <c r="L28" i="55"/>
  <c r="L31" i="55"/>
  <c r="N27" i="55"/>
  <c r="O3" i="38"/>
  <c r="O3" i="79"/>
  <c r="O20" i="55"/>
  <c r="O21" i="55"/>
  <c r="O22" i="55"/>
  <c r="O18" i="55"/>
  <c r="O19" i="55"/>
  <c r="O4" i="38"/>
  <c r="N132" i="68"/>
  <c r="N135" i="68" s="1"/>
  <c r="N147" i="68"/>
  <c r="Q2" i="75"/>
  <c r="P2" i="55"/>
  <c r="P9" i="75"/>
  <c r="P3" i="97" s="1"/>
  <c r="P2" i="81"/>
  <c r="O70" i="68"/>
  <c r="O119" i="68"/>
  <c r="O125" i="68" s="1"/>
  <c r="M126" i="68"/>
  <c r="J126" i="68"/>
  <c r="K126" i="68"/>
  <c r="L126" i="68"/>
  <c r="I126" i="68"/>
  <c r="N126" i="68"/>
  <c r="AV50" i="22"/>
  <c r="AV45" i="79" s="1"/>
  <c r="I79" i="68"/>
  <c r="N79" i="68"/>
  <c r="J135" i="68"/>
  <c r="I135" i="68"/>
  <c r="M135" i="68"/>
  <c r="L79" i="68"/>
  <c r="J79" i="68"/>
  <c r="K79" i="68"/>
  <c r="L135" i="68"/>
  <c r="K135" i="68"/>
  <c r="I85" i="68"/>
  <c r="Q12" i="1"/>
  <c r="Q19" i="1"/>
  <c r="Q36" i="1"/>
  <c r="Q54" i="1"/>
  <c r="AW52" i="22"/>
  <c r="AW47" i="79" s="1"/>
  <c r="AW54" i="22"/>
  <c r="AW49" i="79" s="1"/>
  <c r="M69" i="55"/>
  <c r="M73" i="55" s="1"/>
  <c r="M68" i="55"/>
  <c r="M72" i="55" s="1"/>
  <c r="K69" i="55"/>
  <c r="K73" i="55" s="1"/>
  <c r="K68" i="55"/>
  <c r="K72" i="55" s="1"/>
  <c r="L69" i="55"/>
  <c r="L73" i="55" s="1"/>
  <c r="L68" i="55"/>
  <c r="L72" i="55" s="1"/>
  <c r="N68" i="55"/>
  <c r="N72" i="55" s="1"/>
  <c r="N69" i="55"/>
  <c r="N73" i="55" s="1"/>
  <c r="J68" i="55"/>
  <c r="J72" i="55" s="1"/>
  <c r="J69" i="55"/>
  <c r="J73" i="55" s="1"/>
  <c r="I69" i="55"/>
  <c r="I73" i="55" s="1"/>
  <c r="I68" i="55"/>
  <c r="I72" i="55" s="1"/>
  <c r="K54" i="55"/>
  <c r="K62" i="55" s="1"/>
  <c r="K55" i="55"/>
  <c r="K63" i="55" s="1"/>
  <c r="K53" i="55"/>
  <c r="K61" i="55" s="1"/>
  <c r="K56" i="55"/>
  <c r="K64" i="55" s="1"/>
  <c r="K52" i="55"/>
  <c r="K60" i="55" s="1"/>
  <c r="M52" i="55"/>
  <c r="M60" i="55" s="1"/>
  <c r="M56" i="55"/>
  <c r="M64" i="55" s="1"/>
  <c r="M54" i="55"/>
  <c r="M62" i="55" s="1"/>
  <c r="M55" i="55"/>
  <c r="M63" i="55" s="1"/>
  <c r="M53" i="55"/>
  <c r="M61" i="55" s="1"/>
  <c r="L52" i="55"/>
  <c r="L60" i="55" s="1"/>
  <c r="L54" i="55"/>
  <c r="L62" i="55" s="1"/>
  <c r="L53" i="55"/>
  <c r="L61" i="55" s="1"/>
  <c r="L56" i="55"/>
  <c r="L64" i="55" s="1"/>
  <c r="L55" i="55"/>
  <c r="L63" i="55" s="1"/>
  <c r="N56" i="55"/>
  <c r="N64" i="55" s="1"/>
  <c r="N52" i="55"/>
  <c r="N60" i="55" s="1"/>
  <c r="N53" i="55"/>
  <c r="N61" i="55" s="1"/>
  <c r="N54" i="55"/>
  <c r="N62" i="55" s="1"/>
  <c r="N55" i="55"/>
  <c r="N63" i="55" s="1"/>
  <c r="J56" i="55"/>
  <c r="J64" i="55" s="1"/>
  <c r="J52" i="55"/>
  <c r="J60" i="55" s="1"/>
  <c r="J53" i="55"/>
  <c r="J61" i="55" s="1"/>
  <c r="J54" i="55"/>
  <c r="J62" i="55" s="1"/>
  <c r="J55" i="55"/>
  <c r="J63" i="55" s="1"/>
  <c r="I56" i="55"/>
  <c r="I64" i="55" s="1"/>
  <c r="I55" i="55"/>
  <c r="I63" i="55" s="1"/>
  <c r="I54" i="55"/>
  <c r="I62" i="55" s="1"/>
  <c r="I52" i="55"/>
  <c r="I60" i="55" s="1"/>
  <c r="I53" i="55"/>
  <c r="I61" i="55" s="1"/>
  <c r="I166" i="68" l="1"/>
  <c r="K85" i="68"/>
  <c r="K88" i="68" s="1"/>
  <c r="K187" i="68"/>
  <c r="K194" i="68"/>
  <c r="L187" i="68"/>
  <c r="L194" i="68"/>
  <c r="M187" i="68"/>
  <c r="M194" i="68"/>
  <c r="N187" i="68"/>
  <c r="N194" i="68"/>
  <c r="J187" i="68"/>
  <c r="J194" i="68"/>
  <c r="AW51" i="22"/>
  <c r="AW46" i="79" s="1"/>
  <c r="K144" i="68"/>
  <c r="K150" i="68" s="1"/>
  <c r="M144" i="68"/>
  <c r="M150" i="68" s="1"/>
  <c r="M85" i="68"/>
  <c r="M88" i="68" s="1"/>
  <c r="M92" i="1" s="1"/>
  <c r="M98" i="1" s="1"/>
  <c r="L46" i="91"/>
  <c r="L68" i="91"/>
  <c r="L63" i="91"/>
  <c r="L64" i="91" s="1"/>
  <c r="L80" i="91" s="1"/>
  <c r="L58" i="91"/>
  <c r="L59" i="91" s="1"/>
  <c r="L76" i="91" s="1"/>
  <c r="L52" i="91"/>
  <c r="L53" i="91" s="1"/>
  <c r="L72" i="91" s="1"/>
  <c r="J46" i="91"/>
  <c r="J68" i="91"/>
  <c r="J63" i="91"/>
  <c r="J64" i="91" s="1"/>
  <c r="J80" i="91" s="1"/>
  <c r="J58" i="91"/>
  <c r="J59" i="91" s="1"/>
  <c r="J76" i="91" s="1"/>
  <c r="J52" i="91"/>
  <c r="J53" i="91" s="1"/>
  <c r="J72" i="91" s="1"/>
  <c r="J19" i="91"/>
  <c r="J67" i="91"/>
  <c r="J36" i="91"/>
  <c r="J37" i="91" s="1"/>
  <c r="J79" i="91" s="1"/>
  <c r="J31" i="91"/>
  <c r="J32" i="91" s="1"/>
  <c r="J75" i="91" s="1"/>
  <c r="J25" i="91"/>
  <c r="J26" i="91" s="1"/>
  <c r="J71" i="91" s="1"/>
  <c r="M19" i="91"/>
  <c r="M36" i="91"/>
  <c r="M37" i="91" s="1"/>
  <c r="M79" i="91" s="1"/>
  <c r="M31" i="91"/>
  <c r="M32" i="91" s="1"/>
  <c r="M75" i="91" s="1"/>
  <c r="M25" i="91"/>
  <c r="M26" i="91" s="1"/>
  <c r="M71" i="91" s="1"/>
  <c r="M67" i="91"/>
  <c r="M68" i="91"/>
  <c r="M63" i="91"/>
  <c r="M58" i="91"/>
  <c r="M52" i="91"/>
  <c r="K67" i="91"/>
  <c r="K36" i="91"/>
  <c r="K37" i="91" s="1"/>
  <c r="K79" i="91" s="1"/>
  <c r="K31" i="91"/>
  <c r="K32" i="91" s="1"/>
  <c r="K75" i="91" s="1"/>
  <c r="K25" i="91"/>
  <c r="K26" i="91" s="1"/>
  <c r="K71" i="91" s="1"/>
  <c r="K19" i="91"/>
  <c r="K46" i="91"/>
  <c r="K68" i="91"/>
  <c r="K63" i="91"/>
  <c r="K64" i="91" s="1"/>
  <c r="K80" i="91" s="1"/>
  <c r="K58" i="91"/>
  <c r="K59" i="91" s="1"/>
  <c r="K76" i="91" s="1"/>
  <c r="K52" i="91"/>
  <c r="K53" i="91" s="1"/>
  <c r="K72" i="91" s="1"/>
  <c r="L67" i="91"/>
  <c r="L36" i="91"/>
  <c r="L37" i="91" s="1"/>
  <c r="L79" i="91" s="1"/>
  <c r="L31" i="91"/>
  <c r="L32" i="91" s="1"/>
  <c r="L75" i="91" s="1"/>
  <c r="L25" i="91"/>
  <c r="L26" i="91" s="1"/>
  <c r="L71" i="91" s="1"/>
  <c r="L85" i="68"/>
  <c r="L88" i="68" s="1"/>
  <c r="L92" i="1" s="1"/>
  <c r="L98" i="1" s="1"/>
  <c r="J144" i="68"/>
  <c r="J150" i="68" s="1"/>
  <c r="L144" i="68"/>
  <c r="L150" i="68" s="1"/>
  <c r="L157" i="68" s="1"/>
  <c r="L10" i="79" s="1"/>
  <c r="L77" i="79" s="1"/>
  <c r="L86" i="79" s="1"/>
  <c r="I33" i="55"/>
  <c r="I19" i="86" s="1"/>
  <c r="I20" i="86" s="1"/>
  <c r="I21" i="97" s="1"/>
  <c r="J85" i="68"/>
  <c r="J88" i="68" s="1"/>
  <c r="J92" i="1" s="1"/>
  <c r="J98" i="1" s="1"/>
  <c r="P3" i="81"/>
  <c r="P44" i="81" s="1"/>
  <c r="P52" i="81" s="1"/>
  <c r="P4" i="91"/>
  <c r="M46" i="91"/>
  <c r="N16" i="91"/>
  <c r="N18" i="91" s="1"/>
  <c r="N43" i="91"/>
  <c r="O11" i="81"/>
  <c r="O33" i="81" s="1"/>
  <c r="O36" i="81" s="1"/>
  <c r="O9" i="91"/>
  <c r="O69" i="55"/>
  <c r="O73" i="55" s="1"/>
  <c r="O37" i="55"/>
  <c r="O44" i="55" s="1"/>
  <c r="O36" i="55"/>
  <c r="O43" i="55" s="1"/>
  <c r="I25" i="89"/>
  <c r="I26" i="89" s="1"/>
  <c r="I29" i="89" s="1"/>
  <c r="I30" i="89" s="1"/>
  <c r="I34" i="89" s="1"/>
  <c r="I36" i="89" s="1"/>
  <c r="I33" i="97" s="1"/>
  <c r="I34" i="97" s="1"/>
  <c r="L33" i="55"/>
  <c r="L19" i="86" s="1"/>
  <c r="K33" i="55"/>
  <c r="K19" i="86" s="1"/>
  <c r="O24" i="55"/>
  <c r="N33" i="55"/>
  <c r="N19" i="86" s="1"/>
  <c r="J33" i="55"/>
  <c r="J19" i="86" s="1"/>
  <c r="N36" i="89"/>
  <c r="N33" i="97" s="1"/>
  <c r="N34" i="97" s="1"/>
  <c r="K36" i="89"/>
  <c r="K33" i="97" s="1"/>
  <c r="K34" i="97" s="1"/>
  <c r="J36" i="89"/>
  <c r="J33" i="97" s="1"/>
  <c r="J34" i="97" s="1"/>
  <c r="M36" i="89"/>
  <c r="M33" i="97" s="1"/>
  <c r="M34" i="97" s="1"/>
  <c r="L36" i="89"/>
  <c r="L33" i="97" s="1"/>
  <c r="L34" i="97" s="1"/>
  <c r="N26" i="33"/>
  <c r="N15" i="86"/>
  <c r="M26" i="33"/>
  <c r="M15" i="86"/>
  <c r="M16" i="86" s="1"/>
  <c r="M11" i="97" s="1"/>
  <c r="L104" i="1"/>
  <c r="L110" i="1" s="1"/>
  <c r="J104" i="1"/>
  <c r="J110" i="1" s="1"/>
  <c r="M104" i="1"/>
  <c r="M110" i="1" s="1"/>
  <c r="N104" i="1"/>
  <c r="N110" i="1" s="1"/>
  <c r="K104" i="1"/>
  <c r="K110" i="1" s="1"/>
  <c r="K92" i="1"/>
  <c r="K98" i="1" s="1"/>
  <c r="L133" i="68"/>
  <c r="L69" i="87" s="1"/>
  <c r="K148" i="68"/>
  <c r="J148" i="68"/>
  <c r="I148" i="68"/>
  <c r="M133" i="68"/>
  <c r="M69" i="87" s="1"/>
  <c r="N133" i="68"/>
  <c r="N69" i="87" s="1"/>
  <c r="AW53" i="22"/>
  <c r="AW48" i="79" s="1"/>
  <c r="Q2" i="1"/>
  <c r="Q2" i="22"/>
  <c r="Q2" i="79"/>
  <c r="Q2" i="38"/>
  <c r="AW55" i="22"/>
  <c r="AW50" i="79" s="1"/>
  <c r="P3" i="1"/>
  <c r="P62" i="1" s="1"/>
  <c r="P3" i="86"/>
  <c r="Q2" i="87"/>
  <c r="Q2" i="86"/>
  <c r="Q2" i="97"/>
  <c r="M20" i="86"/>
  <c r="M21" i="97" s="1"/>
  <c r="P3" i="33"/>
  <c r="Q2" i="33"/>
  <c r="I104" i="1"/>
  <c r="I110" i="1" s="1"/>
  <c r="P3" i="68"/>
  <c r="P3" i="55"/>
  <c r="P3" i="91"/>
  <c r="P5" i="55"/>
  <c r="P32" i="55" s="1"/>
  <c r="Q37" i="75"/>
  <c r="Q39" i="75"/>
  <c r="Q30" i="75"/>
  <c r="Q38" i="75"/>
  <c r="Q31" i="75"/>
  <c r="Q4" i="55" s="1"/>
  <c r="Q2" i="91"/>
  <c r="Q29" i="75"/>
  <c r="Q2" i="68"/>
  <c r="O31" i="55"/>
  <c r="N85" i="68"/>
  <c r="N88" i="68" s="1"/>
  <c r="N144" i="68"/>
  <c r="N150" i="68" s="1"/>
  <c r="P3" i="89"/>
  <c r="P16" i="89" s="1"/>
  <c r="P19" i="89" s="1"/>
  <c r="P20" i="89" s="1"/>
  <c r="P35" i="89" s="1"/>
  <c r="P3" i="90"/>
  <c r="Q2" i="89"/>
  <c r="Q2" i="90"/>
  <c r="O30" i="55"/>
  <c r="O28" i="55"/>
  <c r="P4" i="90"/>
  <c r="O25" i="89"/>
  <c r="O26" i="89" s="1"/>
  <c r="O29" i="89" s="1"/>
  <c r="O30" i="89" s="1"/>
  <c r="O34" i="89" s="1"/>
  <c r="O78" i="68"/>
  <c r="P4" i="89"/>
  <c r="O79" i="68"/>
  <c r="O53" i="55"/>
  <c r="O61" i="55" s="1"/>
  <c r="O52" i="55"/>
  <c r="O60" i="55" s="1"/>
  <c r="I74" i="55"/>
  <c r="O56" i="55"/>
  <c r="O64" i="55" s="1"/>
  <c r="O54" i="55"/>
  <c r="O62" i="55" s="1"/>
  <c r="K74" i="55"/>
  <c r="Q15" i="75"/>
  <c r="Q3" i="87" s="1"/>
  <c r="M74" i="55"/>
  <c r="N74" i="55"/>
  <c r="L74" i="55"/>
  <c r="J74" i="55"/>
  <c r="M65" i="55"/>
  <c r="K65" i="55"/>
  <c r="I65" i="55"/>
  <c r="N65" i="55"/>
  <c r="L65" i="55"/>
  <c r="J65" i="55"/>
  <c r="K57" i="55"/>
  <c r="I57" i="55"/>
  <c r="N57" i="55"/>
  <c r="M57" i="55"/>
  <c r="L57" i="55"/>
  <c r="J57" i="55"/>
  <c r="O55" i="55"/>
  <c r="O63" i="55" s="1"/>
  <c r="O68" i="55"/>
  <c r="O72" i="55" s="1"/>
  <c r="O27" i="55"/>
  <c r="O29" i="55"/>
  <c r="O126" i="68"/>
  <c r="P22" i="55"/>
  <c r="P21" i="55"/>
  <c r="P18" i="55"/>
  <c r="P19" i="55"/>
  <c r="P20" i="55"/>
  <c r="P119" i="68"/>
  <c r="P125" i="68" s="1"/>
  <c r="P70" i="68"/>
  <c r="P4" i="38"/>
  <c r="K133" i="68"/>
  <c r="K69" i="87" s="1"/>
  <c r="K70" i="87" s="1"/>
  <c r="O147" i="68"/>
  <c r="O132" i="68"/>
  <c r="O135" i="68" s="1"/>
  <c r="P3" i="38"/>
  <c r="P3" i="79"/>
  <c r="Q9" i="75"/>
  <c r="Q3" i="97" s="1"/>
  <c r="Q2" i="55"/>
  <c r="Q2" i="81"/>
  <c r="R2" i="75"/>
  <c r="J133" i="68"/>
  <c r="J69" i="87" s="1"/>
  <c r="J70" i="87" s="1"/>
  <c r="N148" i="68"/>
  <c r="M148" i="68"/>
  <c r="I133" i="68"/>
  <c r="I69" i="87" s="1"/>
  <c r="I70" i="87" s="1"/>
  <c r="L148" i="68"/>
  <c r="AW50" i="22"/>
  <c r="AW45" i="79" s="1"/>
  <c r="I88" i="68"/>
  <c r="I10" i="79"/>
  <c r="R12" i="1"/>
  <c r="R36" i="1"/>
  <c r="R54" i="1"/>
  <c r="R19" i="1"/>
  <c r="J86" i="68"/>
  <c r="J63" i="87" s="1"/>
  <c r="J64" i="87" s="1"/>
  <c r="J145" i="68"/>
  <c r="J160" i="68" s="1"/>
  <c r="N145" i="68"/>
  <c r="N160" i="68" s="1"/>
  <c r="N86" i="68"/>
  <c r="N63" i="87" s="1"/>
  <c r="N64" i="87" s="1"/>
  <c r="L86" i="68"/>
  <c r="L63" i="87" s="1"/>
  <c r="L64" i="87" s="1"/>
  <c r="L145" i="68"/>
  <c r="L160" i="68" s="1"/>
  <c r="M145" i="68"/>
  <c r="M160" i="68" s="1"/>
  <c r="M86" i="68"/>
  <c r="M63" i="87" s="1"/>
  <c r="M64" i="87" s="1"/>
  <c r="K86" i="68"/>
  <c r="K63" i="87" s="1"/>
  <c r="K64" i="87" s="1"/>
  <c r="K145" i="68"/>
  <c r="K160" i="68" s="1"/>
  <c r="I145" i="68"/>
  <c r="I160" i="68" s="1"/>
  <c r="I86" i="68"/>
  <c r="I63" i="87" s="1"/>
  <c r="I64" i="87" s="1"/>
  <c r="AX54" i="22"/>
  <c r="AX49" i="79" s="1"/>
  <c r="AX52" i="22"/>
  <c r="AX47" i="79" s="1"/>
  <c r="L70" i="55"/>
  <c r="K70" i="55"/>
  <c r="M70" i="55"/>
  <c r="I70" i="55"/>
  <c r="N70" i="55"/>
  <c r="J70" i="55"/>
  <c r="AX51" i="22" l="1"/>
  <c r="AX46" i="79" s="1"/>
  <c r="O187" i="68"/>
  <c r="O194" i="68"/>
  <c r="L69" i="91"/>
  <c r="L37" i="97" s="1"/>
  <c r="L38" i="97" s="1"/>
  <c r="K69" i="91"/>
  <c r="K37" i="97" s="1"/>
  <c r="K38" i="97" s="1"/>
  <c r="J69" i="91"/>
  <c r="J37" i="97" s="1"/>
  <c r="J38" i="97" s="1"/>
  <c r="N67" i="91"/>
  <c r="N36" i="91"/>
  <c r="N31" i="91"/>
  <c r="N25" i="91"/>
  <c r="K81" i="91"/>
  <c r="K45" i="97" s="1"/>
  <c r="K46" i="97" s="1"/>
  <c r="L166" i="68"/>
  <c r="K73" i="91"/>
  <c r="K40" i="97" s="1"/>
  <c r="K41" i="97" s="1"/>
  <c r="K77" i="91"/>
  <c r="K43" i="97" s="1"/>
  <c r="L73" i="91"/>
  <c r="L40" i="97" s="1"/>
  <c r="L41" i="97" s="1"/>
  <c r="J73" i="91"/>
  <c r="J40" i="97" s="1"/>
  <c r="J41" i="97" s="1"/>
  <c r="L77" i="91"/>
  <c r="L43" i="97" s="1"/>
  <c r="L81" i="91"/>
  <c r="L45" i="97" s="1"/>
  <c r="L46" i="97" s="1"/>
  <c r="J81" i="91"/>
  <c r="J45" i="97" s="1"/>
  <c r="J46" i="97" s="1"/>
  <c r="J77" i="91"/>
  <c r="J43" i="97" s="1"/>
  <c r="Q3" i="81"/>
  <c r="Q44" i="81" s="1"/>
  <c r="Q52" i="81" s="1"/>
  <c r="Q4" i="91"/>
  <c r="M53" i="91"/>
  <c r="M72" i="91" s="1"/>
  <c r="M73" i="91" s="1"/>
  <c r="M40" i="97" s="1"/>
  <c r="M41" i="97" s="1"/>
  <c r="M59" i="91"/>
  <c r="M76" i="91" s="1"/>
  <c r="M77" i="91" s="1"/>
  <c r="M43" i="97" s="1"/>
  <c r="M64" i="91"/>
  <c r="M80" i="91" s="1"/>
  <c r="M81" i="91" s="1"/>
  <c r="M45" i="97" s="1"/>
  <c r="M46" i="97" s="1"/>
  <c r="M69" i="91"/>
  <c r="M37" i="97" s="1"/>
  <c r="M38" i="97" s="1"/>
  <c r="N45" i="91"/>
  <c r="O16" i="91"/>
  <c r="O18" i="91" s="1"/>
  <c r="O43" i="91"/>
  <c r="N19" i="91"/>
  <c r="P11" i="81"/>
  <c r="P33" i="81" s="1"/>
  <c r="P36" i="81" s="1"/>
  <c r="P9" i="91"/>
  <c r="P37" i="55"/>
  <c r="P44" i="55" s="1"/>
  <c r="P36" i="55"/>
  <c r="P43" i="55" s="1"/>
  <c r="Q22" i="55"/>
  <c r="Q23" i="55"/>
  <c r="P24" i="55"/>
  <c r="O33" i="55"/>
  <c r="O19" i="86" s="1"/>
  <c r="AX53" i="22"/>
  <c r="AX48" i="79" s="1"/>
  <c r="O36" i="89"/>
  <c r="O33" i="97" s="1"/>
  <c r="O34" i="97" s="1"/>
  <c r="O26" i="33"/>
  <c r="O15" i="86"/>
  <c r="L70" i="87"/>
  <c r="L90" i="87" s="1"/>
  <c r="N70" i="87"/>
  <c r="N97" i="87" s="1"/>
  <c r="M70" i="87"/>
  <c r="M90" i="87" s="1"/>
  <c r="O104" i="1"/>
  <c r="O110" i="1" s="1"/>
  <c r="L136" i="68"/>
  <c r="L78" i="79"/>
  <c r="L87" i="79" s="1"/>
  <c r="N153" i="68"/>
  <c r="N123" i="1" s="1"/>
  <c r="N127" i="1" s="1"/>
  <c r="L153" i="68"/>
  <c r="L123" i="1" s="1"/>
  <c r="L127" i="1" s="1"/>
  <c r="N92" i="1"/>
  <c r="N98" i="1" s="1"/>
  <c r="L80" i="79"/>
  <c r="L89" i="79" s="1"/>
  <c r="L75" i="79"/>
  <c r="L84" i="79" s="1"/>
  <c r="L76" i="79"/>
  <c r="L85" i="79" s="1"/>
  <c r="L71" i="1" s="1"/>
  <c r="K151" i="68"/>
  <c r="K158" i="68" s="1"/>
  <c r="K153" i="68"/>
  <c r="K123" i="1" s="1"/>
  <c r="K127" i="1" s="1"/>
  <c r="M153" i="68"/>
  <c r="M123" i="1" s="1"/>
  <c r="M127" i="1" s="1"/>
  <c r="M157" i="68"/>
  <c r="M10" i="79" s="1"/>
  <c r="J151" i="68"/>
  <c r="J158" i="68" s="1"/>
  <c r="J153" i="68"/>
  <c r="J123" i="1" s="1"/>
  <c r="J127" i="1" s="1"/>
  <c r="K166" i="68"/>
  <c r="N136" i="68"/>
  <c r="J157" i="68"/>
  <c r="J10" i="79" s="1"/>
  <c r="N157" i="68"/>
  <c r="N10" i="79" s="1"/>
  <c r="N79" i="79" s="1"/>
  <c r="N88" i="79" s="1"/>
  <c r="I151" i="68"/>
  <c r="I158" i="68" s="1"/>
  <c r="I153" i="68"/>
  <c r="I123" i="1" s="1"/>
  <c r="I127" i="1" s="1"/>
  <c r="M136" i="68"/>
  <c r="O148" i="68"/>
  <c r="O145" i="68"/>
  <c r="O160" i="68" s="1"/>
  <c r="L79" i="79"/>
  <c r="L88" i="79" s="1"/>
  <c r="AX55" i="22"/>
  <c r="AX50" i="79" s="1"/>
  <c r="R2" i="1"/>
  <c r="R2" i="38"/>
  <c r="R2" i="22"/>
  <c r="R2" i="79"/>
  <c r="K20" i="86"/>
  <c r="K21" i="97" s="1"/>
  <c r="K16" i="86"/>
  <c r="K11" i="97" s="1"/>
  <c r="M96" i="87"/>
  <c r="M77" i="87"/>
  <c r="M78" i="87" s="1"/>
  <c r="M13" i="97" s="1"/>
  <c r="M89" i="87"/>
  <c r="L77" i="87"/>
  <c r="L78" i="87" s="1"/>
  <c r="L13" i="97" s="1"/>
  <c r="L89" i="87"/>
  <c r="L96" i="87"/>
  <c r="J80" i="87"/>
  <c r="J81" i="87" s="1"/>
  <c r="J14" i="97" s="1"/>
  <c r="J90" i="87"/>
  <c r="J97" i="87"/>
  <c r="N16" i="86"/>
  <c r="N11" i="97" s="1"/>
  <c r="N20" i="86"/>
  <c r="N21" i="97" s="1"/>
  <c r="N89" i="87"/>
  <c r="N77" i="87"/>
  <c r="N78" i="87" s="1"/>
  <c r="N13" i="97" s="1"/>
  <c r="N96" i="87"/>
  <c r="R2" i="87"/>
  <c r="R2" i="86"/>
  <c r="R2" i="97"/>
  <c r="J20" i="86"/>
  <c r="J16" i="86"/>
  <c r="J11" i="97" s="1"/>
  <c r="L16" i="86"/>
  <c r="L11" i="97" s="1"/>
  <c r="L20" i="86"/>
  <c r="L21" i="97" s="1"/>
  <c r="Q3" i="1"/>
  <c r="Q62" i="1" s="1"/>
  <c r="Q3" i="86"/>
  <c r="K96" i="87"/>
  <c r="K77" i="87"/>
  <c r="K78" i="87" s="1"/>
  <c r="K13" i="97" s="1"/>
  <c r="K89" i="87"/>
  <c r="J96" i="87"/>
  <c r="J77" i="87"/>
  <c r="J78" i="87" s="1"/>
  <c r="J13" i="97" s="1"/>
  <c r="J89" i="87"/>
  <c r="K97" i="87"/>
  <c r="K90" i="87"/>
  <c r="K80" i="87"/>
  <c r="K81" i="87" s="1"/>
  <c r="K14" i="97" s="1"/>
  <c r="Q3" i="33"/>
  <c r="R2" i="33"/>
  <c r="I92" i="1"/>
  <c r="I98" i="1" s="1"/>
  <c r="P30" i="55"/>
  <c r="Q3" i="55"/>
  <c r="Q3" i="68"/>
  <c r="Q3" i="91"/>
  <c r="Q5" i="55"/>
  <c r="O74" i="55"/>
  <c r="R30" i="75"/>
  <c r="R38" i="75"/>
  <c r="R31" i="75"/>
  <c r="R4" i="55" s="1"/>
  <c r="R23" i="55" s="1"/>
  <c r="R39" i="75"/>
  <c r="R37" i="75"/>
  <c r="R2" i="91"/>
  <c r="R29" i="75"/>
  <c r="R2" i="68"/>
  <c r="O86" i="68"/>
  <c r="O63" i="87" s="1"/>
  <c r="O64" i="87" s="1"/>
  <c r="P31" i="55"/>
  <c r="P28" i="55"/>
  <c r="Q4" i="89"/>
  <c r="Q4" i="90"/>
  <c r="Q3" i="89"/>
  <c r="Q16" i="89" s="1"/>
  <c r="Q19" i="89" s="1"/>
  <c r="Q20" i="89" s="1"/>
  <c r="Q35" i="89" s="1"/>
  <c r="Q3" i="90"/>
  <c r="R2" i="89"/>
  <c r="R2" i="90"/>
  <c r="O144" i="68"/>
  <c r="O150" i="68" s="1"/>
  <c r="O85" i="68"/>
  <c r="O88" i="68" s="1"/>
  <c r="P78" i="68"/>
  <c r="I80" i="87"/>
  <c r="I81" i="87" s="1"/>
  <c r="I97" i="87"/>
  <c r="I90" i="87"/>
  <c r="I77" i="87"/>
  <c r="I78" i="87" s="1"/>
  <c r="I89" i="87"/>
  <c r="I96" i="87"/>
  <c r="P25" i="89"/>
  <c r="K136" i="68"/>
  <c r="J136" i="68"/>
  <c r="O70" i="55"/>
  <c r="I89" i="68"/>
  <c r="I136" i="68"/>
  <c r="O65" i="55"/>
  <c r="R15" i="75"/>
  <c r="O57" i="55"/>
  <c r="P126" i="68"/>
  <c r="P29" i="55"/>
  <c r="P27" i="55"/>
  <c r="N151" i="68"/>
  <c r="M166" i="68"/>
  <c r="M151" i="68"/>
  <c r="O133" i="68"/>
  <c r="O69" i="87" s="1"/>
  <c r="O70" i="87" s="1"/>
  <c r="L151" i="68"/>
  <c r="P79" i="68"/>
  <c r="Q19" i="55"/>
  <c r="R9" i="75"/>
  <c r="R3" i="97" s="1"/>
  <c r="R2" i="55"/>
  <c r="R2" i="81"/>
  <c r="S2" i="75"/>
  <c r="P132" i="68"/>
  <c r="P135" i="68" s="1"/>
  <c r="P147" i="68"/>
  <c r="Q21" i="55"/>
  <c r="Q119" i="68"/>
  <c r="Q125" i="68" s="1"/>
  <c r="Q70" i="68"/>
  <c r="P68" i="55"/>
  <c r="P72" i="55" s="1"/>
  <c r="P52" i="55"/>
  <c r="P60" i="55" s="1"/>
  <c r="P56" i="55"/>
  <c r="P64" i="55" s="1"/>
  <c r="P69" i="55"/>
  <c r="P73" i="55" s="1"/>
  <c r="P54" i="55"/>
  <c r="P62" i="55" s="1"/>
  <c r="P55" i="55"/>
  <c r="P63" i="55" s="1"/>
  <c r="P53" i="55"/>
  <c r="P61" i="55" s="1"/>
  <c r="Q4" i="38"/>
  <c r="Q18" i="55"/>
  <c r="Q20" i="55"/>
  <c r="Q3" i="38"/>
  <c r="Q3" i="79"/>
  <c r="J166" i="68"/>
  <c r="K157" i="68"/>
  <c r="N166" i="68"/>
  <c r="AX50" i="22"/>
  <c r="AX45" i="79" s="1"/>
  <c r="I79" i="79"/>
  <c r="I88" i="79" s="1"/>
  <c r="I75" i="79"/>
  <c r="I84" i="79" s="1"/>
  <c r="I80" i="79"/>
  <c r="I89" i="79" s="1"/>
  <c r="I78" i="79"/>
  <c r="I87" i="79" s="1"/>
  <c r="I76" i="79"/>
  <c r="I85" i="79" s="1"/>
  <c r="I77" i="79"/>
  <c r="J78" i="55"/>
  <c r="K78" i="55"/>
  <c r="I78" i="55"/>
  <c r="N78" i="55"/>
  <c r="M78" i="55"/>
  <c r="L78" i="55"/>
  <c r="S12" i="1"/>
  <c r="S36" i="1"/>
  <c r="S54" i="1"/>
  <c r="S19" i="1"/>
  <c r="M89" i="68"/>
  <c r="N89" i="68"/>
  <c r="K89" i="68"/>
  <c r="L89" i="68"/>
  <c r="J89" i="68"/>
  <c r="AY51" i="22"/>
  <c r="AY46" i="79" s="1"/>
  <c r="AY52" i="22"/>
  <c r="AY47" i="79" s="1"/>
  <c r="AY54" i="22"/>
  <c r="AY49" i="79" s="1"/>
  <c r="P187" i="68" l="1"/>
  <c r="P194" i="68"/>
  <c r="O67" i="91"/>
  <c r="O36" i="91"/>
  <c r="O31" i="91"/>
  <c r="O25" i="91"/>
  <c r="N68" i="91"/>
  <c r="N63" i="91"/>
  <c r="N58" i="91"/>
  <c r="N52" i="91"/>
  <c r="AY55" i="22"/>
  <c r="AY50" i="79" s="1"/>
  <c r="AY53" i="22"/>
  <c r="AY48" i="79" s="1"/>
  <c r="R3" i="81"/>
  <c r="R44" i="81" s="1"/>
  <c r="R52" i="81" s="1"/>
  <c r="R4" i="91"/>
  <c r="N46" i="91"/>
  <c r="O45" i="91"/>
  <c r="P16" i="91"/>
  <c r="P18" i="91" s="1"/>
  <c r="P43" i="91"/>
  <c r="N32" i="91"/>
  <c r="N75" i="91" s="1"/>
  <c r="N37" i="91"/>
  <c r="N79" i="91" s="1"/>
  <c r="N26" i="91"/>
  <c r="N71" i="91" s="1"/>
  <c r="O19" i="91"/>
  <c r="Q11" i="81"/>
  <c r="Q33" i="81" s="1"/>
  <c r="Q36" i="81" s="1"/>
  <c r="Q9" i="91"/>
  <c r="Q36" i="55"/>
  <c r="Q43" i="55" s="1"/>
  <c r="Q37" i="55"/>
  <c r="Q44" i="55" s="1"/>
  <c r="Q31" i="55"/>
  <c r="L97" i="87"/>
  <c r="L98" i="87" s="1"/>
  <c r="L28" i="97" s="1"/>
  <c r="Q32" i="55"/>
  <c r="P33" i="55"/>
  <c r="P19" i="86" s="1"/>
  <c r="Q24" i="55"/>
  <c r="N80" i="87"/>
  <c r="N81" i="87" s="1"/>
  <c r="N14" i="97" s="1"/>
  <c r="N90" i="87"/>
  <c r="N91" i="87" s="1"/>
  <c r="N23" i="97" s="1"/>
  <c r="M97" i="87"/>
  <c r="M98" i="87" s="1"/>
  <c r="M28" i="97" s="1"/>
  <c r="N98" i="87"/>
  <c r="N28" i="97" s="1"/>
  <c r="M80" i="87"/>
  <c r="M81" i="87" s="1"/>
  <c r="M14" i="97" s="1"/>
  <c r="L80" i="87"/>
  <c r="L81" i="87" s="1"/>
  <c r="L14" i="97" s="1"/>
  <c r="P26" i="33"/>
  <c r="P15" i="86"/>
  <c r="P104" i="1"/>
  <c r="P110" i="1" s="1"/>
  <c r="J93" i="1"/>
  <c r="J99" i="1" s="1"/>
  <c r="J100" i="1" s="1"/>
  <c r="M93" i="1"/>
  <c r="M99" i="1" s="1"/>
  <c r="M100" i="1" s="1"/>
  <c r="L105" i="1"/>
  <c r="L111" i="1" s="1"/>
  <c r="L112" i="1" s="1"/>
  <c r="I49" i="81"/>
  <c r="I120" i="1" s="1"/>
  <c r="L93" i="1"/>
  <c r="L99" i="1" s="1"/>
  <c r="L100" i="1" s="1"/>
  <c r="K105" i="1"/>
  <c r="K111" i="1" s="1"/>
  <c r="K112" i="1" s="1"/>
  <c r="K93" i="1"/>
  <c r="K99" i="1" s="1"/>
  <c r="K100" i="1" s="1"/>
  <c r="J167" i="68"/>
  <c r="J169" i="68" s="1"/>
  <c r="J176" i="68" s="1"/>
  <c r="L91" i="87"/>
  <c r="L23" i="97" s="1"/>
  <c r="N105" i="1"/>
  <c r="N111" i="1" s="1"/>
  <c r="N112" i="1" s="1"/>
  <c r="N93" i="1"/>
  <c r="N99" i="1" s="1"/>
  <c r="N100" i="1" s="1"/>
  <c r="J105" i="1"/>
  <c r="J111" i="1" s="1"/>
  <c r="J112" i="1" s="1"/>
  <c r="K167" i="68"/>
  <c r="K169" i="68" s="1"/>
  <c r="K176" i="68" s="1"/>
  <c r="K61" i="1" s="1"/>
  <c r="M105" i="1"/>
  <c r="M111" i="1" s="1"/>
  <c r="M112" i="1" s="1"/>
  <c r="O92" i="1"/>
  <c r="O98" i="1" s="1"/>
  <c r="I167" i="68"/>
  <c r="I169" i="68" s="1"/>
  <c r="I176" i="68" s="1"/>
  <c r="I61" i="1" s="1"/>
  <c r="M91" i="87"/>
  <c r="M23" i="97" s="1"/>
  <c r="O153" i="68"/>
  <c r="O123" i="1" s="1"/>
  <c r="O127" i="1" s="1"/>
  <c r="M76" i="79"/>
  <c r="M85" i="79" s="1"/>
  <c r="M71" i="1" s="1"/>
  <c r="M75" i="79"/>
  <c r="M84" i="79" s="1"/>
  <c r="M80" i="79"/>
  <c r="M89" i="79" s="1"/>
  <c r="M78" i="79"/>
  <c r="M87" i="79" s="1"/>
  <c r="M77" i="79"/>
  <c r="M86" i="79" s="1"/>
  <c r="M79" i="79"/>
  <c r="M88" i="79" s="1"/>
  <c r="J76" i="79"/>
  <c r="J85" i="79" s="1"/>
  <c r="J78" i="79"/>
  <c r="J87" i="79" s="1"/>
  <c r="J79" i="79"/>
  <c r="J88" i="79" s="1"/>
  <c r="L167" i="68"/>
  <c r="L169" i="68" s="1"/>
  <c r="L176" i="68" s="1"/>
  <c r="L61" i="1" s="1"/>
  <c r="M158" i="68"/>
  <c r="M198" i="68" s="1"/>
  <c r="M11" i="1" s="1"/>
  <c r="N167" i="68"/>
  <c r="N169" i="68" s="1"/>
  <c r="N176" i="68" s="1"/>
  <c r="J80" i="79"/>
  <c r="J89" i="79" s="1"/>
  <c r="N76" i="79"/>
  <c r="N85" i="79" s="1"/>
  <c r="P148" i="68"/>
  <c r="N75" i="79"/>
  <c r="N84" i="79" s="1"/>
  <c r="J75" i="79"/>
  <c r="J84" i="79" s="1"/>
  <c r="N78" i="79"/>
  <c r="N87" i="79" s="1"/>
  <c r="J77" i="79"/>
  <c r="J86" i="79" s="1"/>
  <c r="J72" i="1" s="1"/>
  <c r="N77" i="79"/>
  <c r="N86" i="79" s="1"/>
  <c r="N80" i="79"/>
  <c r="N89" i="79" s="1"/>
  <c r="N75" i="1" s="1"/>
  <c r="K10" i="79"/>
  <c r="K77" i="79" s="1"/>
  <c r="K86" i="79" s="1"/>
  <c r="S2" i="1"/>
  <c r="S2" i="79"/>
  <c r="S2" i="38"/>
  <c r="S2" i="22"/>
  <c r="K91" i="87"/>
  <c r="K23" i="97" s="1"/>
  <c r="J11" i="79"/>
  <c r="K11" i="79"/>
  <c r="J98" i="87"/>
  <c r="J28" i="97" s="1"/>
  <c r="J21" i="97"/>
  <c r="J91" i="87"/>
  <c r="J23" i="97" s="1"/>
  <c r="O16" i="86"/>
  <c r="O11" i="97" s="1"/>
  <c r="O20" i="86"/>
  <c r="O21" i="97" s="1"/>
  <c r="O90" i="87"/>
  <c r="O80" i="87"/>
  <c r="O81" i="87" s="1"/>
  <c r="O14" i="97" s="1"/>
  <c r="O97" i="87"/>
  <c r="S2" i="87"/>
  <c r="S2" i="86"/>
  <c r="S2" i="97"/>
  <c r="R5" i="55"/>
  <c r="R32" i="55" s="1"/>
  <c r="R3" i="87"/>
  <c r="R3" i="1"/>
  <c r="R62" i="1" s="1"/>
  <c r="R3" i="86"/>
  <c r="K98" i="87"/>
  <c r="K28" i="97" s="1"/>
  <c r="O89" i="87"/>
  <c r="O96" i="87"/>
  <c r="O77" i="87"/>
  <c r="O78" i="87" s="1"/>
  <c r="O13" i="97" s="1"/>
  <c r="I14" i="97"/>
  <c r="I91" i="87"/>
  <c r="I13" i="97"/>
  <c r="N61" i="33"/>
  <c r="R3" i="33"/>
  <c r="I105" i="1"/>
  <c r="I111" i="1" s="1"/>
  <c r="S2" i="33"/>
  <c r="I93" i="1"/>
  <c r="I99" i="1" s="1"/>
  <c r="I100" i="1" s="1"/>
  <c r="R3" i="55"/>
  <c r="R3" i="68"/>
  <c r="S38" i="75"/>
  <c r="S31" i="75"/>
  <c r="S4" i="55" s="1"/>
  <c r="S23" i="55" s="1"/>
  <c r="S37" i="75"/>
  <c r="S39" i="75"/>
  <c r="S30" i="75"/>
  <c r="S2" i="91"/>
  <c r="S29" i="75"/>
  <c r="S2" i="68"/>
  <c r="L20" i="90"/>
  <c r="L21" i="90" s="1"/>
  <c r="L73" i="1"/>
  <c r="I20" i="90"/>
  <c r="N20" i="90"/>
  <c r="N21" i="90" s="1"/>
  <c r="M20" i="90"/>
  <c r="M21" i="90" s="1"/>
  <c r="L70" i="1"/>
  <c r="J20" i="90"/>
  <c r="J21" i="90" s="1"/>
  <c r="K20" i="90"/>
  <c r="K21" i="90" s="1"/>
  <c r="L75" i="1"/>
  <c r="I75" i="1"/>
  <c r="I71" i="1"/>
  <c r="I70" i="1"/>
  <c r="I73" i="1"/>
  <c r="L74" i="1"/>
  <c r="I74" i="1"/>
  <c r="L72" i="1"/>
  <c r="Q25" i="89"/>
  <c r="Q26" i="89" s="1"/>
  <c r="Q29" i="89" s="1"/>
  <c r="Q30" i="89" s="1"/>
  <c r="Q34" i="89" s="1"/>
  <c r="R4" i="90"/>
  <c r="R3" i="91"/>
  <c r="Q79" i="68"/>
  <c r="O89" i="68"/>
  <c r="O151" i="68"/>
  <c r="Q78" i="68"/>
  <c r="R3" i="89"/>
  <c r="R16" i="89" s="1"/>
  <c r="R19" i="89" s="1"/>
  <c r="R20" i="89" s="1"/>
  <c r="R35" i="89" s="1"/>
  <c r="R3" i="90"/>
  <c r="S2" i="89"/>
  <c r="S2" i="90"/>
  <c r="O166" i="68"/>
  <c r="O157" i="68"/>
  <c r="P144" i="68"/>
  <c r="P150" i="68" s="1"/>
  <c r="P85" i="68"/>
  <c r="P88" i="68" s="1"/>
  <c r="I98" i="87"/>
  <c r="I28" i="97" s="1"/>
  <c r="Q30" i="55"/>
  <c r="Q27" i="55"/>
  <c r="P26" i="89"/>
  <c r="P29" i="89" s="1"/>
  <c r="P30" i="89" s="1"/>
  <c r="P34" i="89" s="1"/>
  <c r="R4" i="89"/>
  <c r="O78" i="55"/>
  <c r="Q28" i="55"/>
  <c r="O136" i="68"/>
  <c r="P133" i="68"/>
  <c r="P69" i="87" s="1"/>
  <c r="P70" i="87" s="1"/>
  <c r="S15" i="75"/>
  <c r="S3" i="87" s="1"/>
  <c r="P74" i="55"/>
  <c r="P65" i="55"/>
  <c r="P57" i="55"/>
  <c r="M167" i="68"/>
  <c r="M169" i="68" s="1"/>
  <c r="M176" i="68" s="1"/>
  <c r="Q29" i="55"/>
  <c r="L158" i="68"/>
  <c r="N158" i="68"/>
  <c r="P86" i="68"/>
  <c r="P63" i="87" s="1"/>
  <c r="P64" i="87" s="1"/>
  <c r="P145" i="68"/>
  <c r="P160" i="68" s="1"/>
  <c r="Q132" i="68"/>
  <c r="Q135" i="68" s="1"/>
  <c r="Q147" i="68"/>
  <c r="R4" i="38"/>
  <c r="Q126" i="68"/>
  <c r="R20" i="55"/>
  <c r="R19" i="55"/>
  <c r="R22" i="55"/>
  <c r="R21" i="55"/>
  <c r="R18" i="55"/>
  <c r="T2" i="75"/>
  <c r="S2" i="55"/>
  <c r="S2" i="81"/>
  <c r="S9" i="75"/>
  <c r="S3" i="97" s="1"/>
  <c r="Q69" i="55"/>
  <c r="Q73" i="55" s="1"/>
  <c r="Q56" i="55"/>
  <c r="Q64" i="55" s="1"/>
  <c r="Q68" i="55"/>
  <c r="Q72" i="55" s="1"/>
  <c r="Q52" i="55"/>
  <c r="Q60" i="55" s="1"/>
  <c r="Q54" i="55"/>
  <c r="Q62" i="55" s="1"/>
  <c r="Q53" i="55"/>
  <c r="Q61" i="55" s="1"/>
  <c r="Q55" i="55"/>
  <c r="Q63" i="55" s="1"/>
  <c r="R119" i="68"/>
  <c r="R70" i="68"/>
  <c r="P70" i="55"/>
  <c r="R3" i="38"/>
  <c r="R3" i="79"/>
  <c r="AY50" i="22"/>
  <c r="AY45" i="79" s="1"/>
  <c r="I198" i="68"/>
  <c r="I11" i="1" s="1"/>
  <c r="I86" i="79"/>
  <c r="T12" i="1"/>
  <c r="T19" i="1"/>
  <c r="T36" i="1"/>
  <c r="T54" i="1"/>
  <c r="J198" i="68"/>
  <c r="J11" i="1" s="1"/>
  <c r="K198" i="68"/>
  <c r="K11" i="1" s="1"/>
  <c r="I11" i="79"/>
  <c r="AZ54" i="22"/>
  <c r="AZ49" i="79" s="1"/>
  <c r="AZ52" i="22"/>
  <c r="AZ47" i="79" s="1"/>
  <c r="AZ51" i="22"/>
  <c r="AZ46" i="79" s="1"/>
  <c r="AZ55" i="22"/>
  <c r="AZ50" i="79" s="1"/>
  <c r="Q85" i="68" l="1"/>
  <c r="Q88" i="68" s="1"/>
  <c r="Q92" i="1" s="1"/>
  <c r="Q98" i="1" s="1"/>
  <c r="Q187" i="68"/>
  <c r="Q194" i="68"/>
  <c r="AZ53" i="22"/>
  <c r="AZ48" i="79" s="1"/>
  <c r="P67" i="91"/>
  <c r="P36" i="91"/>
  <c r="P31" i="91"/>
  <c r="P25" i="91"/>
  <c r="O46" i="91"/>
  <c r="O68" i="91"/>
  <c r="O69" i="91" s="1"/>
  <c r="O37" i="97" s="1"/>
  <c r="O38" i="97" s="1"/>
  <c r="O63" i="91"/>
  <c r="O64" i="91" s="1"/>
  <c r="O80" i="91" s="1"/>
  <c r="O58" i="91"/>
  <c r="O59" i="91" s="1"/>
  <c r="O76" i="91" s="1"/>
  <c r="O52" i="91"/>
  <c r="O53" i="91" s="1"/>
  <c r="O72" i="91" s="1"/>
  <c r="S3" i="81"/>
  <c r="S44" i="81" s="1"/>
  <c r="S52" i="81" s="1"/>
  <c r="S4" i="91"/>
  <c r="P45" i="91"/>
  <c r="N53" i="91"/>
  <c r="N72" i="91" s="1"/>
  <c r="N73" i="91" s="1"/>
  <c r="N40" i="97" s="1"/>
  <c r="N41" i="97" s="1"/>
  <c r="N59" i="91"/>
  <c r="N76" i="91" s="1"/>
  <c r="N77" i="91" s="1"/>
  <c r="N43" i="97" s="1"/>
  <c r="N64" i="91"/>
  <c r="N80" i="91" s="1"/>
  <c r="N81" i="91" s="1"/>
  <c r="N45" i="97" s="1"/>
  <c r="N46" i="97" s="1"/>
  <c r="N69" i="91"/>
  <c r="N37" i="97" s="1"/>
  <c r="N38" i="97" s="1"/>
  <c r="Q16" i="91"/>
  <c r="Q43" i="91"/>
  <c r="O32" i="91"/>
  <c r="O75" i="91" s="1"/>
  <c r="O26" i="91"/>
  <c r="O71" i="91" s="1"/>
  <c r="O37" i="91"/>
  <c r="O79" i="91" s="1"/>
  <c r="P19" i="91"/>
  <c r="R11" i="81"/>
  <c r="R33" i="81" s="1"/>
  <c r="R36" i="81" s="1"/>
  <c r="R9" i="91"/>
  <c r="R37" i="55"/>
  <c r="R44" i="55" s="1"/>
  <c r="R36" i="55"/>
  <c r="R43" i="55" s="1"/>
  <c r="Q33" i="55"/>
  <c r="Q19" i="86" s="1"/>
  <c r="R24" i="55"/>
  <c r="Q26" i="33"/>
  <c r="Q15" i="86"/>
  <c r="P36" i="89"/>
  <c r="P33" i="97" s="1"/>
  <c r="P34" i="97" s="1"/>
  <c r="Q36" i="89"/>
  <c r="Q33" i="97" s="1"/>
  <c r="Q34" i="97" s="1"/>
  <c r="I21" i="90"/>
  <c r="I38" i="90" s="1"/>
  <c r="I39" i="90" s="1"/>
  <c r="I29" i="97" s="1"/>
  <c r="I30" i="97" s="1"/>
  <c r="K78" i="79"/>
  <c r="K87" i="79" s="1"/>
  <c r="K73" i="1" s="1"/>
  <c r="I126" i="1"/>
  <c r="I20" i="33" s="1"/>
  <c r="I55" i="33" s="1"/>
  <c r="K49" i="81"/>
  <c r="K120" i="1" s="1"/>
  <c r="K126" i="1" s="1"/>
  <c r="K20" i="33" s="1"/>
  <c r="K55" i="33" s="1"/>
  <c r="Q104" i="1"/>
  <c r="Q110" i="1" s="1"/>
  <c r="K80" i="79"/>
  <c r="K89" i="79" s="1"/>
  <c r="K75" i="1" s="1"/>
  <c r="L49" i="81"/>
  <c r="L120" i="1" s="1"/>
  <c r="L126" i="1" s="1"/>
  <c r="L20" i="33" s="1"/>
  <c r="L55" i="33" s="1"/>
  <c r="K76" i="79"/>
  <c r="K85" i="79" s="1"/>
  <c r="K71" i="1" s="1"/>
  <c r="N49" i="81"/>
  <c r="N120" i="1" s="1"/>
  <c r="N126" i="1" s="1"/>
  <c r="N20" i="33" s="1"/>
  <c r="N55" i="33" s="1"/>
  <c r="M49" i="81"/>
  <c r="M120" i="1" s="1"/>
  <c r="M126" i="1" s="1"/>
  <c r="M20" i="33" s="1"/>
  <c r="M55" i="33" s="1"/>
  <c r="O93" i="1"/>
  <c r="O99" i="1" s="1"/>
  <c r="O100" i="1" s="1"/>
  <c r="O105" i="1"/>
  <c r="O111" i="1" s="1"/>
  <c r="O112" i="1" s="1"/>
  <c r="J49" i="81"/>
  <c r="J120" i="1" s="1"/>
  <c r="J126" i="1" s="1"/>
  <c r="J20" i="33" s="1"/>
  <c r="J55" i="33" s="1"/>
  <c r="P92" i="1"/>
  <c r="P98" i="1" s="1"/>
  <c r="P153" i="68"/>
  <c r="P123" i="1" s="1"/>
  <c r="P127" i="1" s="1"/>
  <c r="M11" i="79"/>
  <c r="O167" i="68"/>
  <c r="O169" i="68" s="1"/>
  <c r="O176" i="68" s="1"/>
  <c r="K79" i="79"/>
  <c r="K88" i="79" s="1"/>
  <c r="K74" i="1" s="1"/>
  <c r="Q145" i="68"/>
  <c r="Q160" i="68" s="1"/>
  <c r="K75" i="79"/>
  <c r="K84" i="79" s="1"/>
  <c r="K70" i="1" s="1"/>
  <c r="K37" i="1"/>
  <c r="K39" i="1" s="1"/>
  <c r="J37" i="1"/>
  <c r="J39" i="1" s="1"/>
  <c r="M37" i="1"/>
  <c r="M39" i="1" s="1"/>
  <c r="M38" i="90"/>
  <c r="M39" i="90" s="1"/>
  <c r="M29" i="97" s="1"/>
  <c r="M30" i="97" s="1"/>
  <c r="M33" i="90"/>
  <c r="M34" i="90" s="1"/>
  <c r="M24" i="97" s="1"/>
  <c r="N38" i="90"/>
  <c r="N39" i="90" s="1"/>
  <c r="N29" i="97" s="1"/>
  <c r="N30" i="97" s="1"/>
  <c r="N33" i="90"/>
  <c r="N34" i="90" s="1"/>
  <c r="N24" i="97" s="1"/>
  <c r="K33" i="90"/>
  <c r="K34" i="90" s="1"/>
  <c r="K24" i="97" s="1"/>
  <c r="K38" i="90"/>
  <c r="K39" i="90" s="1"/>
  <c r="K29" i="97" s="1"/>
  <c r="K30" i="97" s="1"/>
  <c r="J33" i="90"/>
  <c r="J34" i="90" s="1"/>
  <c r="J24" i="97" s="1"/>
  <c r="J38" i="90"/>
  <c r="J39" i="90" s="1"/>
  <c r="J29" i="97" s="1"/>
  <c r="J30" i="97" s="1"/>
  <c r="L38" i="90"/>
  <c r="L39" i="90" s="1"/>
  <c r="L29" i="97" s="1"/>
  <c r="L30" i="97" s="1"/>
  <c r="L33" i="90"/>
  <c r="L34" i="90" s="1"/>
  <c r="L24" i="97" s="1"/>
  <c r="K27" i="90"/>
  <c r="K28" i="90" s="1"/>
  <c r="K15" i="97" s="1"/>
  <c r="J27" i="90"/>
  <c r="J28" i="90" s="1"/>
  <c r="J15" i="97" s="1"/>
  <c r="L27" i="90"/>
  <c r="L28" i="90" s="1"/>
  <c r="L15" i="97" s="1"/>
  <c r="M27" i="90"/>
  <c r="M28" i="90" s="1"/>
  <c r="M15" i="97" s="1"/>
  <c r="N27" i="90"/>
  <c r="N28" i="90" s="1"/>
  <c r="N15" i="97" s="1"/>
  <c r="T2" i="1"/>
  <c r="T2" i="79"/>
  <c r="T2" i="38"/>
  <c r="T2" i="22"/>
  <c r="N11" i="79"/>
  <c r="O10" i="79"/>
  <c r="L11" i="79"/>
  <c r="I61" i="33"/>
  <c r="I23" i="97"/>
  <c r="O98" i="87"/>
  <c r="O28" i="97" s="1"/>
  <c r="O91" i="87"/>
  <c r="O23" i="97" s="1"/>
  <c r="P97" i="87"/>
  <c r="P80" i="87"/>
  <c r="P81" i="87" s="1"/>
  <c r="P90" i="87"/>
  <c r="P89" i="87"/>
  <c r="P96" i="87"/>
  <c r="P77" i="87"/>
  <c r="P78" i="87" s="1"/>
  <c r="P20" i="86"/>
  <c r="P21" i="97" s="1"/>
  <c r="P16" i="86"/>
  <c r="P11" i="97" s="1"/>
  <c r="T2" i="87"/>
  <c r="T2" i="86"/>
  <c r="T2" i="97"/>
  <c r="L61" i="33"/>
  <c r="S3" i="1"/>
  <c r="S62" i="1" s="1"/>
  <c r="S3" i="86"/>
  <c r="K19" i="33"/>
  <c r="K54" i="33" s="1"/>
  <c r="I18" i="33"/>
  <c r="I53" i="33" s="1"/>
  <c r="N18" i="33"/>
  <c r="N53" i="33" s="1"/>
  <c r="K18" i="33"/>
  <c r="K53" i="33" s="1"/>
  <c r="L19" i="33"/>
  <c r="L54" i="33" s="1"/>
  <c r="L18" i="33"/>
  <c r="L53" i="33" s="1"/>
  <c r="N19" i="33"/>
  <c r="N54" i="33" s="1"/>
  <c r="M18" i="33"/>
  <c r="M53" i="33" s="1"/>
  <c r="M19" i="33"/>
  <c r="M54" i="33" s="1"/>
  <c r="J18" i="33"/>
  <c r="J53" i="33" s="1"/>
  <c r="J19" i="33"/>
  <c r="J54" i="33" s="1"/>
  <c r="K61" i="33"/>
  <c r="J61" i="33"/>
  <c r="M61" i="33"/>
  <c r="S3" i="33"/>
  <c r="T2" i="33"/>
  <c r="I112" i="1"/>
  <c r="N61" i="1"/>
  <c r="J61" i="1"/>
  <c r="M61" i="1"/>
  <c r="I37" i="1"/>
  <c r="I39" i="1" s="1"/>
  <c r="S3" i="55"/>
  <c r="S3" i="68"/>
  <c r="S3" i="91"/>
  <c r="S5" i="55"/>
  <c r="S32" i="55" s="1"/>
  <c r="Q86" i="68"/>
  <c r="Q63" i="87" s="1"/>
  <c r="Q64" i="87" s="1"/>
  <c r="L86" i="1"/>
  <c r="L17" i="33" s="1"/>
  <c r="T38" i="75"/>
  <c r="T31" i="75"/>
  <c r="T4" i="55" s="1"/>
  <c r="T23" i="55" s="1"/>
  <c r="T37" i="75"/>
  <c r="T39" i="75"/>
  <c r="T30" i="75"/>
  <c r="T2" i="91"/>
  <c r="T29" i="75"/>
  <c r="T2" i="68"/>
  <c r="M72" i="1"/>
  <c r="J75" i="1"/>
  <c r="J73" i="1"/>
  <c r="K72" i="1"/>
  <c r="J74" i="1"/>
  <c r="M75" i="1"/>
  <c r="J71" i="1"/>
  <c r="N72" i="1"/>
  <c r="M70" i="1"/>
  <c r="N70" i="1"/>
  <c r="N74" i="1"/>
  <c r="J70" i="1"/>
  <c r="N73" i="1"/>
  <c r="M74" i="1"/>
  <c r="O20" i="90"/>
  <c r="O21" i="90" s="1"/>
  <c r="N71" i="1"/>
  <c r="I72" i="1"/>
  <c r="I86" i="1" s="1"/>
  <c r="M73" i="1"/>
  <c r="O158" i="68"/>
  <c r="P151" i="68"/>
  <c r="Q144" i="68"/>
  <c r="Q150" i="68" s="1"/>
  <c r="R78" i="68"/>
  <c r="S3" i="89"/>
  <c r="S16" i="89" s="1"/>
  <c r="S19" i="89" s="1"/>
  <c r="S20" i="89" s="1"/>
  <c r="S35" i="89" s="1"/>
  <c r="S3" i="90"/>
  <c r="T2" i="89"/>
  <c r="T2" i="90"/>
  <c r="S4" i="89"/>
  <c r="S4" i="90"/>
  <c r="R79" i="68"/>
  <c r="R30" i="55"/>
  <c r="R31" i="55"/>
  <c r="R28" i="55"/>
  <c r="R25" i="89"/>
  <c r="P89" i="68"/>
  <c r="P136" i="68"/>
  <c r="Q74" i="55"/>
  <c r="T15" i="75"/>
  <c r="T3" i="87" s="1"/>
  <c r="Q65" i="55"/>
  <c r="P78" i="55"/>
  <c r="Q57" i="55"/>
  <c r="L198" i="68"/>
  <c r="L11" i="1" s="1"/>
  <c r="N198" i="68"/>
  <c r="N11" i="1" s="1"/>
  <c r="R29" i="55"/>
  <c r="R27" i="55"/>
  <c r="S4" i="38"/>
  <c r="S70" i="68"/>
  <c r="S119" i="68"/>
  <c r="S125" i="68" s="1"/>
  <c r="R125" i="68"/>
  <c r="R126" i="68"/>
  <c r="Q70" i="55"/>
  <c r="S20" i="55"/>
  <c r="S22" i="55"/>
  <c r="S21" i="55"/>
  <c r="S19" i="55"/>
  <c r="S18" i="55"/>
  <c r="S3" i="38"/>
  <c r="S3" i="79"/>
  <c r="Q133" i="68"/>
  <c r="Q69" i="87" s="1"/>
  <c r="Q70" i="87" s="1"/>
  <c r="Q148" i="68"/>
  <c r="U2" i="75"/>
  <c r="T2" i="81"/>
  <c r="T2" i="55"/>
  <c r="T9" i="75"/>
  <c r="T3" i="97" s="1"/>
  <c r="P166" i="68"/>
  <c r="P157" i="68"/>
  <c r="R52" i="55"/>
  <c r="R60" i="55" s="1"/>
  <c r="R68" i="55"/>
  <c r="R72" i="55" s="1"/>
  <c r="R69" i="55"/>
  <c r="R73" i="55" s="1"/>
  <c r="R55" i="55"/>
  <c r="R63" i="55" s="1"/>
  <c r="R54" i="55"/>
  <c r="R62" i="55" s="1"/>
  <c r="R53" i="55"/>
  <c r="R61" i="55" s="1"/>
  <c r="R56" i="55"/>
  <c r="R64" i="55" s="1"/>
  <c r="AZ50" i="22"/>
  <c r="AZ45" i="79" s="1"/>
  <c r="U12" i="1"/>
  <c r="U19" i="1"/>
  <c r="U36" i="1"/>
  <c r="U54" i="1"/>
  <c r="I18" i="1"/>
  <c r="I21" i="1" s="1"/>
  <c r="I55" i="1"/>
  <c r="I57" i="1" s="1"/>
  <c r="K18" i="1"/>
  <c r="K21" i="1" s="1"/>
  <c r="K55" i="1"/>
  <c r="K57" i="1" s="1"/>
  <c r="J55" i="1"/>
  <c r="J57" i="1" s="1"/>
  <c r="J18" i="1"/>
  <c r="J21" i="1" s="1"/>
  <c r="M18" i="1"/>
  <c r="M21" i="1" s="1"/>
  <c r="M55" i="1"/>
  <c r="M57" i="1" s="1"/>
  <c r="R85" i="68" l="1"/>
  <c r="R88" i="68" s="1"/>
  <c r="R92" i="1" s="1"/>
  <c r="R98" i="1" s="1"/>
  <c r="R187" i="68"/>
  <c r="R194" i="68"/>
  <c r="I27" i="90"/>
  <c r="I28" i="90" s="1"/>
  <c r="I15" i="97" s="1"/>
  <c r="P46" i="91"/>
  <c r="P68" i="91"/>
  <c r="P69" i="91" s="1"/>
  <c r="P37" i="97" s="1"/>
  <c r="P38" i="97" s="1"/>
  <c r="P63" i="91"/>
  <c r="P64" i="91" s="1"/>
  <c r="P80" i="91" s="1"/>
  <c r="P58" i="91"/>
  <c r="P59" i="91" s="1"/>
  <c r="P76" i="91" s="1"/>
  <c r="P52" i="91"/>
  <c r="P53" i="91" s="1"/>
  <c r="P72" i="91" s="1"/>
  <c r="O73" i="91"/>
  <c r="O40" i="97" s="1"/>
  <c r="O41" i="97" s="1"/>
  <c r="O81" i="91"/>
  <c r="O45" i="97" s="1"/>
  <c r="O46" i="97" s="1"/>
  <c r="O77" i="91"/>
  <c r="O43" i="97" s="1"/>
  <c r="T3" i="81"/>
  <c r="T44" i="81" s="1"/>
  <c r="T52" i="81" s="1"/>
  <c r="T4" i="91"/>
  <c r="Q45" i="91"/>
  <c r="Q18" i="91"/>
  <c r="R16" i="91"/>
  <c r="R18" i="91" s="1"/>
  <c r="R43" i="91"/>
  <c r="P32" i="91"/>
  <c r="P75" i="91" s="1"/>
  <c r="P26" i="91"/>
  <c r="P71" i="91" s="1"/>
  <c r="P37" i="91"/>
  <c r="P79" i="91" s="1"/>
  <c r="S11" i="81"/>
  <c r="S33" i="81" s="1"/>
  <c r="S36" i="81" s="1"/>
  <c r="S9" i="91"/>
  <c r="I33" i="90"/>
  <c r="I34" i="90" s="1"/>
  <c r="I24" i="97" s="1"/>
  <c r="S37" i="55"/>
  <c r="S44" i="55" s="1"/>
  <c r="S36" i="55"/>
  <c r="S43" i="55" s="1"/>
  <c r="S24" i="55"/>
  <c r="R33" i="55"/>
  <c r="R19" i="86" s="1"/>
  <c r="R26" i="33"/>
  <c r="R15" i="86"/>
  <c r="O49" i="81"/>
  <c r="O120" i="1" s="1"/>
  <c r="O126" i="1" s="1"/>
  <c r="O20" i="33" s="1"/>
  <c r="O55" i="33" s="1"/>
  <c r="P93" i="1"/>
  <c r="P99" i="1" s="1"/>
  <c r="P100" i="1" s="1"/>
  <c r="P105" i="1"/>
  <c r="P111" i="1" s="1"/>
  <c r="P112" i="1" s="1"/>
  <c r="P167" i="68"/>
  <c r="P169" i="68" s="1"/>
  <c r="P176" i="68" s="1"/>
  <c r="Q157" i="68"/>
  <c r="Q10" i="79" s="1"/>
  <c r="Q153" i="68"/>
  <c r="Q123" i="1" s="1"/>
  <c r="Q127" i="1" s="1"/>
  <c r="R145" i="68"/>
  <c r="R160" i="68" s="1"/>
  <c r="N37" i="1"/>
  <c r="N39" i="1" s="1"/>
  <c r="L37" i="1"/>
  <c r="L39" i="1" s="1"/>
  <c r="P10" i="79"/>
  <c r="P76" i="79" s="1"/>
  <c r="P85" i="79" s="1"/>
  <c r="O38" i="90"/>
  <c r="O39" i="90" s="1"/>
  <c r="O29" i="97" s="1"/>
  <c r="O30" i="97" s="1"/>
  <c r="O33" i="90"/>
  <c r="O34" i="90" s="1"/>
  <c r="O24" i="97" s="1"/>
  <c r="O27" i="90"/>
  <c r="O28" i="90" s="1"/>
  <c r="O15" i="97" s="1"/>
  <c r="Q89" i="68"/>
  <c r="P91" i="87"/>
  <c r="P23" i="97" s="1"/>
  <c r="U2" i="1"/>
  <c r="U2" i="79"/>
  <c r="U2" i="38"/>
  <c r="U2" i="22"/>
  <c r="O11" i="79"/>
  <c r="O77" i="79"/>
  <c r="O86" i="79" s="1"/>
  <c r="O76" i="79"/>
  <c r="O85" i="79" s="1"/>
  <c r="O71" i="1" s="1"/>
  <c r="O80" i="79"/>
  <c r="O89" i="79" s="1"/>
  <c r="O78" i="79"/>
  <c r="O87" i="79" s="1"/>
  <c r="O79" i="79"/>
  <c r="O88" i="79" s="1"/>
  <c r="O75" i="79"/>
  <c r="O84" i="79" s="1"/>
  <c r="P98" i="87"/>
  <c r="P28" i="97" s="1"/>
  <c r="Q80" i="87"/>
  <c r="Q81" i="87" s="1"/>
  <c r="Q14" i="97" s="1"/>
  <c r="Q97" i="87"/>
  <c r="Q90" i="87"/>
  <c r="Q89" i="87"/>
  <c r="Q96" i="87"/>
  <c r="Q77" i="87"/>
  <c r="Q78" i="87" s="1"/>
  <c r="Q13" i="97" s="1"/>
  <c r="Q20" i="86"/>
  <c r="Q16" i="86"/>
  <c r="Q11" i="97" s="1"/>
  <c r="P13" i="97"/>
  <c r="P14" i="97"/>
  <c r="U2" i="87"/>
  <c r="U2" i="86"/>
  <c r="U2" i="97"/>
  <c r="T3" i="1"/>
  <c r="T62" i="1" s="1"/>
  <c r="T3" i="86"/>
  <c r="M15" i="33"/>
  <c r="M50" i="33" s="1"/>
  <c r="J13" i="33"/>
  <c r="J48" i="33" s="1"/>
  <c r="J14" i="33"/>
  <c r="J49" i="33" s="1"/>
  <c r="J15" i="33"/>
  <c r="J50" i="33" s="1"/>
  <c r="I19" i="33"/>
  <c r="I54" i="33" s="1"/>
  <c r="K13" i="33"/>
  <c r="K48" i="33" s="1"/>
  <c r="K15" i="33"/>
  <c r="K50" i="33" s="1"/>
  <c r="M14" i="33"/>
  <c r="M49" i="33" s="1"/>
  <c r="K14" i="33"/>
  <c r="K49" i="33" s="1"/>
  <c r="M13" i="33"/>
  <c r="M48" i="33" s="1"/>
  <c r="I13" i="33"/>
  <c r="I48" i="33" s="1"/>
  <c r="P61" i="33"/>
  <c r="O61" i="33"/>
  <c r="T3" i="33"/>
  <c r="U2" i="33"/>
  <c r="O19" i="33"/>
  <c r="O54" i="33" s="1"/>
  <c r="O18" i="33"/>
  <c r="O53" i="33" s="1"/>
  <c r="O61" i="1"/>
  <c r="I15" i="33"/>
  <c r="I50" i="33" s="1"/>
  <c r="L52" i="33"/>
  <c r="I17" i="33"/>
  <c r="I52" i="33" s="1"/>
  <c r="I14" i="33"/>
  <c r="I49" i="33" s="1"/>
  <c r="T3" i="91"/>
  <c r="T5" i="55"/>
  <c r="T32" i="55" s="1"/>
  <c r="J86" i="1"/>
  <c r="T3" i="55"/>
  <c r="T3" i="68"/>
  <c r="K86" i="1"/>
  <c r="U38" i="75"/>
  <c r="U31" i="75"/>
  <c r="U4" i="55" s="1"/>
  <c r="U23" i="55" s="1"/>
  <c r="U37" i="75"/>
  <c r="U39" i="75"/>
  <c r="U30" i="75"/>
  <c r="O198" i="68"/>
  <c r="O11" i="1" s="1"/>
  <c r="P158" i="68"/>
  <c r="M86" i="1"/>
  <c r="U2" i="91"/>
  <c r="U2" i="68"/>
  <c r="U29" i="75"/>
  <c r="N86" i="1"/>
  <c r="P20" i="90"/>
  <c r="P21" i="90" s="1"/>
  <c r="R144" i="68"/>
  <c r="Q151" i="68"/>
  <c r="R86" i="68"/>
  <c r="R63" i="87" s="1"/>
  <c r="R64" i="87" s="1"/>
  <c r="S25" i="89"/>
  <c r="S26" i="89" s="1"/>
  <c r="S29" i="89" s="1"/>
  <c r="S30" i="89" s="1"/>
  <c r="S34" i="89" s="1"/>
  <c r="Q166" i="68"/>
  <c r="U2" i="89"/>
  <c r="U2" i="90"/>
  <c r="S30" i="55"/>
  <c r="T4" i="89"/>
  <c r="T4" i="90"/>
  <c r="T3" i="89"/>
  <c r="T16" i="89" s="1"/>
  <c r="T19" i="89" s="1"/>
  <c r="T20" i="89" s="1"/>
  <c r="T35" i="89" s="1"/>
  <c r="T3" i="90"/>
  <c r="S78" i="68"/>
  <c r="S79" i="68"/>
  <c r="R26" i="89"/>
  <c r="R29" i="89" s="1"/>
  <c r="R30" i="89" s="1"/>
  <c r="R34" i="89" s="1"/>
  <c r="S31" i="55"/>
  <c r="Q136" i="68"/>
  <c r="S28" i="55"/>
  <c r="L55" i="1"/>
  <c r="L57" i="1" s="1"/>
  <c r="U15" i="75"/>
  <c r="N18" i="1"/>
  <c r="N21" i="1" s="1"/>
  <c r="N55" i="1"/>
  <c r="N57" i="1" s="1"/>
  <c r="R65" i="55"/>
  <c r="R74" i="55"/>
  <c r="R57" i="55"/>
  <c r="Q78" i="55"/>
  <c r="L18" i="1"/>
  <c r="L21" i="1" s="1"/>
  <c r="S27" i="55"/>
  <c r="S29" i="55"/>
  <c r="T3" i="38"/>
  <c r="T3" i="79"/>
  <c r="R147" i="68"/>
  <c r="R132" i="68"/>
  <c r="T4" i="38"/>
  <c r="R70" i="55"/>
  <c r="T19" i="55"/>
  <c r="T21" i="55"/>
  <c r="T20" i="55"/>
  <c r="T22" i="55"/>
  <c r="T18" i="55"/>
  <c r="S56" i="55"/>
  <c r="S64" i="55" s="1"/>
  <c r="S53" i="55"/>
  <c r="S61" i="55" s="1"/>
  <c r="S55" i="55"/>
  <c r="S63" i="55" s="1"/>
  <c r="S69" i="55"/>
  <c r="S73" i="55" s="1"/>
  <c r="S54" i="55"/>
  <c r="S62" i="55" s="1"/>
  <c r="S52" i="55"/>
  <c r="S60" i="55" s="1"/>
  <c r="S68" i="55"/>
  <c r="S72" i="55" s="1"/>
  <c r="S147" i="68"/>
  <c r="S132" i="68"/>
  <c r="S135" i="68" s="1"/>
  <c r="T119" i="68"/>
  <c r="T70" i="68"/>
  <c r="T9" i="91" s="1"/>
  <c r="R133" i="68"/>
  <c r="R69" i="87" s="1"/>
  <c r="R70" i="87" s="1"/>
  <c r="R148" i="68"/>
  <c r="V2" i="75"/>
  <c r="U2" i="55"/>
  <c r="U2" i="81"/>
  <c r="U9" i="75"/>
  <c r="U3" i="97" s="1"/>
  <c r="S126" i="68"/>
  <c r="V19" i="1"/>
  <c r="V12" i="1"/>
  <c r="V54" i="1"/>
  <c r="V36" i="1"/>
  <c r="S187" i="68" l="1"/>
  <c r="S194" i="68"/>
  <c r="Q19" i="91"/>
  <c r="Q67" i="91"/>
  <c r="Q36" i="91"/>
  <c r="Q37" i="91" s="1"/>
  <c r="Q79" i="91" s="1"/>
  <c r="Q31" i="91"/>
  <c r="Q32" i="91" s="1"/>
  <c r="Q75" i="91" s="1"/>
  <c r="Q25" i="91"/>
  <c r="Q26" i="91" s="1"/>
  <c r="Q71" i="91" s="1"/>
  <c r="Q46" i="91"/>
  <c r="Q68" i="91"/>
  <c r="Q63" i="91"/>
  <c r="Q64" i="91" s="1"/>
  <c r="Q80" i="91" s="1"/>
  <c r="Q58" i="91"/>
  <c r="Q59" i="91" s="1"/>
  <c r="Q76" i="91" s="1"/>
  <c r="Q52" i="91"/>
  <c r="Q53" i="91" s="1"/>
  <c r="Q72" i="91" s="1"/>
  <c r="R19" i="91"/>
  <c r="R67" i="91"/>
  <c r="R36" i="91"/>
  <c r="R37" i="91" s="1"/>
  <c r="R79" i="91" s="1"/>
  <c r="R31" i="91"/>
  <c r="R32" i="91" s="1"/>
  <c r="R75" i="91" s="1"/>
  <c r="R25" i="91"/>
  <c r="R26" i="91" s="1"/>
  <c r="R71" i="91" s="1"/>
  <c r="U3" i="81"/>
  <c r="U44" i="81" s="1"/>
  <c r="U52" i="81" s="1"/>
  <c r="U4" i="91"/>
  <c r="P81" i="91"/>
  <c r="P45" i="97" s="1"/>
  <c r="P46" i="97" s="1"/>
  <c r="P73" i="91"/>
  <c r="P40" i="97" s="1"/>
  <c r="P41" i="97" s="1"/>
  <c r="P77" i="91"/>
  <c r="P43" i="97" s="1"/>
  <c r="R45" i="91"/>
  <c r="T16" i="91"/>
  <c r="T43" i="91"/>
  <c r="S16" i="91"/>
  <c r="S43" i="91"/>
  <c r="T36" i="55"/>
  <c r="T43" i="55" s="1"/>
  <c r="T37" i="55"/>
  <c r="T44" i="55" s="1"/>
  <c r="T24" i="55"/>
  <c r="S33" i="55"/>
  <c r="S19" i="86" s="1"/>
  <c r="S26" i="33"/>
  <c r="S15" i="86"/>
  <c r="S36" i="89"/>
  <c r="S33" i="97" s="1"/>
  <c r="S34" i="97" s="1"/>
  <c r="R36" i="89"/>
  <c r="R33" i="97" s="1"/>
  <c r="R34" i="97" s="1"/>
  <c r="P78" i="79"/>
  <c r="P87" i="79" s="1"/>
  <c r="P75" i="79"/>
  <c r="P84" i="79" s="1"/>
  <c r="S104" i="1"/>
  <c r="S110" i="1" s="1"/>
  <c r="Q105" i="1"/>
  <c r="Q111" i="1" s="1"/>
  <c r="Q112" i="1" s="1"/>
  <c r="Q93" i="1"/>
  <c r="Q99" i="1" s="1"/>
  <c r="Q100" i="1" s="1"/>
  <c r="Q18" i="33" s="1"/>
  <c r="Q53" i="33" s="1"/>
  <c r="P49" i="81"/>
  <c r="P120" i="1" s="1"/>
  <c r="P126" i="1" s="1"/>
  <c r="P20" i="33" s="1"/>
  <c r="P55" i="33" s="1"/>
  <c r="P79" i="79"/>
  <c r="P88" i="79" s="1"/>
  <c r="Q76" i="79"/>
  <c r="Q85" i="79" s="1"/>
  <c r="Q71" i="1" s="1"/>
  <c r="Q77" i="79"/>
  <c r="Q86" i="79" s="1"/>
  <c r="Q72" i="1" s="1"/>
  <c r="Q78" i="79"/>
  <c r="Q87" i="79" s="1"/>
  <c r="Q73" i="1" s="1"/>
  <c r="Q75" i="79"/>
  <c r="Q84" i="79" s="1"/>
  <c r="Q70" i="1" s="1"/>
  <c r="Q80" i="79"/>
  <c r="Q89" i="79" s="1"/>
  <c r="Q75" i="1" s="1"/>
  <c r="Q79" i="79"/>
  <c r="Q88" i="79" s="1"/>
  <c r="Q74" i="1" s="1"/>
  <c r="P80" i="79"/>
  <c r="P89" i="79" s="1"/>
  <c r="P77" i="79"/>
  <c r="P86" i="79" s="1"/>
  <c r="R153" i="68"/>
  <c r="R123" i="1" s="1"/>
  <c r="R127" i="1" s="1"/>
  <c r="Q158" i="68"/>
  <c r="S145" i="68"/>
  <c r="S160" i="68" s="1"/>
  <c r="M21" i="33"/>
  <c r="M56" i="33" s="1"/>
  <c r="M128" i="1"/>
  <c r="J21" i="33"/>
  <c r="J56" i="33" s="1"/>
  <c r="J128" i="1"/>
  <c r="K21" i="33"/>
  <c r="K56" i="33" s="1"/>
  <c r="K128" i="1"/>
  <c r="I21" i="33"/>
  <c r="I56" i="33" s="1"/>
  <c r="I128" i="1"/>
  <c r="Q20" i="90"/>
  <c r="P38" i="90"/>
  <c r="P39" i="90" s="1"/>
  <c r="P33" i="90"/>
  <c r="P34" i="90" s="1"/>
  <c r="P27" i="90"/>
  <c r="P28" i="90" s="1"/>
  <c r="P15" i="97" s="1"/>
  <c r="V2" i="1"/>
  <c r="V2" i="38"/>
  <c r="V2" i="22"/>
  <c r="V2" i="79"/>
  <c r="P11" i="79"/>
  <c r="Q21" i="97"/>
  <c r="Q98" i="87"/>
  <c r="Q28" i="97" s="1"/>
  <c r="Q91" i="87"/>
  <c r="R20" i="86"/>
  <c r="R21" i="97" s="1"/>
  <c r="R16" i="86"/>
  <c r="R11" i="97" s="1"/>
  <c r="U3" i="1"/>
  <c r="U62" i="1" s="1"/>
  <c r="U3" i="86"/>
  <c r="U5" i="55"/>
  <c r="U32" i="55" s="1"/>
  <c r="U3" i="87"/>
  <c r="V2" i="87"/>
  <c r="V2" i="86"/>
  <c r="V2" i="97"/>
  <c r="R90" i="87"/>
  <c r="R80" i="87"/>
  <c r="R81" i="87" s="1"/>
  <c r="R97" i="87"/>
  <c r="R89" i="87"/>
  <c r="R96" i="87"/>
  <c r="R77" i="87"/>
  <c r="R78" i="87" s="1"/>
  <c r="R13" i="97" s="1"/>
  <c r="N14" i="33"/>
  <c r="N49" i="33" s="1"/>
  <c r="L14" i="33"/>
  <c r="L49" i="33" s="1"/>
  <c r="N13" i="33"/>
  <c r="N48" i="33" s="1"/>
  <c r="L13" i="33"/>
  <c r="L48" i="33" s="1"/>
  <c r="L15" i="33"/>
  <c r="L50" i="33" s="1"/>
  <c r="N15" i="33"/>
  <c r="N50" i="33" s="1"/>
  <c r="U3" i="33"/>
  <c r="P19" i="33"/>
  <c r="P54" i="33" s="1"/>
  <c r="V2" i="33"/>
  <c r="P18" i="33"/>
  <c r="P53" i="33" s="1"/>
  <c r="O55" i="1"/>
  <c r="O57" i="1" s="1"/>
  <c r="O37" i="1"/>
  <c r="O39" i="1" s="1"/>
  <c r="P61" i="1"/>
  <c r="M17" i="33"/>
  <c r="M52" i="33" s="1"/>
  <c r="J17" i="33"/>
  <c r="J52" i="33" s="1"/>
  <c r="N17" i="33"/>
  <c r="N52" i="33" s="1"/>
  <c r="K17" i="33"/>
  <c r="K52" i="33" s="1"/>
  <c r="U3" i="55"/>
  <c r="U3" i="68"/>
  <c r="Q167" i="68"/>
  <c r="Q169" i="68" s="1"/>
  <c r="Q176" i="68" s="1"/>
  <c r="O18" i="1"/>
  <c r="O21" i="1" s="1"/>
  <c r="S85" i="68"/>
  <c r="S88" i="68" s="1"/>
  <c r="S86" i="68"/>
  <c r="S63" i="87" s="1"/>
  <c r="S64" i="87" s="1"/>
  <c r="V31" i="75"/>
  <c r="V37" i="75"/>
  <c r="V39" i="75"/>
  <c r="V30" i="75"/>
  <c r="V38" i="75"/>
  <c r="P198" i="68"/>
  <c r="P11" i="1" s="1"/>
  <c r="S144" i="68"/>
  <c r="S150" i="68" s="1"/>
  <c r="V2" i="91"/>
  <c r="V2" i="68"/>
  <c r="V29" i="75"/>
  <c r="O73" i="1"/>
  <c r="O72" i="1"/>
  <c r="O70" i="1"/>
  <c r="O74" i="1"/>
  <c r="O75" i="1"/>
  <c r="R89" i="68"/>
  <c r="U4" i="90"/>
  <c r="U3" i="91"/>
  <c r="U3" i="89"/>
  <c r="U16" i="89" s="1"/>
  <c r="U19" i="89" s="1"/>
  <c r="U20" i="89" s="1"/>
  <c r="U35" i="89" s="1"/>
  <c r="U3" i="90"/>
  <c r="V2" i="89"/>
  <c r="V2" i="90"/>
  <c r="T25" i="89"/>
  <c r="T26" i="89" s="1"/>
  <c r="T29" i="89" s="1"/>
  <c r="T30" i="89" s="1"/>
  <c r="T34" i="89" s="1"/>
  <c r="U4" i="89"/>
  <c r="T31" i="55"/>
  <c r="T30" i="55"/>
  <c r="T28" i="55"/>
  <c r="R78" i="55"/>
  <c r="V15" i="75"/>
  <c r="S74" i="55"/>
  <c r="S65" i="55"/>
  <c r="S57" i="55"/>
  <c r="T27" i="55"/>
  <c r="T29" i="55"/>
  <c r="U21" i="55"/>
  <c r="U22" i="55"/>
  <c r="U20" i="55"/>
  <c r="U19" i="55"/>
  <c r="U18" i="55"/>
  <c r="U3" i="38"/>
  <c r="U3" i="79"/>
  <c r="T68" i="55"/>
  <c r="T72" i="55" s="1"/>
  <c r="T54" i="55"/>
  <c r="T62" i="55" s="1"/>
  <c r="T53" i="55"/>
  <c r="T61" i="55" s="1"/>
  <c r="T69" i="55"/>
  <c r="T73" i="55" s="1"/>
  <c r="T52" i="55"/>
  <c r="T60" i="55" s="1"/>
  <c r="T55" i="55"/>
  <c r="T63" i="55" s="1"/>
  <c r="T56" i="55"/>
  <c r="T64" i="55" s="1"/>
  <c r="W2" i="75"/>
  <c r="V9" i="75"/>
  <c r="V3" i="97" s="1"/>
  <c r="V2" i="81"/>
  <c r="V2" i="55"/>
  <c r="T78" i="68"/>
  <c r="T79" i="68"/>
  <c r="T11" i="81"/>
  <c r="R136" i="68"/>
  <c r="R135" i="68"/>
  <c r="S133" i="68"/>
  <c r="S69" i="87" s="1"/>
  <c r="S70" i="87" s="1"/>
  <c r="S148" i="68"/>
  <c r="U70" i="68"/>
  <c r="U9" i="91" s="1"/>
  <c r="U119" i="68"/>
  <c r="T125" i="68"/>
  <c r="T126" i="68"/>
  <c r="S70" i="55"/>
  <c r="R150" i="68"/>
  <c r="R151" i="68"/>
  <c r="U4" i="38"/>
  <c r="W19" i="1"/>
  <c r="W36" i="1"/>
  <c r="W12" i="1"/>
  <c r="W54" i="1"/>
  <c r="Q69" i="91" l="1"/>
  <c r="Q37" i="97" s="1"/>
  <c r="Q38" i="97" s="1"/>
  <c r="T187" i="68"/>
  <c r="T194" i="68"/>
  <c r="R46" i="91"/>
  <c r="R68" i="91"/>
  <c r="R69" i="91" s="1"/>
  <c r="R37" i="97" s="1"/>
  <c r="R38" i="97" s="1"/>
  <c r="R63" i="91"/>
  <c r="R64" i="91" s="1"/>
  <c r="R80" i="91" s="1"/>
  <c r="R81" i="91" s="1"/>
  <c r="R45" i="97" s="1"/>
  <c r="R46" i="97" s="1"/>
  <c r="R58" i="91"/>
  <c r="R59" i="91" s="1"/>
  <c r="R76" i="91" s="1"/>
  <c r="R77" i="91" s="1"/>
  <c r="R43" i="97" s="1"/>
  <c r="R52" i="91"/>
  <c r="R53" i="91" s="1"/>
  <c r="R72" i="91" s="1"/>
  <c r="R73" i="91" s="1"/>
  <c r="R40" i="97" s="1"/>
  <c r="R41" i="97" s="1"/>
  <c r="Q77" i="91"/>
  <c r="Q43" i="97" s="1"/>
  <c r="Q81" i="91"/>
  <c r="Q45" i="97" s="1"/>
  <c r="Q46" i="97" s="1"/>
  <c r="Q73" i="91"/>
  <c r="Q40" i="97" s="1"/>
  <c r="Q41" i="97" s="1"/>
  <c r="V3" i="81"/>
  <c r="V44" i="81" s="1"/>
  <c r="V52" i="81" s="1"/>
  <c r="V4" i="91"/>
  <c r="S45" i="91"/>
  <c r="S18" i="91"/>
  <c r="T45" i="91"/>
  <c r="T18" i="91"/>
  <c r="U16" i="91"/>
  <c r="U43" i="91"/>
  <c r="U37" i="55"/>
  <c r="U44" i="55" s="1"/>
  <c r="U36" i="55"/>
  <c r="U43" i="55" s="1"/>
  <c r="U24" i="55"/>
  <c r="T33" i="55"/>
  <c r="T19" i="86" s="1"/>
  <c r="Q21" i="90"/>
  <c r="Q33" i="90" s="1"/>
  <c r="Q34" i="90" s="1"/>
  <c r="Q24" i="97" s="1"/>
  <c r="T26" i="33"/>
  <c r="T15" i="86"/>
  <c r="T36" i="89"/>
  <c r="T33" i="97" s="1"/>
  <c r="T34" i="97" s="1"/>
  <c r="T33" i="81"/>
  <c r="T36" i="81" s="1"/>
  <c r="Q49" i="81"/>
  <c r="Q120" i="1" s="1"/>
  <c r="Q126" i="1" s="1"/>
  <c r="Q20" i="33" s="1"/>
  <c r="Q55" i="33" s="1"/>
  <c r="R105" i="1"/>
  <c r="R111" i="1" s="1"/>
  <c r="R49" i="81"/>
  <c r="R120" i="1" s="1"/>
  <c r="R126" i="1" s="1"/>
  <c r="R20" i="33" s="1"/>
  <c r="Q11" i="79"/>
  <c r="S153" i="68"/>
  <c r="S123" i="1" s="1"/>
  <c r="S127" i="1" s="1"/>
  <c r="S157" i="68"/>
  <c r="L21" i="33"/>
  <c r="L56" i="33" s="1"/>
  <c r="L128" i="1"/>
  <c r="N21" i="33"/>
  <c r="N56" i="33" s="1"/>
  <c r="N128" i="1"/>
  <c r="P24" i="97"/>
  <c r="P29" i="97"/>
  <c r="P30" i="97" s="1"/>
  <c r="W2" i="1"/>
  <c r="W2" i="38"/>
  <c r="W2" i="22"/>
  <c r="W2" i="79"/>
  <c r="Q23" i="97"/>
  <c r="R91" i="87"/>
  <c r="R23" i="97" s="1"/>
  <c r="W2" i="87"/>
  <c r="W2" i="97"/>
  <c r="W2" i="86"/>
  <c r="R14" i="97"/>
  <c r="V5" i="55"/>
  <c r="V3" i="87"/>
  <c r="Q61" i="33"/>
  <c r="V3" i="1"/>
  <c r="V62" i="1" s="1"/>
  <c r="V3" i="86"/>
  <c r="S77" i="87"/>
  <c r="S78" i="87" s="1"/>
  <c r="S13" i="97" s="1"/>
  <c r="S96" i="87"/>
  <c r="S89" i="87"/>
  <c r="S90" i="87"/>
  <c r="S97" i="87"/>
  <c r="S80" i="87"/>
  <c r="S81" i="87" s="1"/>
  <c r="S14" i="97" s="1"/>
  <c r="S20" i="86"/>
  <c r="S21" i="97" s="1"/>
  <c r="S16" i="86"/>
  <c r="S11" i="97" s="1"/>
  <c r="R98" i="87"/>
  <c r="R28" i="97" s="1"/>
  <c r="O13" i="33"/>
  <c r="O48" i="33" s="1"/>
  <c r="O15" i="33"/>
  <c r="O50" i="33" s="1"/>
  <c r="R61" i="33"/>
  <c r="V3" i="33"/>
  <c r="Q19" i="33"/>
  <c r="Q54" i="33" s="1"/>
  <c r="R93" i="1"/>
  <c r="R99" i="1" s="1"/>
  <c r="R100" i="1" s="1"/>
  <c r="R104" i="1"/>
  <c r="R110" i="1" s="1"/>
  <c r="W2" i="33"/>
  <c r="S92" i="1"/>
  <c r="S98" i="1" s="1"/>
  <c r="P18" i="1"/>
  <c r="P21" i="1" s="1"/>
  <c r="P37" i="1"/>
  <c r="P39" i="1" s="1"/>
  <c r="Q61" i="1"/>
  <c r="O14" i="33"/>
  <c r="O49" i="33" s="1"/>
  <c r="V3" i="55"/>
  <c r="V3" i="68"/>
  <c r="V4" i="55"/>
  <c r="P55" i="1"/>
  <c r="P57" i="1" s="1"/>
  <c r="S89" i="68"/>
  <c r="S151" i="68"/>
  <c r="W37" i="75"/>
  <c r="W39" i="75"/>
  <c r="W30" i="75"/>
  <c r="W38" i="75"/>
  <c r="W31" i="75"/>
  <c r="W4" i="55" s="1"/>
  <c r="W23" i="55" s="1"/>
  <c r="O86" i="1"/>
  <c r="Q86" i="1"/>
  <c r="W2" i="91"/>
  <c r="W2" i="68"/>
  <c r="W29" i="75"/>
  <c r="P75" i="1"/>
  <c r="R20" i="90"/>
  <c r="R21" i="90" s="1"/>
  <c r="P70" i="1"/>
  <c r="P74" i="1"/>
  <c r="P72" i="1"/>
  <c r="P73" i="1"/>
  <c r="P71" i="1"/>
  <c r="V4" i="90"/>
  <c r="V3" i="91"/>
  <c r="V3" i="89"/>
  <c r="V16" i="89" s="1"/>
  <c r="V19" i="89" s="1"/>
  <c r="V20" i="89" s="1"/>
  <c r="V35" i="89" s="1"/>
  <c r="V3" i="90"/>
  <c r="W2" i="89"/>
  <c r="W2" i="90"/>
  <c r="U25" i="89"/>
  <c r="V4" i="89"/>
  <c r="U28" i="55"/>
  <c r="U31" i="55"/>
  <c r="U30" i="55"/>
  <c r="S136" i="68"/>
  <c r="S78" i="55"/>
  <c r="W15" i="75"/>
  <c r="W3" i="87" s="1"/>
  <c r="T74" i="55"/>
  <c r="T65" i="55"/>
  <c r="T57" i="55"/>
  <c r="S166" i="68"/>
  <c r="U27" i="55"/>
  <c r="U29" i="55"/>
  <c r="U79" i="68"/>
  <c r="U78" i="68"/>
  <c r="U11" i="81"/>
  <c r="T144" i="68"/>
  <c r="T85" i="68"/>
  <c r="T133" i="68"/>
  <c r="T69" i="87" s="1"/>
  <c r="T70" i="87" s="1"/>
  <c r="T148" i="68"/>
  <c r="V4" i="38"/>
  <c r="T132" i="68"/>
  <c r="T135" i="68" s="1"/>
  <c r="T147" i="68"/>
  <c r="V3" i="38"/>
  <c r="V3" i="79"/>
  <c r="W2" i="81"/>
  <c r="W9" i="75"/>
  <c r="W3" i="97" s="1"/>
  <c r="X2" i="75"/>
  <c r="W2" i="55"/>
  <c r="U68" i="55"/>
  <c r="U72" i="55" s="1"/>
  <c r="U56" i="55"/>
  <c r="U64" i="55" s="1"/>
  <c r="U52" i="55"/>
  <c r="U60" i="55" s="1"/>
  <c r="U55" i="55"/>
  <c r="U63" i="55" s="1"/>
  <c r="U54" i="55"/>
  <c r="U62" i="55" s="1"/>
  <c r="U53" i="55"/>
  <c r="U61" i="55" s="1"/>
  <c r="U69" i="55"/>
  <c r="U73" i="55" s="1"/>
  <c r="R167" i="68"/>
  <c r="R158" i="68"/>
  <c r="V70" i="68"/>
  <c r="V119" i="68"/>
  <c r="V125" i="68" s="1"/>
  <c r="R157" i="68"/>
  <c r="R166" i="68"/>
  <c r="U125" i="68"/>
  <c r="U126" i="68"/>
  <c r="T145" i="68"/>
  <c r="T160" i="68" s="1"/>
  <c r="T86" i="68"/>
  <c r="T63" i="87" s="1"/>
  <c r="T64" i="87" s="1"/>
  <c r="T70" i="55"/>
  <c r="X12" i="1"/>
  <c r="X19" i="1"/>
  <c r="X36" i="1"/>
  <c r="X54" i="1"/>
  <c r="U187" i="68" l="1"/>
  <c r="U194" i="68"/>
  <c r="Q18" i="1"/>
  <c r="Q21" i="1" s="1"/>
  <c r="Q13" i="33" s="1"/>
  <c r="Q48" i="33" s="1"/>
  <c r="Q198" i="68"/>
  <c r="Q11" i="1" s="1"/>
  <c r="S19" i="91"/>
  <c r="S67" i="91"/>
  <c r="S36" i="91"/>
  <c r="S37" i="91" s="1"/>
  <c r="S79" i="91" s="1"/>
  <c r="S31" i="91"/>
  <c r="S32" i="91" s="1"/>
  <c r="S75" i="91" s="1"/>
  <c r="S25" i="91"/>
  <c r="S26" i="91" s="1"/>
  <c r="S71" i="91" s="1"/>
  <c r="S46" i="91"/>
  <c r="S68" i="91"/>
  <c r="S63" i="91"/>
  <c r="S58" i="91"/>
  <c r="S59" i="91" s="1"/>
  <c r="S76" i="91" s="1"/>
  <c r="S52" i="91"/>
  <c r="S53" i="91" s="1"/>
  <c r="S72" i="91" s="1"/>
  <c r="T19" i="91"/>
  <c r="T67" i="91"/>
  <c r="T36" i="91"/>
  <c r="T37" i="91" s="1"/>
  <c r="T79" i="91" s="1"/>
  <c r="T31" i="91"/>
  <c r="T32" i="91" s="1"/>
  <c r="T75" i="91" s="1"/>
  <c r="T25" i="91"/>
  <c r="T26" i="91" s="1"/>
  <c r="T71" i="91" s="1"/>
  <c r="T46" i="91"/>
  <c r="T68" i="91"/>
  <c r="T63" i="91"/>
  <c r="T64" i="91" s="1"/>
  <c r="T80" i="91" s="1"/>
  <c r="T58" i="91"/>
  <c r="T59" i="91" s="1"/>
  <c r="T76" i="91" s="1"/>
  <c r="T52" i="91"/>
  <c r="T53" i="91" s="1"/>
  <c r="T72" i="91" s="1"/>
  <c r="W3" i="81"/>
  <c r="W44" i="81" s="1"/>
  <c r="W52" i="81" s="1"/>
  <c r="W4" i="91"/>
  <c r="U45" i="91"/>
  <c r="U18" i="91"/>
  <c r="V11" i="81"/>
  <c r="V33" i="81" s="1"/>
  <c r="V36" i="81" s="1"/>
  <c r="V9" i="91"/>
  <c r="V36" i="55"/>
  <c r="V43" i="55" s="1"/>
  <c r="V37" i="55"/>
  <c r="V44" i="55" s="1"/>
  <c r="U33" i="55"/>
  <c r="U19" i="86" s="1"/>
  <c r="V22" i="55"/>
  <c r="V31" i="55" s="1"/>
  <c r="V23" i="55"/>
  <c r="V32" i="55" s="1"/>
  <c r="Q38" i="90"/>
  <c r="Q39" i="90" s="1"/>
  <c r="Q29" i="97" s="1"/>
  <c r="Q30" i="97" s="1"/>
  <c r="Q27" i="90"/>
  <c r="Q28" i="90" s="1"/>
  <c r="Q15" i="97" s="1"/>
  <c r="U26" i="33"/>
  <c r="U15" i="86"/>
  <c r="U33" i="81"/>
  <c r="U36" i="81" s="1"/>
  <c r="Q37" i="1"/>
  <c r="Q39" i="1" s="1"/>
  <c r="Q14" i="33" s="1"/>
  <c r="Q49" i="33" s="1"/>
  <c r="T104" i="1"/>
  <c r="T110" i="1" s="1"/>
  <c r="Q55" i="1"/>
  <c r="Q57" i="1" s="1"/>
  <c r="Q15" i="33" s="1"/>
  <c r="Q50" i="33" s="1"/>
  <c r="S105" i="1"/>
  <c r="S111" i="1" s="1"/>
  <c r="S112" i="1" s="1"/>
  <c r="S49" i="81"/>
  <c r="S120" i="1" s="1"/>
  <c r="S126" i="1" s="1"/>
  <c r="S20" i="33" s="1"/>
  <c r="S10" i="79"/>
  <c r="S76" i="79" s="1"/>
  <c r="S85" i="79" s="1"/>
  <c r="T153" i="68"/>
  <c r="T123" i="1" s="1"/>
  <c r="T127" i="1" s="1"/>
  <c r="S167" i="68"/>
  <c r="S169" i="68" s="1"/>
  <c r="S176" i="68" s="1"/>
  <c r="R10" i="79"/>
  <c r="R77" i="79" s="1"/>
  <c r="R86" i="79" s="1"/>
  <c r="R11" i="79"/>
  <c r="O21" i="33"/>
  <c r="O56" i="33" s="1"/>
  <c r="O128" i="1"/>
  <c r="R33" i="90"/>
  <c r="R34" i="90" s="1"/>
  <c r="R38" i="90"/>
  <c r="R39" i="90" s="1"/>
  <c r="R27" i="90"/>
  <c r="R28" i="90" s="1"/>
  <c r="R15" i="97" s="1"/>
  <c r="X2" i="1"/>
  <c r="X2" i="38"/>
  <c r="X2" i="22"/>
  <c r="X2" i="79"/>
  <c r="S98" i="87"/>
  <c r="S28" i="97" s="1"/>
  <c r="T97" i="87"/>
  <c r="T80" i="87"/>
  <c r="T81" i="87" s="1"/>
  <c r="T90" i="87"/>
  <c r="S91" i="87"/>
  <c r="T77" i="87"/>
  <c r="T78" i="87" s="1"/>
  <c r="T89" i="87"/>
  <c r="T96" i="87"/>
  <c r="X2" i="97"/>
  <c r="X2" i="86"/>
  <c r="X2" i="87"/>
  <c r="W3" i="1"/>
  <c r="W62" i="1" s="1"/>
  <c r="W3" i="86"/>
  <c r="T16" i="86"/>
  <c r="T11" i="97" s="1"/>
  <c r="T20" i="86"/>
  <c r="T21" i="97" s="1"/>
  <c r="R55" i="33"/>
  <c r="P14" i="33"/>
  <c r="P49" i="33" s="1"/>
  <c r="P13" i="33"/>
  <c r="P48" i="33" s="1"/>
  <c r="W3" i="33"/>
  <c r="R18" i="33"/>
  <c r="R53" i="33" s="1"/>
  <c r="X2" i="33"/>
  <c r="S20" i="90"/>
  <c r="S21" i="90" s="1"/>
  <c r="S93" i="1"/>
  <c r="S99" i="1" s="1"/>
  <c r="S100" i="1" s="1"/>
  <c r="Q17" i="33"/>
  <c r="Q52" i="33" s="1"/>
  <c r="O17" i="33"/>
  <c r="O52" i="33" s="1"/>
  <c r="P15" i="33"/>
  <c r="P50" i="33" s="1"/>
  <c r="V18" i="55"/>
  <c r="V27" i="55" s="1"/>
  <c r="V20" i="55"/>
  <c r="V29" i="55" s="1"/>
  <c r="V21" i="55"/>
  <c r="V30" i="55" s="1"/>
  <c r="V19" i="55"/>
  <c r="W3" i="55"/>
  <c r="W3" i="68"/>
  <c r="W3" i="91"/>
  <c r="W5" i="55"/>
  <c r="W32" i="55" s="1"/>
  <c r="S158" i="68"/>
  <c r="R112" i="1"/>
  <c r="X37" i="75"/>
  <c r="X39" i="75"/>
  <c r="X30" i="75"/>
  <c r="X38" i="75"/>
  <c r="X31" i="75"/>
  <c r="X4" i="55" s="1"/>
  <c r="X23" i="55" s="1"/>
  <c r="P86" i="1"/>
  <c r="X2" i="91"/>
  <c r="X2" i="68"/>
  <c r="X29" i="75"/>
  <c r="V25" i="89"/>
  <c r="V26" i="89" s="1"/>
  <c r="V29" i="89" s="1"/>
  <c r="V30" i="89" s="1"/>
  <c r="V34" i="89" s="1"/>
  <c r="X2" i="89"/>
  <c r="X2" i="90"/>
  <c r="W4" i="89"/>
  <c r="W4" i="90"/>
  <c r="W3" i="89"/>
  <c r="W16" i="89" s="1"/>
  <c r="W19" i="89" s="1"/>
  <c r="W20" i="89" s="1"/>
  <c r="W35" i="89" s="1"/>
  <c r="W3" i="90"/>
  <c r="U26" i="89"/>
  <c r="U29" i="89" s="1"/>
  <c r="U30" i="89" s="1"/>
  <c r="U34" i="89" s="1"/>
  <c r="T78" i="55"/>
  <c r="X15" i="75"/>
  <c r="X3" i="87" s="1"/>
  <c r="U74" i="55"/>
  <c r="U65" i="55"/>
  <c r="U57" i="55"/>
  <c r="R169" i="68"/>
  <c r="R176" i="68" s="1"/>
  <c r="U133" i="68"/>
  <c r="U69" i="87" s="1"/>
  <c r="U70" i="87" s="1"/>
  <c r="U148" i="68"/>
  <c r="U132" i="68"/>
  <c r="U147" i="68"/>
  <c r="U70" i="55"/>
  <c r="W70" i="68"/>
  <c r="W9" i="91" s="1"/>
  <c r="W119" i="68"/>
  <c r="W125" i="68" s="1"/>
  <c r="T150" i="68"/>
  <c r="T151" i="68"/>
  <c r="X2" i="55"/>
  <c r="X9" i="75"/>
  <c r="X3" i="97" s="1"/>
  <c r="X2" i="81"/>
  <c r="Y2" i="75"/>
  <c r="T136" i="68"/>
  <c r="V79" i="68"/>
  <c r="R198" i="68"/>
  <c r="R11" i="1" s="1"/>
  <c r="W3" i="38"/>
  <c r="W3" i="79"/>
  <c r="V78" i="68"/>
  <c r="V126" i="68"/>
  <c r="U85" i="68"/>
  <c r="U88" i="68" s="1"/>
  <c r="U144" i="68"/>
  <c r="V54" i="55"/>
  <c r="V62" i="55" s="1"/>
  <c r="V69" i="55"/>
  <c r="V73" i="55" s="1"/>
  <c r="V53" i="55"/>
  <c r="V61" i="55" s="1"/>
  <c r="V56" i="55"/>
  <c r="V64" i="55" s="1"/>
  <c r="V55" i="55"/>
  <c r="V63" i="55" s="1"/>
  <c r="V68" i="55"/>
  <c r="V72" i="55" s="1"/>
  <c r="V52" i="55"/>
  <c r="V60" i="55" s="1"/>
  <c r="W19" i="55"/>
  <c r="W20" i="55"/>
  <c r="W21" i="55"/>
  <c r="W18" i="55"/>
  <c r="W22" i="55"/>
  <c r="T88" i="68"/>
  <c r="T89" i="68"/>
  <c r="V132" i="68"/>
  <c r="V135" i="68" s="1"/>
  <c r="V147" i="68"/>
  <c r="W4" i="38"/>
  <c r="U145" i="68"/>
  <c r="U160" i="68" s="1"/>
  <c r="U86" i="68"/>
  <c r="U63" i="87" s="1"/>
  <c r="U64" i="87" s="1"/>
  <c r="Y12" i="1"/>
  <c r="Y19" i="1"/>
  <c r="Y36" i="1"/>
  <c r="Y54" i="1"/>
  <c r="V187" i="68" l="1"/>
  <c r="V194" i="68"/>
  <c r="S64" i="91"/>
  <c r="S80" i="91" s="1"/>
  <c r="S81" i="91" s="1"/>
  <c r="S45" i="97" s="1"/>
  <c r="S46" i="97" s="1"/>
  <c r="U19" i="91"/>
  <c r="U36" i="91"/>
  <c r="U37" i="91" s="1"/>
  <c r="U79" i="91" s="1"/>
  <c r="U31" i="91"/>
  <c r="U32" i="91" s="1"/>
  <c r="U75" i="91" s="1"/>
  <c r="U25" i="91"/>
  <c r="U26" i="91" s="1"/>
  <c r="U71" i="91" s="1"/>
  <c r="U67" i="91"/>
  <c r="U46" i="91"/>
  <c r="U68" i="91"/>
  <c r="U63" i="91"/>
  <c r="U64" i="91" s="1"/>
  <c r="U80" i="91" s="1"/>
  <c r="U58" i="91"/>
  <c r="U59" i="91" s="1"/>
  <c r="U76" i="91" s="1"/>
  <c r="U52" i="91"/>
  <c r="X3" i="81"/>
  <c r="X44" i="81" s="1"/>
  <c r="X52" i="81" s="1"/>
  <c r="X4" i="91"/>
  <c r="S73" i="91"/>
  <c r="S40" i="97" s="1"/>
  <c r="S41" i="97" s="1"/>
  <c r="T77" i="91"/>
  <c r="T43" i="97" s="1"/>
  <c r="T73" i="91"/>
  <c r="T40" i="97" s="1"/>
  <c r="T41" i="97" s="1"/>
  <c r="S77" i="91"/>
  <c r="S43" i="97" s="1"/>
  <c r="T81" i="91"/>
  <c r="T45" i="97" s="1"/>
  <c r="T46" i="97" s="1"/>
  <c r="S69" i="91"/>
  <c r="S37" i="97" s="1"/>
  <c r="S38" i="97" s="1"/>
  <c r="T69" i="91"/>
  <c r="T37" i="97" s="1"/>
  <c r="T38" i="97" s="1"/>
  <c r="W16" i="91"/>
  <c r="W18" i="91" s="1"/>
  <c r="W43" i="91"/>
  <c r="V16" i="91"/>
  <c r="V18" i="91" s="1"/>
  <c r="V43" i="91"/>
  <c r="W36" i="55"/>
  <c r="W43" i="55" s="1"/>
  <c r="W37" i="55"/>
  <c r="W44" i="55" s="1"/>
  <c r="W24" i="55"/>
  <c r="V24" i="55"/>
  <c r="V36" i="89"/>
  <c r="V33" i="97" s="1"/>
  <c r="V34" i="97" s="1"/>
  <c r="U36" i="89"/>
  <c r="U33" i="97" s="1"/>
  <c r="U34" i="97" s="1"/>
  <c r="S79" i="79"/>
  <c r="S88" i="79" s="1"/>
  <c r="S74" i="1" s="1"/>
  <c r="S75" i="79"/>
  <c r="S84" i="79" s="1"/>
  <c r="S70" i="1" s="1"/>
  <c r="S78" i="79"/>
  <c r="S87" i="79" s="1"/>
  <c r="S73" i="1" s="1"/>
  <c r="S77" i="79"/>
  <c r="S86" i="79" s="1"/>
  <c r="S72" i="1" s="1"/>
  <c r="S80" i="79"/>
  <c r="S89" i="79" s="1"/>
  <c r="S75" i="1" s="1"/>
  <c r="V104" i="1"/>
  <c r="V110" i="1" s="1"/>
  <c r="T105" i="1"/>
  <c r="T111" i="1" s="1"/>
  <c r="T112" i="1" s="1"/>
  <c r="T93" i="1"/>
  <c r="T99" i="1" s="1"/>
  <c r="U153" i="68"/>
  <c r="U123" i="1" s="1"/>
  <c r="U127" i="1" s="1"/>
  <c r="U92" i="1"/>
  <c r="U98" i="1" s="1"/>
  <c r="T92" i="1"/>
  <c r="T98" i="1" s="1"/>
  <c r="R75" i="79"/>
  <c r="R84" i="79" s="1"/>
  <c r="R79" i="79"/>
  <c r="R88" i="79" s="1"/>
  <c r="R78" i="79"/>
  <c r="R87" i="79" s="1"/>
  <c r="R76" i="79"/>
  <c r="R85" i="79" s="1"/>
  <c r="R80" i="79"/>
  <c r="R89" i="79" s="1"/>
  <c r="Q21" i="33"/>
  <c r="Q56" i="33" s="1"/>
  <c r="Q128" i="1"/>
  <c r="P21" i="33"/>
  <c r="P56" i="33" s="1"/>
  <c r="P128" i="1"/>
  <c r="R29" i="97"/>
  <c r="R30" i="97" s="1"/>
  <c r="R24" i="97"/>
  <c r="S33" i="90"/>
  <c r="S34" i="90" s="1"/>
  <c r="S24" i="97" s="1"/>
  <c r="S38" i="90"/>
  <c r="S39" i="90" s="1"/>
  <c r="S29" i="97" s="1"/>
  <c r="S30" i="97" s="1"/>
  <c r="S27" i="90"/>
  <c r="S28" i="90" s="1"/>
  <c r="S15" i="97" s="1"/>
  <c r="Y2" i="1"/>
  <c r="Y2" i="38"/>
  <c r="Y2" i="79"/>
  <c r="Y2" i="22"/>
  <c r="S11" i="79"/>
  <c r="T91" i="87"/>
  <c r="T23" i="97" s="1"/>
  <c r="S23" i="97"/>
  <c r="T98" i="87"/>
  <c r="T28" i="97" s="1"/>
  <c r="Y2" i="87"/>
  <c r="Y2" i="86"/>
  <c r="Y2" i="97"/>
  <c r="T13" i="97"/>
  <c r="U90" i="87"/>
  <c r="U97" i="87"/>
  <c r="U80" i="87"/>
  <c r="U81" i="87" s="1"/>
  <c r="U14" i="97" s="1"/>
  <c r="U16" i="86"/>
  <c r="U11" i="97" s="1"/>
  <c r="U20" i="86"/>
  <c r="U21" i="97" s="1"/>
  <c r="U89" i="87"/>
  <c r="U77" i="87"/>
  <c r="U78" i="87" s="1"/>
  <c r="U13" i="97" s="1"/>
  <c r="U96" i="87"/>
  <c r="T14" i="97"/>
  <c r="X3" i="1"/>
  <c r="X62" i="1" s="1"/>
  <c r="X3" i="86"/>
  <c r="S55" i="33"/>
  <c r="R19" i="33"/>
  <c r="R54" i="33" s="1"/>
  <c r="S18" i="33"/>
  <c r="S53" i="33" s="1"/>
  <c r="S61" i="33"/>
  <c r="X3" i="33"/>
  <c r="Y2" i="33"/>
  <c r="S19" i="33"/>
  <c r="S54" i="33" s="1"/>
  <c r="R61" i="1"/>
  <c r="R37" i="1"/>
  <c r="R39" i="1" s="1"/>
  <c r="S61" i="1"/>
  <c r="P17" i="33"/>
  <c r="P52" i="33" s="1"/>
  <c r="V28" i="55"/>
  <c r="X3" i="91"/>
  <c r="X5" i="55"/>
  <c r="X32" i="55" s="1"/>
  <c r="X3" i="68"/>
  <c r="X3" i="55"/>
  <c r="S198" i="68"/>
  <c r="S11" i="1" s="1"/>
  <c r="Y37" i="75"/>
  <c r="Y39" i="75"/>
  <c r="Y30" i="75"/>
  <c r="Y31" i="75"/>
  <c r="Y4" i="55" s="1"/>
  <c r="Y23" i="55" s="1"/>
  <c r="Y38" i="75"/>
  <c r="Y2" i="91"/>
  <c r="Y2" i="68"/>
  <c r="Y29" i="75"/>
  <c r="W30" i="55"/>
  <c r="T20" i="90"/>
  <c r="T21" i="90" s="1"/>
  <c r="S71" i="1"/>
  <c r="W25" i="89"/>
  <c r="W26" i="89" s="1"/>
  <c r="W29" i="89" s="1"/>
  <c r="W30" i="89" s="1"/>
  <c r="W34" i="89" s="1"/>
  <c r="X4" i="89"/>
  <c r="X4" i="90"/>
  <c r="X3" i="89"/>
  <c r="X16" i="89" s="1"/>
  <c r="X19" i="89" s="1"/>
  <c r="X20" i="89" s="1"/>
  <c r="X35" i="89" s="1"/>
  <c r="X3" i="90"/>
  <c r="Y2" i="89"/>
  <c r="Y2" i="90"/>
  <c r="W28" i="55"/>
  <c r="W31" i="55"/>
  <c r="Y15" i="75"/>
  <c r="Y3" i="87" s="1"/>
  <c r="U78" i="55"/>
  <c r="V74" i="55"/>
  <c r="V65" i="55"/>
  <c r="V57" i="55"/>
  <c r="W27" i="55"/>
  <c r="W29" i="55"/>
  <c r="V148" i="68"/>
  <c r="V133" i="68"/>
  <c r="V69" i="87" s="1"/>
  <c r="V70" i="87" s="1"/>
  <c r="X119" i="68"/>
  <c r="X70" i="68"/>
  <c r="U151" i="68"/>
  <c r="U150" i="68"/>
  <c r="X22" i="55"/>
  <c r="X19" i="55"/>
  <c r="X18" i="55"/>
  <c r="X21" i="55"/>
  <c r="X20" i="55"/>
  <c r="V86" i="68"/>
  <c r="V63" i="87" s="1"/>
  <c r="V64" i="87" s="1"/>
  <c r="V145" i="68"/>
  <c r="V160" i="68" s="1"/>
  <c r="U89" i="68"/>
  <c r="X3" i="38"/>
  <c r="X3" i="79"/>
  <c r="X4" i="38"/>
  <c r="T157" i="68"/>
  <c r="T166" i="68"/>
  <c r="W132" i="68"/>
  <c r="W135" i="68" s="1"/>
  <c r="W147" i="68"/>
  <c r="V85" i="68"/>
  <c r="V88" i="68" s="1"/>
  <c r="V144" i="68"/>
  <c r="R55" i="1"/>
  <c r="R57" i="1" s="1"/>
  <c r="R18" i="1"/>
  <c r="R21" i="1" s="1"/>
  <c r="Y2" i="81"/>
  <c r="Y2" i="55"/>
  <c r="Z2" i="75"/>
  <c r="Y9" i="75"/>
  <c r="Y3" i="97" s="1"/>
  <c r="W126" i="68"/>
  <c r="V70" i="55"/>
  <c r="W11" i="81"/>
  <c r="W79" i="68"/>
  <c r="W78" i="68"/>
  <c r="W69" i="55"/>
  <c r="W73" i="55" s="1"/>
  <c r="W52" i="55"/>
  <c r="W60" i="55" s="1"/>
  <c r="W53" i="55"/>
  <c r="W61" i="55" s="1"/>
  <c r="W55" i="55"/>
  <c r="W63" i="55" s="1"/>
  <c r="W68" i="55"/>
  <c r="W72" i="55" s="1"/>
  <c r="W54" i="55"/>
  <c r="W62" i="55" s="1"/>
  <c r="W56" i="55"/>
  <c r="W64" i="55" s="1"/>
  <c r="T167" i="68"/>
  <c r="T158" i="68"/>
  <c r="U135" i="68"/>
  <c r="U136" i="68"/>
  <c r="Z12" i="1"/>
  <c r="Z36" i="1"/>
  <c r="Z54" i="1"/>
  <c r="Z19" i="1"/>
  <c r="AO61" i="22"/>
  <c r="AO55" i="79" s="1"/>
  <c r="AO41" i="22"/>
  <c r="AO37" i="79" s="1"/>
  <c r="AO31" i="22"/>
  <c r="AO28" i="79" s="1"/>
  <c r="AO21" i="22"/>
  <c r="AO19" i="79" s="1"/>
  <c r="W187" i="68" l="1"/>
  <c r="W194" i="68"/>
  <c r="U53" i="91"/>
  <c r="U72" i="91" s="1"/>
  <c r="U73" i="91" s="1"/>
  <c r="U40" i="97" s="1"/>
  <c r="U41" i="97" s="1"/>
  <c r="V19" i="91"/>
  <c r="V67" i="91"/>
  <c r="V36" i="91"/>
  <c r="V37" i="91" s="1"/>
  <c r="V79" i="91" s="1"/>
  <c r="V31" i="91"/>
  <c r="V32" i="91" s="1"/>
  <c r="V75" i="91" s="1"/>
  <c r="V25" i="91"/>
  <c r="V26" i="91" s="1"/>
  <c r="V71" i="91" s="1"/>
  <c r="W19" i="91"/>
  <c r="W67" i="91"/>
  <c r="W36" i="91"/>
  <c r="W37" i="91" s="1"/>
  <c r="W79" i="91" s="1"/>
  <c r="W31" i="91"/>
  <c r="W32" i="91" s="1"/>
  <c r="W75" i="91" s="1"/>
  <c r="W25" i="91"/>
  <c r="W26" i="91" s="1"/>
  <c r="W71" i="91" s="1"/>
  <c r="Y3" i="81"/>
  <c r="Y44" i="81" s="1"/>
  <c r="Y52" i="81" s="1"/>
  <c r="Y4" i="91"/>
  <c r="W45" i="91"/>
  <c r="U81" i="91"/>
  <c r="U45" i="97" s="1"/>
  <c r="U46" i="97" s="1"/>
  <c r="U77" i="91"/>
  <c r="U43" i="97" s="1"/>
  <c r="V45" i="91"/>
  <c r="U69" i="91"/>
  <c r="U37" i="97" s="1"/>
  <c r="U38" i="97" s="1"/>
  <c r="X11" i="81"/>
  <c r="X33" i="81" s="1"/>
  <c r="X36" i="81" s="1"/>
  <c r="X9" i="91"/>
  <c r="AO66" i="79"/>
  <c r="X37" i="55"/>
  <c r="X44" i="55" s="1"/>
  <c r="X36" i="55"/>
  <c r="X43" i="55" s="1"/>
  <c r="X24" i="55"/>
  <c r="V33" i="55"/>
  <c r="V19" i="86" s="1"/>
  <c r="V20" i="86" s="1"/>
  <c r="V21" i="97" s="1"/>
  <c r="W33" i="55"/>
  <c r="W19" i="86" s="1"/>
  <c r="T100" i="1"/>
  <c r="W36" i="89"/>
  <c r="W33" i="97" s="1"/>
  <c r="W34" i="97" s="1"/>
  <c r="W26" i="33"/>
  <c r="W15" i="86"/>
  <c r="V26" i="33"/>
  <c r="V15" i="86"/>
  <c r="V16" i="86" s="1"/>
  <c r="V11" i="97" s="1"/>
  <c r="W33" i="81"/>
  <c r="W36" i="81" s="1"/>
  <c r="W104" i="1"/>
  <c r="W110" i="1" s="1"/>
  <c r="U104" i="1"/>
  <c r="U110" i="1" s="1"/>
  <c r="T49" i="81"/>
  <c r="T120" i="1" s="1"/>
  <c r="T126" i="1" s="1"/>
  <c r="T20" i="33" s="1"/>
  <c r="U105" i="1"/>
  <c r="U111" i="1" s="1"/>
  <c r="U93" i="1"/>
  <c r="U99" i="1" s="1"/>
  <c r="U100" i="1" s="1"/>
  <c r="V92" i="1"/>
  <c r="V98" i="1" s="1"/>
  <c r="V153" i="68"/>
  <c r="V123" i="1" s="1"/>
  <c r="V127" i="1" s="1"/>
  <c r="T10" i="79"/>
  <c r="T77" i="79" s="1"/>
  <c r="T86" i="79" s="1"/>
  <c r="T11" i="79"/>
  <c r="T38" i="90"/>
  <c r="T39" i="90" s="1"/>
  <c r="T29" i="97" s="1"/>
  <c r="T30" i="97" s="1"/>
  <c r="T33" i="90"/>
  <c r="T34" i="90" s="1"/>
  <c r="T24" i="97" s="1"/>
  <c r="T27" i="90"/>
  <c r="T28" i="90" s="1"/>
  <c r="T15" i="97" s="1"/>
  <c r="Z2" i="1"/>
  <c r="Z2" i="38"/>
  <c r="Z2" i="22"/>
  <c r="Z2" i="79"/>
  <c r="T61" i="33"/>
  <c r="U98" i="87"/>
  <c r="U28" i="97" s="1"/>
  <c r="V97" i="87"/>
  <c r="V80" i="87"/>
  <c r="V81" i="87" s="1"/>
  <c r="V14" i="97" s="1"/>
  <c r="V90" i="87"/>
  <c r="Z2" i="87"/>
  <c r="Z2" i="86"/>
  <c r="Z2" i="97"/>
  <c r="V96" i="87"/>
  <c r="V89" i="87"/>
  <c r="V77" i="87"/>
  <c r="V78" i="87" s="1"/>
  <c r="U91" i="87"/>
  <c r="Y3" i="1"/>
  <c r="Y62" i="1" s="1"/>
  <c r="Y3" i="86"/>
  <c r="R13" i="33"/>
  <c r="R48" i="33" s="1"/>
  <c r="Y3" i="33"/>
  <c r="Z2" i="33"/>
  <c r="T19" i="33"/>
  <c r="T54" i="33" s="1"/>
  <c r="S55" i="1"/>
  <c r="S57" i="1" s="1"/>
  <c r="S37" i="1"/>
  <c r="S39" i="1" s="1"/>
  <c r="S18" i="1"/>
  <c r="S21" i="1" s="1"/>
  <c r="R15" i="33"/>
  <c r="R50" i="33" s="1"/>
  <c r="R14" i="33"/>
  <c r="R49" i="33" s="1"/>
  <c r="Y3" i="91"/>
  <c r="Y5" i="55"/>
  <c r="Y32" i="55" s="1"/>
  <c r="Y3" i="55"/>
  <c r="Y3" i="68"/>
  <c r="X25" i="89"/>
  <c r="X26" i="89" s="1"/>
  <c r="X29" i="89" s="1"/>
  <c r="X30" i="89" s="1"/>
  <c r="X34" i="89" s="1"/>
  <c r="Z39" i="75"/>
  <c r="Z38" i="75"/>
  <c r="Z31" i="75"/>
  <c r="Z4" i="55" s="1"/>
  <c r="Z23" i="55" s="1"/>
  <c r="Z37" i="75"/>
  <c r="Z30" i="75"/>
  <c r="S86" i="1"/>
  <c r="Z2" i="91"/>
  <c r="Z29" i="75"/>
  <c r="Z2" i="68"/>
  <c r="R75" i="1"/>
  <c r="U20" i="90"/>
  <c r="U21" i="90" s="1"/>
  <c r="R71" i="1"/>
  <c r="R70" i="1"/>
  <c r="R72" i="1"/>
  <c r="R74" i="1"/>
  <c r="R73" i="1"/>
  <c r="X31" i="55"/>
  <c r="Y3" i="89"/>
  <c r="Y16" i="89" s="1"/>
  <c r="Y19" i="89" s="1"/>
  <c r="Y20" i="89" s="1"/>
  <c r="Y35" i="89" s="1"/>
  <c r="Y3" i="90"/>
  <c r="Y4" i="89"/>
  <c r="Y4" i="90"/>
  <c r="Z2" i="89"/>
  <c r="Z2" i="90"/>
  <c r="X30" i="55"/>
  <c r="X28" i="55"/>
  <c r="V136" i="68"/>
  <c r="Z15" i="75"/>
  <c r="W74" i="55"/>
  <c r="W65" i="55"/>
  <c r="W57" i="55"/>
  <c r="X27" i="55"/>
  <c r="X29" i="55"/>
  <c r="X78" i="68"/>
  <c r="V89" i="68"/>
  <c r="X79" i="68"/>
  <c r="X125" i="68"/>
  <c r="X126" i="68"/>
  <c r="Y4" i="38"/>
  <c r="W85" i="68"/>
  <c r="W144" i="68"/>
  <c r="Y119" i="68"/>
  <c r="Y70" i="68"/>
  <c r="Y9" i="91" s="1"/>
  <c r="V150" i="68"/>
  <c r="V151" i="68"/>
  <c r="Z2" i="81"/>
  <c r="AA2" i="75"/>
  <c r="Z2" i="55"/>
  <c r="Z9" i="75"/>
  <c r="Z3" i="97" s="1"/>
  <c r="T198" i="68"/>
  <c r="T11" i="1" s="1"/>
  <c r="W145" i="68"/>
  <c r="W160" i="68" s="1"/>
  <c r="W86" i="68"/>
  <c r="W63" i="87" s="1"/>
  <c r="W64" i="87" s="1"/>
  <c r="U157" i="68"/>
  <c r="U166" i="68"/>
  <c r="W133" i="68"/>
  <c r="W69" i="87" s="1"/>
  <c r="W70" i="87" s="1"/>
  <c r="W148" i="68"/>
  <c r="T169" i="68"/>
  <c r="T176" i="68" s="1"/>
  <c r="Y21" i="55"/>
  <c r="Y22" i="55"/>
  <c r="Y19" i="55"/>
  <c r="Y18" i="55"/>
  <c r="Y20" i="55"/>
  <c r="U167" i="68"/>
  <c r="U158" i="68"/>
  <c r="W70" i="55"/>
  <c r="Y3" i="38"/>
  <c r="Y3" i="79"/>
  <c r="X68" i="55"/>
  <c r="X72" i="55" s="1"/>
  <c r="X56" i="55"/>
  <c r="X64" i="55" s="1"/>
  <c r="X52" i="55"/>
  <c r="X60" i="55" s="1"/>
  <c r="X69" i="55"/>
  <c r="X73" i="55" s="1"/>
  <c r="X54" i="55"/>
  <c r="X62" i="55" s="1"/>
  <c r="X55" i="55"/>
  <c r="X63" i="55" s="1"/>
  <c r="X53" i="55"/>
  <c r="X61" i="55" s="1"/>
  <c r="AP61" i="22"/>
  <c r="AP55" i="79" s="1"/>
  <c r="AP31" i="22"/>
  <c r="AP28" i="79" s="1"/>
  <c r="AP41" i="22"/>
  <c r="AP37" i="79" s="1"/>
  <c r="AP21" i="22"/>
  <c r="AP19" i="79" s="1"/>
  <c r="AA12" i="1"/>
  <c r="AA36" i="1"/>
  <c r="AA54" i="1"/>
  <c r="AA19" i="1"/>
  <c r="X187" i="68" l="1"/>
  <c r="X194" i="68"/>
  <c r="W46" i="91"/>
  <c r="W68" i="91"/>
  <c r="W69" i="91" s="1"/>
  <c r="W37" i="97" s="1"/>
  <c r="W38" i="97" s="1"/>
  <c r="W63" i="91"/>
  <c r="W64" i="91" s="1"/>
  <c r="W80" i="91" s="1"/>
  <c r="W81" i="91" s="1"/>
  <c r="W45" i="97" s="1"/>
  <c r="W46" i="97" s="1"/>
  <c r="W58" i="91"/>
  <c r="W59" i="91" s="1"/>
  <c r="W76" i="91" s="1"/>
  <c r="W77" i="91" s="1"/>
  <c r="W43" i="97" s="1"/>
  <c r="W52" i="91"/>
  <c r="W53" i="91" s="1"/>
  <c r="W72" i="91" s="1"/>
  <c r="W73" i="91" s="1"/>
  <c r="W40" i="97" s="1"/>
  <c r="W41" i="97" s="1"/>
  <c r="V46" i="91"/>
  <c r="V68" i="91"/>
  <c r="V69" i="91" s="1"/>
  <c r="V37" i="97" s="1"/>
  <c r="V38" i="97" s="1"/>
  <c r="V63" i="91"/>
  <c r="V64" i="91" s="1"/>
  <c r="V80" i="91" s="1"/>
  <c r="V81" i="91" s="1"/>
  <c r="V45" i="97" s="1"/>
  <c r="V46" i="97" s="1"/>
  <c r="V58" i="91"/>
  <c r="V59" i="91" s="1"/>
  <c r="V76" i="91" s="1"/>
  <c r="V77" i="91" s="1"/>
  <c r="V43" i="97" s="1"/>
  <c r="V52" i="91"/>
  <c r="V53" i="91" s="1"/>
  <c r="V72" i="91" s="1"/>
  <c r="V73" i="91" s="1"/>
  <c r="V40" i="97" s="1"/>
  <c r="V41" i="97" s="1"/>
  <c r="Z3" i="81"/>
  <c r="Z44" i="81" s="1"/>
  <c r="Z52" i="81" s="1"/>
  <c r="Z4" i="91"/>
  <c r="AP66" i="79"/>
  <c r="Y16" i="91"/>
  <c r="Y18" i="91" s="1"/>
  <c r="Y43" i="91"/>
  <c r="X16" i="91"/>
  <c r="X18" i="91" s="1"/>
  <c r="X43" i="91"/>
  <c r="Y37" i="55"/>
  <c r="Y44" i="55" s="1"/>
  <c r="Y36" i="55"/>
  <c r="Y43" i="55" s="1"/>
  <c r="V78" i="55"/>
  <c r="Y24" i="55"/>
  <c r="X33" i="55"/>
  <c r="X19" i="86" s="1"/>
  <c r="X36" i="89"/>
  <c r="X33" i="97" s="1"/>
  <c r="X34" i="97" s="1"/>
  <c r="X26" i="33"/>
  <c r="X15" i="86"/>
  <c r="U49" i="81"/>
  <c r="U120" i="1" s="1"/>
  <c r="U126" i="1" s="1"/>
  <c r="U20" i="33" s="1"/>
  <c r="V93" i="1"/>
  <c r="V99" i="1" s="1"/>
  <c r="V100" i="1" s="1"/>
  <c r="V105" i="1"/>
  <c r="V111" i="1" s="1"/>
  <c r="V112" i="1" s="1"/>
  <c r="T79" i="79"/>
  <c r="T88" i="79" s="1"/>
  <c r="T76" i="79"/>
  <c r="T85" i="79" s="1"/>
  <c r="W153" i="68"/>
  <c r="W123" i="1" s="1"/>
  <c r="W127" i="1" s="1"/>
  <c r="T78" i="79"/>
  <c r="T87" i="79" s="1"/>
  <c r="T80" i="79"/>
  <c r="T89" i="79" s="1"/>
  <c r="T75" i="79"/>
  <c r="T84" i="79" s="1"/>
  <c r="U11" i="79"/>
  <c r="U10" i="79"/>
  <c r="U78" i="79" s="1"/>
  <c r="U87" i="79" s="1"/>
  <c r="T37" i="1"/>
  <c r="T39" i="1" s="1"/>
  <c r="R21" i="33"/>
  <c r="R56" i="33" s="1"/>
  <c r="R128" i="1"/>
  <c r="U38" i="90"/>
  <c r="U39" i="90" s="1"/>
  <c r="U33" i="90"/>
  <c r="U34" i="90" s="1"/>
  <c r="U27" i="90"/>
  <c r="U28" i="90" s="1"/>
  <c r="U15" i="97" s="1"/>
  <c r="AA2" i="1"/>
  <c r="AA2" i="79"/>
  <c r="AA2" i="38"/>
  <c r="AA2" i="22"/>
  <c r="U23" i="97"/>
  <c r="V91" i="87"/>
  <c r="V23" i="97" s="1"/>
  <c r="U61" i="33"/>
  <c r="V98" i="87"/>
  <c r="V28" i="97" s="1"/>
  <c r="W89" i="87"/>
  <c r="W96" i="87"/>
  <c r="W77" i="87"/>
  <c r="W78" i="87" s="1"/>
  <c r="W13" i="97" s="1"/>
  <c r="Z3" i="1"/>
  <c r="Z62" i="1" s="1"/>
  <c r="Z3" i="86"/>
  <c r="AA2" i="87"/>
  <c r="AA2" i="86"/>
  <c r="AA2" i="97"/>
  <c r="Z5" i="55"/>
  <c r="Z32" i="55" s="1"/>
  <c r="Z3" i="87"/>
  <c r="W97" i="87"/>
  <c r="W80" i="87"/>
  <c r="W81" i="87" s="1"/>
  <c r="W90" i="87"/>
  <c r="W16" i="86"/>
  <c r="W11" i="97" s="1"/>
  <c r="W20" i="86"/>
  <c r="W21" i="97" s="1"/>
  <c r="V13" i="97"/>
  <c r="T55" i="33"/>
  <c r="S13" i="33"/>
  <c r="S48" i="33" s="1"/>
  <c r="U18" i="33"/>
  <c r="U53" i="33" s="1"/>
  <c r="S14" i="33"/>
  <c r="S49" i="33" s="1"/>
  <c r="T18" i="33"/>
  <c r="T53" i="33" s="1"/>
  <c r="S15" i="33"/>
  <c r="S50" i="33" s="1"/>
  <c r="Z3" i="33"/>
  <c r="AA2" i="33"/>
  <c r="T61" i="1"/>
  <c r="S17" i="33"/>
  <c r="S52" i="33" s="1"/>
  <c r="Z3" i="55"/>
  <c r="Z3" i="68"/>
  <c r="U112" i="1"/>
  <c r="R86" i="1"/>
  <c r="AA38" i="75"/>
  <c r="AA31" i="75"/>
  <c r="AA4" i="55" s="1"/>
  <c r="AA23" i="55" s="1"/>
  <c r="AA37" i="75"/>
  <c r="AA39" i="75"/>
  <c r="AA30" i="75"/>
  <c r="AA2" i="91"/>
  <c r="AA29" i="75"/>
  <c r="AA2" i="68"/>
  <c r="V20" i="90"/>
  <c r="V21" i="90" s="1"/>
  <c r="Y28" i="55"/>
  <c r="Y31" i="55"/>
  <c r="Y30" i="55"/>
  <c r="Y25" i="89"/>
  <c r="Y26" i="89" s="1"/>
  <c r="Y29" i="89" s="1"/>
  <c r="Y30" i="89" s="1"/>
  <c r="Y34" i="89" s="1"/>
  <c r="Z4" i="90"/>
  <c r="Z3" i="91"/>
  <c r="AA2" i="89"/>
  <c r="AA2" i="90"/>
  <c r="Z3" i="89"/>
  <c r="Z16" i="89" s="1"/>
  <c r="Z19" i="89" s="1"/>
  <c r="Z20" i="89" s="1"/>
  <c r="Z35" i="89" s="1"/>
  <c r="Z3" i="90"/>
  <c r="X144" i="68"/>
  <c r="Z4" i="89"/>
  <c r="W78" i="55"/>
  <c r="W136" i="68"/>
  <c r="X74" i="55"/>
  <c r="AA15" i="75"/>
  <c r="U169" i="68"/>
  <c r="U176" i="68" s="1"/>
  <c r="X65" i="55"/>
  <c r="X57" i="55"/>
  <c r="Y29" i="55"/>
  <c r="Y27" i="55"/>
  <c r="X85" i="68"/>
  <c r="X88" i="68" s="1"/>
  <c r="W88" i="68"/>
  <c r="W89" i="68"/>
  <c r="V158" i="68"/>
  <c r="V167" i="68"/>
  <c r="AA2" i="55"/>
  <c r="AA9" i="75"/>
  <c r="AA3" i="97" s="1"/>
  <c r="AA2" i="81"/>
  <c r="AB2" i="75"/>
  <c r="Y79" i="68"/>
  <c r="Y78" i="68"/>
  <c r="Y11" i="81"/>
  <c r="X133" i="68"/>
  <c r="X69" i="87" s="1"/>
  <c r="X70" i="87" s="1"/>
  <c r="X148" i="68"/>
  <c r="V166" i="68"/>
  <c r="V157" i="68"/>
  <c r="Z3" i="38"/>
  <c r="Z3" i="79"/>
  <c r="Y125" i="68"/>
  <c r="Y126" i="68"/>
  <c r="X132" i="68"/>
  <c r="X135" i="68" s="1"/>
  <c r="X147" i="68"/>
  <c r="Y68" i="55"/>
  <c r="Y72" i="55" s="1"/>
  <c r="Y52" i="55"/>
  <c r="Y60" i="55" s="1"/>
  <c r="Y54" i="55"/>
  <c r="Y62" i="55" s="1"/>
  <c r="Y56" i="55"/>
  <c r="Y64" i="55" s="1"/>
  <c r="Y53" i="55"/>
  <c r="Y61" i="55" s="1"/>
  <c r="Y55" i="55"/>
  <c r="Y63" i="55" s="1"/>
  <c r="Y69" i="55"/>
  <c r="Y73" i="55" s="1"/>
  <c r="T55" i="1"/>
  <c r="T57" i="1" s="1"/>
  <c r="T18" i="1"/>
  <c r="T21" i="1" s="1"/>
  <c r="X70" i="55"/>
  <c r="X86" i="68"/>
  <c r="X63" i="87" s="1"/>
  <c r="X64" i="87" s="1"/>
  <c r="X145" i="68"/>
  <c r="X160" i="68" s="1"/>
  <c r="Z4" i="38"/>
  <c r="Z70" i="68"/>
  <c r="Z9" i="91" s="1"/>
  <c r="Z119" i="68"/>
  <c r="U198" i="68"/>
  <c r="U11" i="1" s="1"/>
  <c r="Z19" i="55"/>
  <c r="Z22" i="55"/>
  <c r="Z18" i="55"/>
  <c r="Z21" i="55"/>
  <c r="Z20" i="55"/>
  <c r="W150" i="68"/>
  <c r="W151" i="68"/>
  <c r="AQ31" i="22"/>
  <c r="AQ28" i="79" s="1"/>
  <c r="AQ61" i="22"/>
  <c r="AQ55" i="79" s="1"/>
  <c r="AQ41" i="22"/>
  <c r="AQ37" i="79" s="1"/>
  <c r="AQ21" i="22"/>
  <c r="AQ19" i="79" s="1"/>
  <c r="AB12" i="1"/>
  <c r="AB19" i="1"/>
  <c r="AB36" i="1"/>
  <c r="AB54" i="1"/>
  <c r="Y187" i="68" l="1"/>
  <c r="Y194" i="68"/>
  <c r="X19" i="91"/>
  <c r="X67" i="91"/>
  <c r="X36" i="91"/>
  <c r="X37" i="91" s="1"/>
  <c r="X79" i="91" s="1"/>
  <c r="X31" i="91"/>
  <c r="X32" i="91" s="1"/>
  <c r="X75" i="91" s="1"/>
  <c r="X25" i="91"/>
  <c r="X26" i="91" s="1"/>
  <c r="X71" i="91" s="1"/>
  <c r="Y19" i="91"/>
  <c r="Y67" i="91"/>
  <c r="Y36" i="91"/>
  <c r="Y37" i="91" s="1"/>
  <c r="Y79" i="91" s="1"/>
  <c r="Y31" i="91"/>
  <c r="Y32" i="91" s="1"/>
  <c r="Y75" i="91" s="1"/>
  <c r="Y25" i="91"/>
  <c r="Y26" i="91" s="1"/>
  <c r="Y71" i="91" s="1"/>
  <c r="AA3" i="81"/>
  <c r="AA44" i="81" s="1"/>
  <c r="AA52" i="81" s="1"/>
  <c r="AA4" i="91"/>
  <c r="X45" i="91"/>
  <c r="Y45" i="91"/>
  <c r="Z16" i="91"/>
  <c r="Z43" i="91"/>
  <c r="AQ66" i="79"/>
  <c r="Z37" i="55"/>
  <c r="Z44" i="55" s="1"/>
  <c r="Z36" i="55"/>
  <c r="Z43" i="55" s="1"/>
  <c r="Y33" i="55"/>
  <c r="Y19" i="86" s="1"/>
  <c r="Z24" i="55"/>
  <c r="Y26" i="33"/>
  <c r="Y15" i="86"/>
  <c r="Y36" i="89"/>
  <c r="Y33" i="97" s="1"/>
  <c r="Y34" i="97" s="1"/>
  <c r="U75" i="79"/>
  <c r="U84" i="79" s="1"/>
  <c r="Y33" i="81"/>
  <c r="Y36" i="81" s="1"/>
  <c r="X104" i="1"/>
  <c r="X110" i="1" s="1"/>
  <c r="W93" i="1"/>
  <c r="W99" i="1" s="1"/>
  <c r="W105" i="1"/>
  <c r="W111" i="1" s="1"/>
  <c r="W112" i="1" s="1"/>
  <c r="V49" i="81"/>
  <c r="V120" i="1" s="1"/>
  <c r="V126" i="1" s="1"/>
  <c r="V20" i="33" s="1"/>
  <c r="V55" i="33" s="1"/>
  <c r="W92" i="1"/>
  <c r="W98" i="1" s="1"/>
  <c r="X92" i="1"/>
  <c r="X98" i="1" s="1"/>
  <c r="U80" i="79"/>
  <c r="U89" i="79" s="1"/>
  <c r="U76" i="79"/>
  <c r="U85" i="79" s="1"/>
  <c r="X153" i="68"/>
  <c r="X123" i="1" s="1"/>
  <c r="X127" i="1" s="1"/>
  <c r="U77" i="79"/>
  <c r="U86" i="79" s="1"/>
  <c r="U79" i="79"/>
  <c r="U88" i="79" s="1"/>
  <c r="V10" i="79"/>
  <c r="V79" i="79" s="1"/>
  <c r="V88" i="79" s="1"/>
  <c r="V11" i="79"/>
  <c r="U37" i="1"/>
  <c r="U39" i="1" s="1"/>
  <c r="S21" i="33"/>
  <c r="S56" i="33" s="1"/>
  <c r="S128" i="1"/>
  <c r="U24" i="97"/>
  <c r="V38" i="90"/>
  <c r="V39" i="90" s="1"/>
  <c r="V29" i="97" s="1"/>
  <c r="V30" i="97" s="1"/>
  <c r="V33" i="90"/>
  <c r="V34" i="90" s="1"/>
  <c r="V24" i="97" s="1"/>
  <c r="U29" i="97"/>
  <c r="U30" i="97" s="1"/>
  <c r="V27" i="90"/>
  <c r="V28" i="90" s="1"/>
  <c r="V15" i="97" s="1"/>
  <c r="AB2" i="1"/>
  <c r="AB2" i="79"/>
  <c r="AB2" i="38"/>
  <c r="AB2" i="22"/>
  <c r="X89" i="87"/>
  <c r="X96" i="87"/>
  <c r="X77" i="87"/>
  <c r="X78" i="87" s="1"/>
  <c r="X13" i="97" s="1"/>
  <c r="W14" i="97"/>
  <c r="X97" i="87"/>
  <c r="X80" i="87"/>
  <c r="X81" i="87" s="1"/>
  <c r="X14" i="97" s="1"/>
  <c r="X90" i="87"/>
  <c r="AA5" i="55"/>
  <c r="AA32" i="55" s="1"/>
  <c r="AA3" i="87"/>
  <c r="V61" i="33"/>
  <c r="AA3" i="1"/>
  <c r="AA62" i="1" s="1"/>
  <c r="AA3" i="86"/>
  <c r="W98" i="87"/>
  <c r="W28" i="97" s="1"/>
  <c r="AB2" i="87"/>
  <c r="AB2" i="86"/>
  <c r="AB2" i="97"/>
  <c r="X20" i="86"/>
  <c r="X21" i="97" s="1"/>
  <c r="X16" i="86"/>
  <c r="X11" i="97" s="1"/>
  <c r="W91" i="87"/>
  <c r="W23" i="97" s="1"/>
  <c r="T13" i="33"/>
  <c r="T48" i="33" s="1"/>
  <c r="U55" i="33"/>
  <c r="W61" i="33"/>
  <c r="AA3" i="33"/>
  <c r="V19" i="33"/>
  <c r="V54" i="33" s="1"/>
  <c r="AB2" i="33"/>
  <c r="U19" i="33"/>
  <c r="U54" i="33" s="1"/>
  <c r="V18" i="33"/>
  <c r="V53" i="33" s="1"/>
  <c r="U61" i="1"/>
  <c r="T15" i="33"/>
  <c r="T50" i="33" s="1"/>
  <c r="R17" i="33"/>
  <c r="R52" i="33" s="1"/>
  <c r="T14" i="33"/>
  <c r="T49" i="33" s="1"/>
  <c r="AA3" i="55"/>
  <c r="AA3" i="68"/>
  <c r="AB38" i="75"/>
  <c r="AB31" i="75"/>
  <c r="AB4" i="55" s="1"/>
  <c r="AB23" i="55" s="1"/>
  <c r="AB37" i="75"/>
  <c r="AB39" i="75"/>
  <c r="AB30" i="75"/>
  <c r="AB2" i="91"/>
  <c r="AB29" i="75"/>
  <c r="AB2" i="68"/>
  <c r="T71" i="1"/>
  <c r="T70" i="1"/>
  <c r="T75" i="1"/>
  <c r="W20" i="90"/>
  <c r="W21" i="90" s="1"/>
  <c r="T74" i="1"/>
  <c r="T72" i="1"/>
  <c r="T73" i="1"/>
  <c r="Z31" i="55"/>
  <c r="Z30" i="55"/>
  <c r="Z28" i="55"/>
  <c r="AA4" i="90"/>
  <c r="AA3" i="91"/>
  <c r="AA3" i="89"/>
  <c r="AA16" i="89" s="1"/>
  <c r="AA19" i="89" s="1"/>
  <c r="AA20" i="89" s="1"/>
  <c r="AA35" i="89" s="1"/>
  <c r="AA3" i="90"/>
  <c r="AB2" i="89"/>
  <c r="AB2" i="90"/>
  <c r="X150" i="68"/>
  <c r="Z25" i="89"/>
  <c r="Z26" i="89" s="1"/>
  <c r="Z29" i="89" s="1"/>
  <c r="Z30" i="89" s="1"/>
  <c r="Z34" i="89" s="1"/>
  <c r="AA4" i="89"/>
  <c r="AB15" i="75"/>
  <c r="Y74" i="55"/>
  <c r="Y65" i="55"/>
  <c r="X78" i="55"/>
  <c r="Y57" i="55"/>
  <c r="Z29" i="55"/>
  <c r="Z27" i="55"/>
  <c r="X89" i="68"/>
  <c r="X151" i="68"/>
  <c r="X136" i="68"/>
  <c r="Y70" i="55"/>
  <c r="AB2" i="55"/>
  <c r="AC2" i="75"/>
  <c r="AB9" i="75"/>
  <c r="AB3" i="97" s="1"/>
  <c r="AB2" i="81"/>
  <c r="AA20" i="55"/>
  <c r="AA18" i="55"/>
  <c r="AA21" i="55"/>
  <c r="AA19" i="55"/>
  <c r="AA22" i="55"/>
  <c r="V198" i="68"/>
  <c r="V11" i="1" s="1"/>
  <c r="W158" i="68"/>
  <c r="W167" i="68"/>
  <c r="W157" i="68"/>
  <c r="W166" i="68"/>
  <c r="U55" i="1"/>
  <c r="U57" i="1" s="1"/>
  <c r="U18" i="1"/>
  <c r="U21" i="1" s="1"/>
  <c r="Z78" i="68"/>
  <c r="Z79" i="68"/>
  <c r="Z11" i="81"/>
  <c r="Y85" i="68"/>
  <c r="Y144" i="68"/>
  <c r="Z125" i="68"/>
  <c r="Z126" i="68"/>
  <c r="Y145" i="68"/>
  <c r="Y160" i="68" s="1"/>
  <c r="Y86" i="68"/>
  <c r="Y63" i="87" s="1"/>
  <c r="Y64" i="87" s="1"/>
  <c r="Z68" i="55"/>
  <c r="Z72" i="55" s="1"/>
  <c r="Z52" i="55"/>
  <c r="Z60" i="55" s="1"/>
  <c r="Z56" i="55"/>
  <c r="Z64" i="55" s="1"/>
  <c r="Z55" i="55"/>
  <c r="Z63" i="55" s="1"/>
  <c r="Z53" i="55"/>
  <c r="Z61" i="55" s="1"/>
  <c r="Z69" i="55"/>
  <c r="Z73" i="55" s="1"/>
  <c r="Z54" i="55"/>
  <c r="Z62" i="55" s="1"/>
  <c r="AA4" i="38"/>
  <c r="Y148" i="68"/>
  <c r="Y133" i="68"/>
  <c r="Y69" i="87" s="1"/>
  <c r="Y70" i="87" s="1"/>
  <c r="AA3" i="38"/>
  <c r="AA3" i="79"/>
  <c r="Y132" i="68"/>
  <c r="Y135" i="68" s="1"/>
  <c r="Y147" i="68"/>
  <c r="AA119" i="68"/>
  <c r="AA70" i="68"/>
  <c r="AA9" i="91" s="1"/>
  <c r="V169" i="68"/>
  <c r="V176" i="68" s="1"/>
  <c r="AR21" i="22"/>
  <c r="AR19" i="79" s="1"/>
  <c r="AR61" i="22"/>
  <c r="AR55" i="79" s="1"/>
  <c r="AR41" i="22"/>
  <c r="AR37" i="79" s="1"/>
  <c r="AR31" i="22"/>
  <c r="AR28" i="79" s="1"/>
  <c r="AC12" i="1"/>
  <c r="AC19" i="1"/>
  <c r="AC36" i="1"/>
  <c r="AC54" i="1"/>
  <c r="Z187" i="68" l="1"/>
  <c r="Z194" i="68"/>
  <c r="Y46" i="91"/>
  <c r="Y68" i="91"/>
  <c r="Y69" i="91" s="1"/>
  <c r="Y37" i="97" s="1"/>
  <c r="Y38" i="97" s="1"/>
  <c r="Y63" i="91"/>
  <c r="Y64" i="91" s="1"/>
  <c r="Y80" i="91" s="1"/>
  <c r="Y81" i="91" s="1"/>
  <c r="Y45" i="97" s="1"/>
  <c r="Y46" i="97" s="1"/>
  <c r="Y58" i="91"/>
  <c r="Y59" i="91" s="1"/>
  <c r="Y76" i="91" s="1"/>
  <c r="Y77" i="91" s="1"/>
  <c r="Y43" i="97" s="1"/>
  <c r="Y52" i="91"/>
  <c r="Y53" i="91" s="1"/>
  <c r="Y72" i="91" s="1"/>
  <c r="Y73" i="91" s="1"/>
  <c r="Y40" i="97" s="1"/>
  <c r="Y41" i="97" s="1"/>
  <c r="X46" i="91"/>
  <c r="X68" i="91"/>
  <c r="X69" i="91" s="1"/>
  <c r="X37" i="97" s="1"/>
  <c r="X38" i="97" s="1"/>
  <c r="X63" i="91"/>
  <c r="X64" i="91" s="1"/>
  <c r="X80" i="91" s="1"/>
  <c r="X81" i="91" s="1"/>
  <c r="X45" i="97" s="1"/>
  <c r="X46" i="97" s="1"/>
  <c r="X58" i="91"/>
  <c r="X59" i="91" s="1"/>
  <c r="X76" i="91" s="1"/>
  <c r="X77" i="91" s="1"/>
  <c r="X43" i="97" s="1"/>
  <c r="X52" i="91"/>
  <c r="X53" i="91" s="1"/>
  <c r="X72" i="91" s="1"/>
  <c r="X73" i="91" s="1"/>
  <c r="X40" i="97" s="1"/>
  <c r="X41" i="97" s="1"/>
  <c r="AR66" i="79"/>
  <c r="AB3" i="81"/>
  <c r="AB44" i="81" s="1"/>
  <c r="AB52" i="81" s="1"/>
  <c r="AB4" i="91"/>
  <c r="Z18" i="91"/>
  <c r="Z45" i="91"/>
  <c r="AA16" i="91"/>
  <c r="AA43" i="91"/>
  <c r="AA36" i="55"/>
  <c r="AA43" i="55" s="1"/>
  <c r="AA37" i="55"/>
  <c r="AA44" i="55" s="1"/>
  <c r="Z33" i="55"/>
  <c r="Z19" i="86" s="1"/>
  <c r="AA24" i="55"/>
  <c r="Z26" i="33"/>
  <c r="Z15" i="86"/>
  <c r="Z36" i="89"/>
  <c r="Z33" i="97" s="1"/>
  <c r="Z34" i="97" s="1"/>
  <c r="V75" i="79"/>
  <c r="V84" i="79" s="1"/>
  <c r="V77" i="79"/>
  <c r="V86" i="79" s="1"/>
  <c r="V80" i="79"/>
  <c r="V89" i="79" s="1"/>
  <c r="Z33" i="81"/>
  <c r="Z36" i="81" s="1"/>
  <c r="Y104" i="1"/>
  <c r="Y110" i="1" s="1"/>
  <c r="X93" i="1"/>
  <c r="X99" i="1" s="1"/>
  <c r="X100" i="1" s="1"/>
  <c r="X105" i="1"/>
  <c r="X111" i="1" s="1"/>
  <c r="X112" i="1" s="1"/>
  <c r="W49" i="81"/>
  <c r="W120" i="1" s="1"/>
  <c r="W126" i="1" s="1"/>
  <c r="W20" i="33" s="1"/>
  <c r="V76" i="79"/>
  <c r="V85" i="79" s="1"/>
  <c r="V78" i="79"/>
  <c r="V87" i="79" s="1"/>
  <c r="X158" i="68"/>
  <c r="X11" i="79" s="1"/>
  <c r="X157" i="68"/>
  <c r="X10" i="79" s="1"/>
  <c r="Y153" i="68"/>
  <c r="Y123" i="1" s="1"/>
  <c r="Y127" i="1" s="1"/>
  <c r="W10" i="79"/>
  <c r="W77" i="79" s="1"/>
  <c r="W86" i="79" s="1"/>
  <c r="W11" i="79"/>
  <c r="V37" i="1"/>
  <c r="V39" i="1" s="1"/>
  <c r="T21" i="33"/>
  <c r="T56" i="33" s="1"/>
  <c r="T128" i="1"/>
  <c r="W38" i="90"/>
  <c r="W39" i="90" s="1"/>
  <c r="W29" i="97" s="1"/>
  <c r="W30" i="97" s="1"/>
  <c r="W33" i="90"/>
  <c r="W34" i="90" s="1"/>
  <c r="W27" i="90"/>
  <c r="W28" i="90" s="1"/>
  <c r="W15" i="97" s="1"/>
  <c r="AC2" i="1"/>
  <c r="AC2" i="79"/>
  <c r="AC2" i="38"/>
  <c r="AC2" i="22"/>
  <c r="Y20" i="86"/>
  <c r="Y21" i="97" s="1"/>
  <c r="Y16" i="86"/>
  <c r="Y11" i="97" s="1"/>
  <c r="Y97" i="87"/>
  <c r="Y90" i="87"/>
  <c r="Y80" i="87"/>
  <c r="Y81" i="87" s="1"/>
  <c r="Y14" i="97" s="1"/>
  <c r="AB5" i="55"/>
  <c r="AB32" i="55" s="1"/>
  <c r="AB3" i="87"/>
  <c r="X98" i="87"/>
  <c r="X28" i="97" s="1"/>
  <c r="Y89" i="87"/>
  <c r="Y96" i="87"/>
  <c r="Y77" i="87"/>
  <c r="Y78" i="87" s="1"/>
  <c r="Y13" i="97" s="1"/>
  <c r="AC2" i="87"/>
  <c r="AC2" i="86"/>
  <c r="AC2" i="97"/>
  <c r="AB3" i="1"/>
  <c r="AB62" i="1" s="1"/>
  <c r="AB3" i="86"/>
  <c r="X91" i="87"/>
  <c r="X23" i="97" s="1"/>
  <c r="U15" i="33"/>
  <c r="U50" i="33" s="1"/>
  <c r="U13" i="33"/>
  <c r="U48" i="33" s="1"/>
  <c r="U14" i="33"/>
  <c r="U49" i="33" s="1"/>
  <c r="AB3" i="33"/>
  <c r="W19" i="33"/>
  <c r="W54" i="33" s="1"/>
  <c r="AC2" i="33"/>
  <c r="V61" i="1"/>
  <c r="AB3" i="55"/>
  <c r="AB3" i="68"/>
  <c r="W100" i="1"/>
  <c r="T86" i="1"/>
  <c r="AC38" i="75"/>
  <c r="AC31" i="75"/>
  <c r="AC4" i="55" s="1"/>
  <c r="AC23" i="55" s="1"/>
  <c r="AC37" i="75"/>
  <c r="AC39" i="75"/>
  <c r="AC30" i="75"/>
  <c r="AC2" i="91"/>
  <c r="AC2" i="68"/>
  <c r="AC29" i="75"/>
  <c r="U73" i="1"/>
  <c r="U75" i="1"/>
  <c r="U70" i="1"/>
  <c r="U74" i="1"/>
  <c r="X166" i="68"/>
  <c r="U72" i="1"/>
  <c r="X20" i="90"/>
  <c r="X21" i="90" s="1"/>
  <c r="U71" i="1"/>
  <c r="AA28" i="55"/>
  <c r="AA25" i="89"/>
  <c r="AA26" i="89" s="1"/>
  <c r="AA29" i="89" s="1"/>
  <c r="AA30" i="89" s="1"/>
  <c r="AA34" i="89" s="1"/>
  <c r="AB4" i="90"/>
  <c r="AB3" i="91"/>
  <c r="AB3" i="89"/>
  <c r="AB16" i="89" s="1"/>
  <c r="AB19" i="89" s="1"/>
  <c r="AB20" i="89" s="1"/>
  <c r="AB35" i="89" s="1"/>
  <c r="AB3" i="90"/>
  <c r="AC2" i="89"/>
  <c r="AC2" i="90"/>
  <c r="AA31" i="55"/>
  <c r="AA30" i="55"/>
  <c r="AB4" i="89"/>
  <c r="Y78" i="55"/>
  <c r="AC15" i="75"/>
  <c r="Z74" i="55"/>
  <c r="Z65" i="55"/>
  <c r="Z57" i="55"/>
  <c r="AA29" i="55"/>
  <c r="AA27" i="55"/>
  <c r="X167" i="68"/>
  <c r="Y136" i="68"/>
  <c r="W169" i="68"/>
  <c r="W176" i="68" s="1"/>
  <c r="AA11" i="81"/>
  <c r="AA79" i="68"/>
  <c r="AA78" i="68"/>
  <c r="AA125" i="68"/>
  <c r="AA126" i="68"/>
  <c r="AA53" i="55"/>
  <c r="AA61" i="55" s="1"/>
  <c r="AA55" i="55"/>
  <c r="AA63" i="55" s="1"/>
  <c r="AA54" i="55"/>
  <c r="AA62" i="55" s="1"/>
  <c r="AA52" i="55"/>
  <c r="AA60" i="55" s="1"/>
  <c r="AA69" i="55"/>
  <c r="AA73" i="55" s="1"/>
  <c r="AA68" i="55"/>
  <c r="AA72" i="55" s="1"/>
  <c r="AA56" i="55"/>
  <c r="AA64" i="55" s="1"/>
  <c r="Y88" i="68"/>
  <c r="Y89" i="68"/>
  <c r="AB70" i="68"/>
  <c r="AB9" i="91" s="1"/>
  <c r="AB119" i="68"/>
  <c r="Z144" i="68"/>
  <c r="Z85" i="68"/>
  <c r="Z70" i="55"/>
  <c r="V18" i="1"/>
  <c r="V21" i="1" s="1"/>
  <c r="V55" i="1"/>
  <c r="V57" i="1" s="1"/>
  <c r="AB4" i="38"/>
  <c r="W198" i="68"/>
  <c r="W11" i="1" s="1"/>
  <c r="AC2" i="81"/>
  <c r="AD2" i="75"/>
  <c r="AC2" i="55"/>
  <c r="AC9" i="75"/>
  <c r="AC3" i="97" s="1"/>
  <c r="Y150" i="68"/>
  <c r="Y151" i="68"/>
  <c r="AB22" i="55"/>
  <c r="AB19" i="55"/>
  <c r="AB18" i="55"/>
  <c r="AB21" i="55"/>
  <c r="AB20" i="55"/>
  <c r="Z148" i="68"/>
  <c r="Z133" i="68"/>
  <c r="Z69" i="87" s="1"/>
  <c r="Z70" i="87" s="1"/>
  <c r="AB3" i="38"/>
  <c r="AB3" i="79"/>
  <c r="Z147" i="68"/>
  <c r="Z132" i="68"/>
  <c r="Z135" i="68" s="1"/>
  <c r="Z86" i="68"/>
  <c r="Z63" i="87" s="1"/>
  <c r="Z64" i="87" s="1"/>
  <c r="Z145" i="68"/>
  <c r="Z160" i="68" s="1"/>
  <c r="AS61" i="22"/>
  <c r="AS55" i="79" s="1"/>
  <c r="AS41" i="22"/>
  <c r="AS37" i="79" s="1"/>
  <c r="AS31" i="22"/>
  <c r="AS28" i="79" s="1"/>
  <c r="AS21" i="22"/>
  <c r="AS19" i="79" s="1"/>
  <c r="AD19" i="1"/>
  <c r="AD36" i="1"/>
  <c r="AD12" i="1"/>
  <c r="AD54" i="1"/>
  <c r="AA187" i="68" l="1"/>
  <c r="AA194" i="68"/>
  <c r="Z46" i="91"/>
  <c r="Z68" i="91"/>
  <c r="Z63" i="91"/>
  <c r="Z64" i="91" s="1"/>
  <c r="Z80" i="91" s="1"/>
  <c r="Z58" i="91"/>
  <c r="Z59" i="91" s="1"/>
  <c r="Z76" i="91" s="1"/>
  <c r="Z52" i="91"/>
  <c r="Z53" i="91" s="1"/>
  <c r="Z72" i="91" s="1"/>
  <c r="Z19" i="91"/>
  <c r="Z67" i="91"/>
  <c r="Z36" i="91"/>
  <c r="Z37" i="91" s="1"/>
  <c r="Z79" i="91" s="1"/>
  <c r="Z31" i="91"/>
  <c r="Z32" i="91" s="1"/>
  <c r="Z75" i="91" s="1"/>
  <c r="Z25" i="91"/>
  <c r="Z26" i="91" s="1"/>
  <c r="Z71" i="91" s="1"/>
  <c r="AC3" i="81"/>
  <c r="AC44" i="81" s="1"/>
  <c r="AC52" i="81" s="1"/>
  <c r="AC4" i="91"/>
  <c r="AA18" i="91"/>
  <c r="AA45" i="91"/>
  <c r="AB16" i="91"/>
  <c r="AB43" i="91"/>
  <c r="AS66" i="79"/>
  <c r="AB37" i="55"/>
  <c r="AB44" i="55" s="1"/>
  <c r="AB36" i="55"/>
  <c r="AB43" i="55" s="1"/>
  <c r="AA33" i="55"/>
  <c r="AA19" i="86" s="1"/>
  <c r="AB24" i="55"/>
  <c r="Y98" i="87"/>
  <c r="Y28" i="97" s="1"/>
  <c r="AA36" i="89"/>
  <c r="AA33" i="97" s="1"/>
  <c r="AA34" i="97" s="1"/>
  <c r="AA26" i="33"/>
  <c r="AA15" i="86"/>
  <c r="AA33" i="81"/>
  <c r="AA36" i="81" s="1"/>
  <c r="Z104" i="1"/>
  <c r="Z110" i="1" s="1"/>
  <c r="Y93" i="1"/>
  <c r="Y99" i="1" s="1"/>
  <c r="Y105" i="1"/>
  <c r="Y111" i="1" s="1"/>
  <c r="Y112" i="1" s="1"/>
  <c r="X49" i="81"/>
  <c r="X120" i="1" s="1"/>
  <c r="X126" i="1" s="1"/>
  <c r="X20" i="33" s="1"/>
  <c r="X55" i="33" s="1"/>
  <c r="Y92" i="1"/>
  <c r="Y98" i="1" s="1"/>
  <c r="X78" i="79"/>
  <c r="X87" i="79" s="1"/>
  <c r="X80" i="79"/>
  <c r="X89" i="79" s="1"/>
  <c r="W76" i="79"/>
  <c r="W85" i="79" s="1"/>
  <c r="W79" i="79"/>
  <c r="W88" i="79" s="1"/>
  <c r="X79" i="79"/>
  <c r="X88" i="79" s="1"/>
  <c r="X75" i="79"/>
  <c r="X84" i="79" s="1"/>
  <c r="X76" i="79"/>
  <c r="X85" i="79" s="1"/>
  <c r="X77" i="79"/>
  <c r="X86" i="79" s="1"/>
  <c r="W75" i="79"/>
  <c r="W84" i="79" s="1"/>
  <c r="W80" i="79"/>
  <c r="W89" i="79" s="1"/>
  <c r="W78" i="79"/>
  <c r="W87" i="79" s="1"/>
  <c r="Z153" i="68"/>
  <c r="Z123" i="1" s="1"/>
  <c r="Z127" i="1" s="1"/>
  <c r="W37" i="1"/>
  <c r="W39" i="1" s="1"/>
  <c r="U21" i="33"/>
  <c r="U56" i="33" s="1"/>
  <c r="U128" i="1"/>
  <c r="AB31" i="55"/>
  <c r="X38" i="90"/>
  <c r="X39" i="90" s="1"/>
  <c r="X29" i="97" s="1"/>
  <c r="X30" i="97" s="1"/>
  <c r="X33" i="90"/>
  <c r="X34" i="90" s="1"/>
  <c r="X24" i="97" s="1"/>
  <c r="W24" i="97"/>
  <c r="X27" i="90"/>
  <c r="X28" i="90" s="1"/>
  <c r="X15" i="97" s="1"/>
  <c r="AD2" i="1"/>
  <c r="AD2" i="38"/>
  <c r="AD2" i="22"/>
  <c r="AD2" i="79"/>
  <c r="AC5" i="55"/>
  <c r="AC32" i="55" s="1"/>
  <c r="AC3" i="87"/>
  <c r="Z96" i="87"/>
  <c r="Z77" i="87"/>
  <c r="Z78" i="87" s="1"/>
  <c r="Z13" i="97" s="1"/>
  <c r="Z89" i="87"/>
  <c r="AD2" i="87"/>
  <c r="AD2" i="86"/>
  <c r="AD2" i="97"/>
  <c r="Z97" i="87"/>
  <c r="Z90" i="87"/>
  <c r="Z80" i="87"/>
  <c r="Z81" i="87" s="1"/>
  <c r="Z14" i="97" s="1"/>
  <c r="Y91" i="87"/>
  <c r="Y23" i="97" s="1"/>
  <c r="AC3" i="1"/>
  <c r="AC62" i="1" s="1"/>
  <c r="AC3" i="86"/>
  <c r="Z20" i="86"/>
  <c r="Z21" i="97" s="1"/>
  <c r="Z16" i="86"/>
  <c r="Z11" i="97" s="1"/>
  <c r="V15" i="33"/>
  <c r="V50" i="33" s="1"/>
  <c r="W18" i="33"/>
  <c r="W53" i="33" s="1"/>
  <c r="W55" i="33"/>
  <c r="X18" i="33"/>
  <c r="X53" i="33" s="1"/>
  <c r="V14" i="33"/>
  <c r="V49" i="33" s="1"/>
  <c r="V13" i="33"/>
  <c r="V48" i="33" s="1"/>
  <c r="X61" i="33"/>
  <c r="AC3" i="33"/>
  <c r="X19" i="33"/>
  <c r="X54" i="33" s="1"/>
  <c r="AD2" i="33"/>
  <c r="W61" i="1"/>
  <c r="T17" i="33"/>
  <c r="T52" i="33" s="1"/>
  <c r="AC3" i="55"/>
  <c r="AC3" i="68"/>
  <c r="X169" i="68"/>
  <c r="X176" i="68" s="1"/>
  <c r="AD37" i="75"/>
  <c r="AD39" i="75"/>
  <c r="AD30" i="75"/>
  <c r="AD31" i="75"/>
  <c r="AD4" i="55" s="1"/>
  <c r="AD23" i="55" s="1"/>
  <c r="AD38" i="75"/>
  <c r="U86" i="1"/>
  <c r="AD2" i="91"/>
  <c r="AD2" i="68"/>
  <c r="AD29" i="75"/>
  <c r="V73" i="1"/>
  <c r="V71" i="1"/>
  <c r="V72" i="1"/>
  <c r="Y20" i="90"/>
  <c r="Y21" i="90" s="1"/>
  <c r="V74" i="1"/>
  <c r="V70" i="1"/>
  <c r="V75" i="1"/>
  <c r="AB28" i="55"/>
  <c r="AB25" i="89"/>
  <c r="AB26" i="89" s="1"/>
  <c r="AB29" i="89" s="1"/>
  <c r="AB30" i="89" s="1"/>
  <c r="AB34" i="89" s="1"/>
  <c r="AB30" i="55"/>
  <c r="AC4" i="90"/>
  <c r="AC3" i="91"/>
  <c r="AC3" i="89"/>
  <c r="AC16" i="89" s="1"/>
  <c r="AC19" i="89" s="1"/>
  <c r="AC20" i="89" s="1"/>
  <c r="AC35" i="89" s="1"/>
  <c r="AC3" i="90"/>
  <c r="AD2" i="89"/>
  <c r="AD2" i="90"/>
  <c r="AC4" i="89"/>
  <c r="AD15" i="75"/>
  <c r="Z78" i="55"/>
  <c r="AA74" i="55"/>
  <c r="AA65" i="55"/>
  <c r="AA57" i="55"/>
  <c r="AB27" i="55"/>
  <c r="AB29" i="55"/>
  <c r="Z136" i="68"/>
  <c r="AB125" i="68"/>
  <c r="AB126" i="68"/>
  <c r="Z151" i="68"/>
  <c r="AB69" i="55"/>
  <c r="AB73" i="55" s="1"/>
  <c r="AB54" i="55"/>
  <c r="AB62" i="55" s="1"/>
  <c r="AB53" i="55"/>
  <c r="AB61" i="55" s="1"/>
  <c r="AB52" i="55"/>
  <c r="AB60" i="55" s="1"/>
  <c r="AB55" i="55"/>
  <c r="AB63" i="55" s="1"/>
  <c r="AB68" i="55"/>
  <c r="AB72" i="55" s="1"/>
  <c r="AB56" i="55"/>
  <c r="AB64" i="55" s="1"/>
  <c r="AC18" i="55"/>
  <c r="AC21" i="55"/>
  <c r="AC22" i="55"/>
  <c r="AC20" i="55"/>
  <c r="AC19" i="55"/>
  <c r="AA132" i="68"/>
  <c r="AA135" i="68" s="1"/>
  <c r="AA147" i="68"/>
  <c r="W55" i="1"/>
  <c r="W57" i="1" s="1"/>
  <c r="W18" i="1"/>
  <c r="W21" i="1" s="1"/>
  <c r="AD9" i="75"/>
  <c r="AD3" i="97" s="1"/>
  <c r="AE2" i="75"/>
  <c r="AD2" i="81"/>
  <c r="AD2" i="55"/>
  <c r="Z88" i="68"/>
  <c r="Z89" i="68"/>
  <c r="AA145" i="68"/>
  <c r="AA160" i="68" s="1"/>
  <c r="AA86" i="68"/>
  <c r="AA63" i="87" s="1"/>
  <c r="AA64" i="87" s="1"/>
  <c r="Y167" i="68"/>
  <c r="Y158" i="68"/>
  <c r="AC3" i="38"/>
  <c r="AC3" i="79"/>
  <c r="Z150" i="68"/>
  <c r="AA144" i="68"/>
  <c r="AA85" i="68"/>
  <c r="Y166" i="68"/>
  <c r="Y157" i="68"/>
  <c r="AC70" i="68"/>
  <c r="AC119" i="68"/>
  <c r="AC125" i="68" s="1"/>
  <c r="AC4" i="38"/>
  <c r="AA70" i="55"/>
  <c r="AB79" i="68"/>
  <c r="AB11" i="81"/>
  <c r="AB78" i="68"/>
  <c r="AA133" i="68"/>
  <c r="AA69" i="87" s="1"/>
  <c r="AA70" i="87" s="1"/>
  <c r="AA148" i="68"/>
  <c r="AT21" i="22"/>
  <c r="AT19" i="79" s="1"/>
  <c r="AT61" i="22"/>
  <c r="AT55" i="79" s="1"/>
  <c r="AT41" i="22"/>
  <c r="AT37" i="79" s="1"/>
  <c r="AT31" i="22"/>
  <c r="AT28" i="79" s="1"/>
  <c r="AE19" i="1"/>
  <c r="AE12" i="1"/>
  <c r="AE54" i="1"/>
  <c r="AE36" i="1"/>
  <c r="AB187" i="68" l="1"/>
  <c r="AB194" i="68"/>
  <c r="X18" i="1"/>
  <c r="X21" i="1" s="1"/>
  <c r="X13" i="33" s="1"/>
  <c r="X48" i="33" s="1"/>
  <c r="X198" i="68"/>
  <c r="X11" i="1" s="1"/>
  <c r="AA46" i="91"/>
  <c r="AA68" i="91"/>
  <c r="AA63" i="91"/>
  <c r="AA64" i="91" s="1"/>
  <c r="AA80" i="91" s="1"/>
  <c r="AA58" i="91"/>
  <c r="AA59" i="91" s="1"/>
  <c r="AA76" i="91" s="1"/>
  <c r="AA52" i="91"/>
  <c r="AA53" i="91" s="1"/>
  <c r="AA72" i="91" s="1"/>
  <c r="AA19" i="91"/>
  <c r="AA67" i="91"/>
  <c r="AA36" i="91"/>
  <c r="AA37" i="91" s="1"/>
  <c r="AA79" i="91" s="1"/>
  <c r="AA31" i="91"/>
  <c r="AA32" i="91" s="1"/>
  <c r="AA75" i="91" s="1"/>
  <c r="AA25" i="91"/>
  <c r="AA26" i="91" s="1"/>
  <c r="AA71" i="91" s="1"/>
  <c r="Z81" i="91"/>
  <c r="Z45" i="97" s="1"/>
  <c r="Z46" i="97" s="1"/>
  <c r="AT66" i="79"/>
  <c r="Z77" i="91"/>
  <c r="Z43" i="97" s="1"/>
  <c r="AD3" i="81"/>
  <c r="AD44" i="81" s="1"/>
  <c r="AD52" i="81" s="1"/>
  <c r="AD4" i="91"/>
  <c r="Z73" i="91"/>
  <c r="Z40" i="97" s="1"/>
  <c r="Z41" i="97" s="1"/>
  <c r="Z69" i="91"/>
  <c r="Z37" i="97" s="1"/>
  <c r="Z38" i="97" s="1"/>
  <c r="AB45" i="91"/>
  <c r="AB18" i="91"/>
  <c r="AC11" i="81"/>
  <c r="AC33" i="81" s="1"/>
  <c r="AC36" i="81" s="1"/>
  <c r="AC9" i="91"/>
  <c r="X37" i="1"/>
  <c r="X39" i="1" s="1"/>
  <c r="X14" i="33" s="1"/>
  <c r="X49" i="33" s="1"/>
  <c r="AC37" i="55"/>
  <c r="AC44" i="55" s="1"/>
  <c r="AC36" i="55"/>
  <c r="AC43" i="55" s="1"/>
  <c r="AB33" i="55"/>
  <c r="AB19" i="86" s="1"/>
  <c r="AC24" i="55"/>
  <c r="X55" i="1"/>
  <c r="X57" i="1" s="1"/>
  <c r="X15" i="33" s="1"/>
  <c r="X50" i="33" s="1"/>
  <c r="AB26" i="33"/>
  <c r="AB15" i="86"/>
  <c r="AB36" i="89"/>
  <c r="AB33" i="97" s="1"/>
  <c r="AB34" i="97" s="1"/>
  <c r="AB33" i="81"/>
  <c r="AB36" i="81" s="1"/>
  <c r="Y49" i="81"/>
  <c r="Y120" i="1" s="1"/>
  <c r="Y126" i="1" s="1"/>
  <c r="Y20" i="33" s="1"/>
  <c r="AA104" i="1"/>
  <c r="AA110" i="1" s="1"/>
  <c r="Z105" i="1"/>
  <c r="Z111" i="1" s="1"/>
  <c r="Z112" i="1" s="1"/>
  <c r="Z93" i="1"/>
  <c r="Z99" i="1" s="1"/>
  <c r="AA153" i="68"/>
  <c r="AA123" i="1" s="1"/>
  <c r="AA127" i="1" s="1"/>
  <c r="Z92" i="1"/>
  <c r="Z98" i="1" s="1"/>
  <c r="Y10" i="79"/>
  <c r="Y77" i="79" s="1"/>
  <c r="Y86" i="79" s="1"/>
  <c r="Y11" i="79"/>
  <c r="V21" i="33"/>
  <c r="V56" i="33" s="1"/>
  <c r="V128" i="1"/>
  <c r="Y33" i="90"/>
  <c r="Y34" i="90" s="1"/>
  <c r="Y24" i="97" s="1"/>
  <c r="Y38" i="90"/>
  <c r="Y39" i="90" s="1"/>
  <c r="Y29" i="97" s="1"/>
  <c r="Y30" i="97" s="1"/>
  <c r="Y27" i="90"/>
  <c r="Y28" i="90" s="1"/>
  <c r="Y15" i="97" s="1"/>
  <c r="AE2" i="1"/>
  <c r="AE2" i="38"/>
  <c r="AE2" i="22"/>
  <c r="AE2" i="79"/>
  <c r="Z91" i="87"/>
  <c r="Z23" i="97" s="1"/>
  <c r="Z98" i="87"/>
  <c r="Z28" i="97" s="1"/>
  <c r="AD3" i="1"/>
  <c r="AD62" i="1" s="1"/>
  <c r="AD3" i="86"/>
  <c r="AA20" i="86"/>
  <c r="AA21" i="97" s="1"/>
  <c r="AA16" i="86"/>
  <c r="AA11" i="97" s="1"/>
  <c r="AA90" i="87"/>
  <c r="AA97" i="87"/>
  <c r="AA80" i="87"/>
  <c r="AA81" i="87" s="1"/>
  <c r="AA14" i="97" s="1"/>
  <c r="AD5" i="55"/>
  <c r="AD32" i="55" s="1"/>
  <c r="AD3" i="87"/>
  <c r="Y61" i="33"/>
  <c r="AA89" i="87"/>
  <c r="AA96" i="87"/>
  <c r="AA77" i="87"/>
  <c r="AA78" i="87" s="1"/>
  <c r="AA13" i="97" s="1"/>
  <c r="AE2" i="87"/>
  <c r="AE2" i="97"/>
  <c r="AE2" i="86"/>
  <c r="W13" i="33"/>
  <c r="W48" i="33" s="1"/>
  <c r="W14" i="33"/>
  <c r="W49" i="33" s="1"/>
  <c r="W15" i="33"/>
  <c r="W50" i="33" s="1"/>
  <c r="AD3" i="33"/>
  <c r="Y19" i="33"/>
  <c r="Y54" i="33" s="1"/>
  <c r="AE2" i="33"/>
  <c r="X61" i="1"/>
  <c r="U17" i="33"/>
  <c r="U52" i="33" s="1"/>
  <c r="AD3" i="55"/>
  <c r="AD3" i="68"/>
  <c r="V86" i="1"/>
  <c r="Y100" i="1"/>
  <c r="AE37" i="75"/>
  <c r="AE39" i="75"/>
  <c r="AE30" i="75"/>
  <c r="AE38" i="75"/>
  <c r="AE31" i="75"/>
  <c r="AE4" i="55" s="1"/>
  <c r="AE23" i="55" s="1"/>
  <c r="AE2" i="91"/>
  <c r="AE2" i="68"/>
  <c r="AE29" i="75"/>
  <c r="W73" i="1"/>
  <c r="W71" i="1"/>
  <c r="W70" i="1"/>
  <c r="W75" i="1"/>
  <c r="X75" i="1"/>
  <c r="X71" i="1"/>
  <c r="X70" i="1"/>
  <c r="W72" i="1"/>
  <c r="X72" i="1"/>
  <c r="W74" i="1"/>
  <c r="X73" i="1"/>
  <c r="Z20" i="90"/>
  <c r="Z21" i="90" s="1"/>
  <c r="X74" i="1"/>
  <c r="AC28" i="55"/>
  <c r="AC31" i="55"/>
  <c r="AC30" i="55"/>
  <c r="AC25" i="89"/>
  <c r="AC26" i="89" s="1"/>
  <c r="AC29" i="89" s="1"/>
  <c r="AC30" i="89" s="1"/>
  <c r="AC34" i="89" s="1"/>
  <c r="AD4" i="90"/>
  <c r="AD3" i="91"/>
  <c r="AD3" i="89"/>
  <c r="AD16" i="89" s="1"/>
  <c r="AD19" i="89" s="1"/>
  <c r="AD20" i="89" s="1"/>
  <c r="AD35" i="89" s="1"/>
  <c r="AD3" i="90"/>
  <c r="AE2" i="89"/>
  <c r="AE2" i="90"/>
  <c r="AD4" i="89"/>
  <c r="AA78" i="55"/>
  <c r="AA136" i="68"/>
  <c r="AB74" i="55"/>
  <c r="AE15" i="75"/>
  <c r="AB65" i="55"/>
  <c r="AB57" i="55"/>
  <c r="AC29" i="55"/>
  <c r="AC27" i="55"/>
  <c r="Y169" i="68"/>
  <c r="Y176" i="68" s="1"/>
  <c r="AD119" i="68"/>
  <c r="AD125" i="68" s="1"/>
  <c r="AD132" i="68" s="1"/>
  <c r="AD135" i="68" s="1"/>
  <c r="AD70" i="68"/>
  <c r="Z167" i="68"/>
  <c r="Z158" i="68"/>
  <c r="Z166" i="68"/>
  <c r="Z157" i="68"/>
  <c r="AC52" i="55"/>
  <c r="AC60" i="55" s="1"/>
  <c r="AC56" i="55"/>
  <c r="AC64" i="55" s="1"/>
  <c r="AC69" i="55"/>
  <c r="AC73" i="55" s="1"/>
  <c r="AC68" i="55"/>
  <c r="AC72" i="55" s="1"/>
  <c r="AC55" i="55"/>
  <c r="AC63" i="55" s="1"/>
  <c r="AC53" i="55"/>
  <c r="AC61" i="55" s="1"/>
  <c r="AC54" i="55"/>
  <c r="AC62" i="55" s="1"/>
  <c r="AD20" i="55"/>
  <c r="AD22" i="55"/>
  <c r="AD18" i="55"/>
  <c r="AD21" i="55"/>
  <c r="AD19" i="55"/>
  <c r="AD3" i="38"/>
  <c r="AD3" i="79"/>
  <c r="AB133" i="68"/>
  <c r="AB69" i="87" s="1"/>
  <c r="AB70" i="87" s="1"/>
  <c r="AB148" i="68"/>
  <c r="AB132" i="68"/>
  <c r="AB135" i="68" s="1"/>
  <c r="AB147" i="68"/>
  <c r="AB145" i="68"/>
  <c r="AB160" i="68" s="1"/>
  <c r="AB86" i="68"/>
  <c r="AB63" i="87" s="1"/>
  <c r="AB64" i="87" s="1"/>
  <c r="Y198" i="68"/>
  <c r="Y11" i="1" s="1"/>
  <c r="AF2" i="75"/>
  <c r="AE9" i="75"/>
  <c r="AE3" i="97" s="1"/>
  <c r="AE2" i="55"/>
  <c r="AE2" i="81"/>
  <c r="AB70" i="55"/>
  <c r="AC126" i="68"/>
  <c r="AC79" i="68"/>
  <c r="AA88" i="68"/>
  <c r="AA89" i="68"/>
  <c r="AD4" i="38"/>
  <c r="AB144" i="68"/>
  <c r="AB85" i="68"/>
  <c r="AC132" i="68"/>
  <c r="AC135" i="68" s="1"/>
  <c r="AC147" i="68"/>
  <c r="AA150" i="68"/>
  <c r="AA151" i="68"/>
  <c r="AC78" i="68"/>
  <c r="AU31" i="22"/>
  <c r="AU28" i="79" s="1"/>
  <c r="AU41" i="22"/>
  <c r="AU37" i="79" s="1"/>
  <c r="AU21" i="22"/>
  <c r="AU19" i="79" s="1"/>
  <c r="AU61" i="22"/>
  <c r="AU55" i="79" s="1"/>
  <c r="AF12" i="1"/>
  <c r="AF19" i="1"/>
  <c r="AF36" i="1"/>
  <c r="AF54" i="1"/>
  <c r="AO65" i="22"/>
  <c r="AO59" i="79" s="1"/>
  <c r="AO64" i="22"/>
  <c r="AO58" i="79" s="1"/>
  <c r="AO63" i="22"/>
  <c r="AO57" i="79" s="1"/>
  <c r="AO62" i="22"/>
  <c r="AO56" i="79" s="1"/>
  <c r="AO60" i="22"/>
  <c r="AO54" i="79" s="1"/>
  <c r="AO59" i="22"/>
  <c r="AP59" i="22" s="1"/>
  <c r="AO45" i="22"/>
  <c r="AO41" i="79" s="1"/>
  <c r="AO44" i="22"/>
  <c r="AO40" i="79" s="1"/>
  <c r="AO43" i="22"/>
  <c r="AO39" i="79" s="1"/>
  <c r="AO42" i="22"/>
  <c r="AO38" i="79" s="1"/>
  <c r="AO40" i="22"/>
  <c r="AO36" i="79" s="1"/>
  <c r="AO39" i="22"/>
  <c r="AP39" i="22" s="1"/>
  <c r="AO35" i="22"/>
  <c r="AO32" i="79" s="1"/>
  <c r="AO34" i="22"/>
  <c r="AO31" i="79" s="1"/>
  <c r="AO33" i="22"/>
  <c r="AO30" i="79" s="1"/>
  <c r="AO32" i="22"/>
  <c r="AO29" i="79" s="1"/>
  <c r="AO30" i="22"/>
  <c r="AO27" i="79" s="1"/>
  <c r="AO29" i="22"/>
  <c r="AP29" i="22" s="1"/>
  <c r="AO25" i="22"/>
  <c r="AO23" i="79" s="1"/>
  <c r="AO24" i="22"/>
  <c r="AO22" i="79" s="1"/>
  <c r="AO23" i="22"/>
  <c r="AO21" i="79" s="1"/>
  <c r="AO22" i="22"/>
  <c r="AO20" i="79" s="1"/>
  <c r="AO20" i="22"/>
  <c r="AO18" i="79" s="1"/>
  <c r="AP19" i="22"/>
  <c r="AC187" i="68" l="1"/>
  <c r="AC194" i="68"/>
  <c r="AB46" i="91"/>
  <c r="AB68" i="91"/>
  <c r="AB63" i="91"/>
  <c r="AB64" i="91" s="1"/>
  <c r="AB80" i="91" s="1"/>
  <c r="AB58" i="91"/>
  <c r="AB59" i="91" s="1"/>
  <c r="AB76" i="91" s="1"/>
  <c r="AB52" i="91"/>
  <c r="AB53" i="91" s="1"/>
  <c r="AB72" i="91" s="1"/>
  <c r="AB19" i="91"/>
  <c r="AB67" i="91"/>
  <c r="AB36" i="91"/>
  <c r="AB37" i="91" s="1"/>
  <c r="AB79" i="91" s="1"/>
  <c r="AB31" i="91"/>
  <c r="AB32" i="91" s="1"/>
  <c r="AB75" i="91" s="1"/>
  <c r="AB25" i="91"/>
  <c r="AB26" i="91" s="1"/>
  <c r="AB71" i="91" s="1"/>
  <c r="AO67" i="79"/>
  <c r="AA73" i="91"/>
  <c r="AA40" i="97" s="1"/>
  <c r="AA41" i="97" s="1"/>
  <c r="AA77" i="91"/>
  <c r="AA43" i="97" s="1"/>
  <c r="AA69" i="91"/>
  <c r="AA37" i="97" s="1"/>
  <c r="AA38" i="97" s="1"/>
  <c r="AO70" i="79"/>
  <c r="AE3" i="81"/>
  <c r="AE44" i="81" s="1"/>
  <c r="AE52" i="81" s="1"/>
  <c r="AE4" i="91"/>
  <c r="AA81" i="91"/>
  <c r="AA45" i="97" s="1"/>
  <c r="AA46" i="97" s="1"/>
  <c r="AC16" i="91"/>
  <c r="AC18" i="91" s="1"/>
  <c r="AC19" i="91" s="1"/>
  <c r="AC43" i="91"/>
  <c r="AD78" i="68"/>
  <c r="AD9" i="91"/>
  <c r="AU66" i="79"/>
  <c r="AO65" i="79"/>
  <c r="AO68" i="79"/>
  <c r="AO69" i="79"/>
  <c r="AD37" i="55"/>
  <c r="AD44" i="55" s="1"/>
  <c r="AD36" i="55"/>
  <c r="AD43" i="55" s="1"/>
  <c r="AC33" i="55"/>
  <c r="AC19" i="86" s="1"/>
  <c r="AD24" i="55"/>
  <c r="AA91" i="87"/>
  <c r="AA23" i="97" s="1"/>
  <c r="AC26" i="33"/>
  <c r="AC15" i="86"/>
  <c r="Y80" i="79"/>
  <c r="Y89" i="79" s="1"/>
  <c r="Y78" i="79"/>
  <c r="Y87" i="79" s="1"/>
  <c r="AC36" i="89"/>
  <c r="AC33" i="97" s="1"/>
  <c r="AC34" i="97" s="1"/>
  <c r="AB104" i="1"/>
  <c r="AB110" i="1" s="1"/>
  <c r="AD104" i="1"/>
  <c r="AD110" i="1" s="1"/>
  <c r="AC104" i="1"/>
  <c r="AC110" i="1" s="1"/>
  <c r="Z49" i="81"/>
  <c r="Z120" i="1" s="1"/>
  <c r="Z126" i="1" s="1"/>
  <c r="Z20" i="33" s="1"/>
  <c r="AA93" i="1"/>
  <c r="AA99" i="1" s="1"/>
  <c r="AA105" i="1"/>
  <c r="AA111" i="1" s="1"/>
  <c r="AA112" i="1" s="1"/>
  <c r="Y79" i="79"/>
  <c r="Y88" i="79" s="1"/>
  <c r="AA92" i="1"/>
  <c r="AA98" i="1" s="1"/>
  <c r="Y75" i="79"/>
  <c r="Y84" i="79" s="1"/>
  <c r="Y76" i="79"/>
  <c r="Y85" i="79" s="1"/>
  <c r="AA98" i="87"/>
  <c r="AA28" i="97" s="1"/>
  <c r="AB153" i="68"/>
  <c r="AB123" i="1" s="1"/>
  <c r="AB127" i="1" s="1"/>
  <c r="Z10" i="79"/>
  <c r="Z79" i="79" s="1"/>
  <c r="Z88" i="79" s="1"/>
  <c r="Y37" i="1"/>
  <c r="Y39" i="1" s="1"/>
  <c r="Z11" i="79"/>
  <c r="W21" i="33"/>
  <c r="W56" i="33" s="1"/>
  <c r="W128" i="1"/>
  <c r="X21" i="33"/>
  <c r="X56" i="33" s="1"/>
  <c r="X128" i="1"/>
  <c r="Z33" i="90"/>
  <c r="Z34" i="90" s="1"/>
  <c r="Z24" i="97" s="1"/>
  <c r="Z38" i="90"/>
  <c r="Z39" i="90" s="1"/>
  <c r="Z29" i="97" s="1"/>
  <c r="Z30" i="97" s="1"/>
  <c r="Z27" i="90"/>
  <c r="Z28" i="90" s="1"/>
  <c r="Z15" i="97" s="1"/>
  <c r="AF2" i="1"/>
  <c r="AF2" i="79"/>
  <c r="AF2" i="38"/>
  <c r="AF2" i="22"/>
  <c r="Z61" i="33"/>
  <c r="AE3" i="1"/>
  <c r="AE62" i="1" s="1"/>
  <c r="AE3" i="86"/>
  <c r="AF2" i="97"/>
  <c r="AF2" i="87"/>
  <c r="AF2" i="86"/>
  <c r="AB90" i="87"/>
  <c r="AB97" i="87"/>
  <c r="AB80" i="87"/>
  <c r="AB81" i="87" s="1"/>
  <c r="AB14" i="97" s="1"/>
  <c r="AB16" i="86"/>
  <c r="AB11" i="97" s="1"/>
  <c r="AB20" i="86"/>
  <c r="AB21" i="97" s="1"/>
  <c r="AB96" i="87"/>
  <c r="AB77" i="87"/>
  <c r="AB78" i="87" s="1"/>
  <c r="AB13" i="97" s="1"/>
  <c r="AB89" i="87"/>
  <c r="AE5" i="55"/>
  <c r="AE32" i="55" s="1"/>
  <c r="AE3" i="87"/>
  <c r="Y18" i="33"/>
  <c r="Y53" i="33" s="1"/>
  <c r="Y55" i="33"/>
  <c r="AA61" i="33"/>
  <c r="AE3" i="33"/>
  <c r="Z19" i="33"/>
  <c r="Z54" i="33" s="1"/>
  <c r="AF2" i="33"/>
  <c r="Y61" i="1"/>
  <c r="V17" i="33"/>
  <c r="V52" i="33" s="1"/>
  <c r="AE3" i="55"/>
  <c r="AE3" i="68"/>
  <c r="W86" i="1"/>
  <c r="X86" i="1"/>
  <c r="Z100" i="1"/>
  <c r="AF37" i="75"/>
  <c r="AF39" i="75"/>
  <c r="AF30" i="75"/>
  <c r="AF38" i="75"/>
  <c r="AF31" i="75"/>
  <c r="AF4" i="55" s="1"/>
  <c r="AF23" i="55" s="1"/>
  <c r="AF2" i="91"/>
  <c r="AF2" i="68"/>
  <c r="AF29" i="75"/>
  <c r="AA20" i="90"/>
  <c r="AA21" i="90" s="1"/>
  <c r="AD25" i="89"/>
  <c r="AD26" i="89" s="1"/>
  <c r="AD29" i="89" s="1"/>
  <c r="AD30" i="89" s="1"/>
  <c r="AD34" i="89" s="1"/>
  <c r="AE4" i="90"/>
  <c r="AE3" i="91"/>
  <c r="AE3" i="89"/>
  <c r="AE16" i="89" s="1"/>
  <c r="AE19" i="89" s="1"/>
  <c r="AE20" i="89" s="1"/>
  <c r="AE35" i="89" s="1"/>
  <c r="AE3" i="90"/>
  <c r="AF2" i="89"/>
  <c r="AF2" i="90"/>
  <c r="AE4" i="89"/>
  <c r="AD31" i="55"/>
  <c r="AD28" i="55"/>
  <c r="AD30" i="55"/>
  <c r="AB78" i="55"/>
  <c r="AC74" i="55"/>
  <c r="AF15" i="75"/>
  <c r="AF3" i="87" s="1"/>
  <c r="AD126" i="68"/>
  <c r="AD147" i="68"/>
  <c r="AC65" i="55"/>
  <c r="AC57" i="55"/>
  <c r="AD29" i="55"/>
  <c r="AD27" i="55"/>
  <c r="AB150" i="68"/>
  <c r="AB136" i="68"/>
  <c r="AE70" i="68"/>
  <c r="AE9" i="91" s="1"/>
  <c r="AE119" i="68"/>
  <c r="AC70" i="55"/>
  <c r="AB88" i="68"/>
  <c r="AB89" i="68"/>
  <c r="Z198" i="68"/>
  <c r="Z11" i="1" s="1"/>
  <c r="AA167" i="68"/>
  <c r="AA158" i="68"/>
  <c r="AE3" i="38"/>
  <c r="AE3" i="79"/>
  <c r="AE4" i="38"/>
  <c r="AD11" i="81"/>
  <c r="AD79" i="68"/>
  <c r="AD68" i="55"/>
  <c r="AD72" i="55" s="1"/>
  <c r="AD56" i="55"/>
  <c r="AD64" i="55" s="1"/>
  <c r="AD55" i="55"/>
  <c r="AD63" i="55" s="1"/>
  <c r="AD69" i="55"/>
  <c r="AD73" i="55" s="1"/>
  <c r="AD52" i="55"/>
  <c r="AD60" i="55" s="1"/>
  <c r="AD53" i="55"/>
  <c r="AD61" i="55" s="1"/>
  <c r="AD54" i="55"/>
  <c r="AD62" i="55" s="1"/>
  <c r="AA166" i="68"/>
  <c r="AA157" i="68"/>
  <c r="AC86" i="68"/>
  <c r="AC63" i="87" s="1"/>
  <c r="AC64" i="87" s="1"/>
  <c r="AC145" i="68"/>
  <c r="AC160" i="68" s="1"/>
  <c r="Y18" i="1"/>
  <c r="Y21" i="1" s="1"/>
  <c r="Y55" i="1"/>
  <c r="Y57" i="1" s="1"/>
  <c r="Z169" i="68"/>
  <c r="Z176" i="68" s="1"/>
  <c r="AC144" i="68"/>
  <c r="AC150" i="68" s="1"/>
  <c r="AC85" i="68"/>
  <c r="AC133" i="68"/>
  <c r="AC69" i="87" s="1"/>
  <c r="AC70" i="87" s="1"/>
  <c r="AC148" i="68"/>
  <c r="AE22" i="55"/>
  <c r="AE20" i="55"/>
  <c r="AE21" i="55"/>
  <c r="AE18" i="55"/>
  <c r="AE19" i="55"/>
  <c r="AF9" i="75"/>
  <c r="AF3" i="97" s="1"/>
  <c r="AG2" i="75"/>
  <c r="AF2" i="81"/>
  <c r="AF2" i="55"/>
  <c r="AB151" i="68"/>
  <c r="AV21" i="22"/>
  <c r="AV19" i="79" s="1"/>
  <c r="AV41" i="22"/>
  <c r="AV37" i="79" s="1"/>
  <c r="AV61" i="22"/>
  <c r="AV55" i="79" s="1"/>
  <c r="AQ19" i="22"/>
  <c r="AR19" i="22" s="1"/>
  <c r="AS19" i="22" s="1"/>
  <c r="AV31" i="22"/>
  <c r="AV28" i="79" s="1"/>
  <c r="AG12" i="1"/>
  <c r="AG19" i="1"/>
  <c r="AG36" i="1"/>
  <c r="AG54" i="1"/>
  <c r="AP20" i="22"/>
  <c r="AP18" i="79" s="1"/>
  <c r="AP33" i="22"/>
  <c r="AP30" i="79" s="1"/>
  <c r="AP64" i="22"/>
  <c r="AP58" i="79" s="1"/>
  <c r="AP62" i="22"/>
  <c r="AP56" i="79" s="1"/>
  <c r="AP43" i="22"/>
  <c r="AP39" i="79" s="1"/>
  <c r="AP30" i="22"/>
  <c r="AP27" i="79" s="1"/>
  <c r="AP45" i="22"/>
  <c r="AP41" i="79" s="1"/>
  <c r="AP25" i="22"/>
  <c r="AP23" i="79" s="1"/>
  <c r="AP40" i="22"/>
  <c r="AP36" i="79" s="1"/>
  <c r="AP35" i="22"/>
  <c r="AP32" i="79" s="1"/>
  <c r="AP23" i="22"/>
  <c r="AP21" i="79" s="1"/>
  <c r="AP44" i="22"/>
  <c r="AP40" i="79" s="1"/>
  <c r="AP60" i="22"/>
  <c r="AP54" i="79" s="1"/>
  <c r="AP22" i="22"/>
  <c r="AP20" i="79" s="1"/>
  <c r="AP65" i="22"/>
  <c r="AP59" i="79" s="1"/>
  <c r="AP24" i="22"/>
  <c r="AP22" i="79" s="1"/>
  <c r="AP32" i="22"/>
  <c r="AP29" i="79" s="1"/>
  <c r="AP34" i="22"/>
  <c r="AP31" i="79" s="1"/>
  <c r="AP42" i="22"/>
  <c r="AP38" i="79" s="1"/>
  <c r="AP63" i="22"/>
  <c r="AP57" i="79" s="1"/>
  <c r="AQ29" i="22"/>
  <c r="AQ39" i="22"/>
  <c r="AQ59" i="22"/>
  <c r="AD187" i="68" l="1"/>
  <c r="AD194" i="68"/>
  <c r="AD85" i="68"/>
  <c r="AD88" i="68" s="1"/>
  <c r="AD92" i="1" s="1"/>
  <c r="AD98" i="1" s="1"/>
  <c r="AB69" i="91"/>
  <c r="AB37" i="97" s="1"/>
  <c r="AB38" i="97" s="1"/>
  <c r="AC36" i="91"/>
  <c r="AC37" i="91" s="1"/>
  <c r="AC79" i="91" s="1"/>
  <c r="AC31" i="91"/>
  <c r="AC32" i="91" s="1"/>
  <c r="AC75" i="91" s="1"/>
  <c r="AC25" i="91"/>
  <c r="AC26" i="91" s="1"/>
  <c r="AC71" i="91" s="1"/>
  <c r="AC67" i="91"/>
  <c r="AD144" i="68"/>
  <c r="AD150" i="68" s="1"/>
  <c r="AP70" i="79"/>
  <c r="AB73" i="91"/>
  <c r="AB40" i="97" s="1"/>
  <c r="AB41" i="97" s="1"/>
  <c r="AB81" i="91"/>
  <c r="AB45" i="97" s="1"/>
  <c r="AB46" i="97" s="1"/>
  <c r="AB77" i="91"/>
  <c r="AB43" i="97" s="1"/>
  <c r="AF3" i="81"/>
  <c r="AF44" i="81" s="1"/>
  <c r="AF52" i="81" s="1"/>
  <c r="AF4" i="91"/>
  <c r="AC45" i="91"/>
  <c r="AD16" i="91"/>
  <c r="AD43" i="91"/>
  <c r="AE16" i="91"/>
  <c r="AE18" i="91" s="1"/>
  <c r="AE43" i="91"/>
  <c r="AP65" i="79"/>
  <c r="AP69" i="79"/>
  <c r="AV66" i="79"/>
  <c r="AP67" i="79"/>
  <c r="AP68" i="79"/>
  <c r="AE36" i="55"/>
  <c r="AE43" i="55" s="1"/>
  <c r="AE37" i="55"/>
  <c r="AE44" i="55" s="1"/>
  <c r="AD33" i="55"/>
  <c r="AD19" i="86" s="1"/>
  <c r="AE24" i="55"/>
  <c r="AD26" i="33"/>
  <c r="AD15" i="86"/>
  <c r="AD36" i="89"/>
  <c r="AD33" i="97" s="1"/>
  <c r="AD34" i="97" s="1"/>
  <c r="AD33" i="81"/>
  <c r="AD36" i="81" s="1"/>
  <c r="AA49" i="81"/>
  <c r="AA120" i="1" s="1"/>
  <c r="AA126" i="1" s="1"/>
  <c r="AA20" i="33" s="1"/>
  <c r="AB105" i="1"/>
  <c r="AB111" i="1" s="1"/>
  <c r="AB112" i="1" s="1"/>
  <c r="AB93" i="1"/>
  <c r="AB99" i="1" s="1"/>
  <c r="Z78" i="79"/>
  <c r="Z87" i="79" s="1"/>
  <c r="AB92" i="1"/>
  <c r="AB98" i="1" s="1"/>
  <c r="Z76" i="79"/>
  <c r="Z85" i="79" s="1"/>
  <c r="Z75" i="79"/>
  <c r="Z84" i="79" s="1"/>
  <c r="Z80" i="79"/>
  <c r="Z89" i="79" s="1"/>
  <c r="Z77" i="79"/>
  <c r="Z86" i="79" s="1"/>
  <c r="AC153" i="68"/>
  <c r="AC123" i="1" s="1"/>
  <c r="AC127" i="1" s="1"/>
  <c r="AB166" i="68"/>
  <c r="AD133" i="68"/>
  <c r="AD69" i="87" s="1"/>
  <c r="AA10" i="79"/>
  <c r="AA78" i="79" s="1"/>
  <c r="AA87" i="79" s="1"/>
  <c r="AA11" i="79"/>
  <c r="Z37" i="1"/>
  <c r="Z39" i="1" s="1"/>
  <c r="AA33" i="90"/>
  <c r="AA34" i="90" s="1"/>
  <c r="AA24" i="97" s="1"/>
  <c r="AA38" i="90"/>
  <c r="AA39" i="90" s="1"/>
  <c r="AA29" i="97" s="1"/>
  <c r="AA30" i="97" s="1"/>
  <c r="AA27" i="90"/>
  <c r="AA28" i="90" s="1"/>
  <c r="AA15" i="97" s="1"/>
  <c r="AB98" i="87"/>
  <c r="AB28" i="97" s="1"/>
  <c r="AG2" i="1"/>
  <c r="AG2" i="38"/>
  <c r="AG2" i="79"/>
  <c r="AG2" i="22"/>
  <c r="AB91" i="87"/>
  <c r="AB23" i="97" s="1"/>
  <c r="AC80" i="87"/>
  <c r="AC81" i="87" s="1"/>
  <c r="AC14" i="97" s="1"/>
  <c r="AC90" i="87"/>
  <c r="AC97" i="87"/>
  <c r="AF3" i="1"/>
  <c r="AF62" i="1" s="1"/>
  <c r="AF3" i="86"/>
  <c r="AC16" i="86"/>
  <c r="AC11" i="97" s="1"/>
  <c r="AC20" i="86"/>
  <c r="AC21" i="97" s="1"/>
  <c r="AC96" i="87"/>
  <c r="AC77" i="87"/>
  <c r="AC78" i="87" s="1"/>
  <c r="AC13" i="97" s="1"/>
  <c r="AC89" i="87"/>
  <c r="AG2" i="87"/>
  <c r="AG2" i="86"/>
  <c r="AG2" i="97"/>
  <c r="Y15" i="33"/>
  <c r="Y50" i="33" s="1"/>
  <c r="Z18" i="33"/>
  <c r="Z53" i="33" s="1"/>
  <c r="Z55" i="33"/>
  <c r="Y13" i="33"/>
  <c r="Y48" i="33" s="1"/>
  <c r="Y14" i="33"/>
  <c r="Y49" i="33" s="1"/>
  <c r="AF3" i="33"/>
  <c r="AA19" i="33"/>
  <c r="AA54" i="33" s="1"/>
  <c r="AG2" i="33"/>
  <c r="Z61" i="1"/>
  <c r="X17" i="33"/>
  <c r="X52" i="33" s="1"/>
  <c r="W17" i="33"/>
  <c r="W52" i="33" s="1"/>
  <c r="AF3" i="55"/>
  <c r="AF3" i="68"/>
  <c r="AF3" i="91"/>
  <c r="AF5" i="55"/>
  <c r="AF32" i="55" s="1"/>
  <c r="AA100" i="1"/>
  <c r="AE28" i="55"/>
  <c r="AE30" i="55"/>
  <c r="AG37" i="75"/>
  <c r="AG39" i="75"/>
  <c r="AG30" i="75"/>
  <c r="AG38" i="75"/>
  <c r="AG31" i="75"/>
  <c r="AG4" i="55" s="1"/>
  <c r="AG23" i="55" s="1"/>
  <c r="AE25" i="89"/>
  <c r="AE26" i="89" s="1"/>
  <c r="AE29" i="89" s="1"/>
  <c r="AE30" i="89" s="1"/>
  <c r="AE34" i="89" s="1"/>
  <c r="AG2" i="91"/>
  <c r="AG29" i="75"/>
  <c r="AG2" i="68"/>
  <c r="Y70" i="1"/>
  <c r="Y75" i="1"/>
  <c r="Y72" i="1"/>
  <c r="Y73" i="1"/>
  <c r="AB20" i="90"/>
  <c r="AB21" i="90" s="1"/>
  <c r="Y74" i="1"/>
  <c r="Y71" i="1"/>
  <c r="AE31" i="55"/>
  <c r="AG2" i="89"/>
  <c r="AG2" i="90"/>
  <c r="AF3" i="89"/>
  <c r="AF16" i="89" s="1"/>
  <c r="AF19" i="89" s="1"/>
  <c r="AF20" i="89" s="1"/>
  <c r="AF35" i="89" s="1"/>
  <c r="AF3" i="90"/>
  <c r="AF4" i="89"/>
  <c r="AF4" i="90"/>
  <c r="AB157" i="68"/>
  <c r="AC136" i="68"/>
  <c r="AD148" i="68"/>
  <c r="AG15" i="75"/>
  <c r="AG3" i="87" s="1"/>
  <c r="AC78" i="55"/>
  <c r="AD74" i="55"/>
  <c r="AD65" i="55"/>
  <c r="AD57" i="55"/>
  <c r="AE27" i="55"/>
  <c r="AE29" i="55"/>
  <c r="AQ45" i="22"/>
  <c r="AQ41" i="79" s="1"/>
  <c r="AQ43" i="22"/>
  <c r="AQ39" i="79" s="1"/>
  <c r="AQ44" i="22"/>
  <c r="AQ40" i="79" s="1"/>
  <c r="AQ60" i="22"/>
  <c r="AQ54" i="79" s="1"/>
  <c r="Z55" i="1"/>
  <c r="Z57" i="1" s="1"/>
  <c r="Z18" i="1"/>
  <c r="Z21" i="1" s="1"/>
  <c r="AE125" i="68"/>
  <c r="AE126" i="68"/>
  <c r="AG2" i="55"/>
  <c r="AG9" i="75"/>
  <c r="AG3" i="97" s="1"/>
  <c r="AG2" i="81"/>
  <c r="AH2" i="75"/>
  <c r="AD70" i="55"/>
  <c r="AD145" i="68"/>
  <c r="AD160" i="68" s="1"/>
  <c r="AD86" i="68"/>
  <c r="AD63" i="87" s="1"/>
  <c r="AD64" i="87" s="1"/>
  <c r="AE11" i="81"/>
  <c r="AE79" i="68"/>
  <c r="AE78" i="68"/>
  <c r="AF3" i="38"/>
  <c r="AF3" i="79"/>
  <c r="AA198" i="68"/>
  <c r="AA11" i="1" s="1"/>
  <c r="AC88" i="68"/>
  <c r="AC89" i="68"/>
  <c r="AC166" i="68"/>
  <c r="AC157" i="68"/>
  <c r="AB158" i="68"/>
  <c r="AB167" i="68"/>
  <c r="AF18" i="55"/>
  <c r="AF19" i="55"/>
  <c r="AF22" i="55"/>
  <c r="AF21" i="55"/>
  <c r="AF20" i="55"/>
  <c r="AE53" i="55"/>
  <c r="AE61" i="55" s="1"/>
  <c r="AE54" i="55"/>
  <c r="AE62" i="55" s="1"/>
  <c r="AE69" i="55"/>
  <c r="AE73" i="55" s="1"/>
  <c r="AE68" i="55"/>
  <c r="AE72" i="55" s="1"/>
  <c r="AE52" i="55"/>
  <c r="AE60" i="55" s="1"/>
  <c r="AE55" i="55"/>
  <c r="AE63" i="55" s="1"/>
  <c r="AE56" i="55"/>
  <c r="AE64" i="55" s="1"/>
  <c r="AA169" i="68"/>
  <c r="AA176" i="68" s="1"/>
  <c r="AF119" i="68"/>
  <c r="AF70" i="68"/>
  <c r="AF9" i="91" s="1"/>
  <c r="AF4" i="38"/>
  <c r="AC151" i="68"/>
  <c r="AT19" i="22"/>
  <c r="AU19" i="22" s="1"/>
  <c r="AV19" i="22" s="1"/>
  <c r="AW19" i="22" s="1"/>
  <c r="AX19" i="22" s="1"/>
  <c r="AY19" i="22" s="1"/>
  <c r="AZ19" i="22" s="1"/>
  <c r="AQ20" i="22"/>
  <c r="AQ18" i="79" s="1"/>
  <c r="AW31" i="22"/>
  <c r="AW28" i="79" s="1"/>
  <c r="AW61" i="22"/>
  <c r="AW55" i="79" s="1"/>
  <c r="AW41" i="22"/>
  <c r="AW37" i="79" s="1"/>
  <c r="AQ33" i="22"/>
  <c r="AQ30" i="79" s="1"/>
  <c r="AQ30" i="22"/>
  <c r="AQ27" i="79" s="1"/>
  <c r="AQ23" i="22"/>
  <c r="AQ21" i="79" s="1"/>
  <c r="AW21" i="22"/>
  <c r="AW19" i="79" s="1"/>
  <c r="AH12" i="1"/>
  <c r="AH36" i="1"/>
  <c r="AH54" i="1"/>
  <c r="AH19" i="1"/>
  <c r="AQ62" i="22"/>
  <c r="AQ56" i="79" s="1"/>
  <c r="AQ35" i="22"/>
  <c r="AQ32" i="79" s="1"/>
  <c r="AQ64" i="22"/>
  <c r="AQ58" i="79" s="1"/>
  <c r="AQ25" i="22"/>
  <c r="AQ23" i="79" s="1"/>
  <c r="AQ40" i="22"/>
  <c r="AQ36" i="79" s="1"/>
  <c r="AQ24" i="22"/>
  <c r="AQ22" i="79" s="1"/>
  <c r="AQ32" i="22"/>
  <c r="AQ29" i="79" s="1"/>
  <c r="AQ22" i="22"/>
  <c r="AQ20" i="79" s="1"/>
  <c r="AQ65" i="22"/>
  <c r="AQ59" i="79" s="1"/>
  <c r="AQ63" i="22"/>
  <c r="AQ57" i="79" s="1"/>
  <c r="AQ34" i="22"/>
  <c r="AQ31" i="79" s="1"/>
  <c r="AQ42" i="22"/>
  <c r="AQ38" i="79" s="1"/>
  <c r="AR39" i="22"/>
  <c r="AR29" i="22"/>
  <c r="AR59" i="22"/>
  <c r="AE187" i="68" l="1"/>
  <c r="AE194" i="68"/>
  <c r="AC46" i="91"/>
  <c r="AC68" i="91"/>
  <c r="AC69" i="91" s="1"/>
  <c r="AC37" i="97" s="1"/>
  <c r="AC38" i="97" s="1"/>
  <c r="AC63" i="91"/>
  <c r="AC64" i="91" s="1"/>
  <c r="AC80" i="91" s="1"/>
  <c r="AC81" i="91" s="1"/>
  <c r="AC45" i="97" s="1"/>
  <c r="AC46" i="97" s="1"/>
  <c r="AC58" i="91"/>
  <c r="AC59" i="91" s="1"/>
  <c r="AC76" i="91" s="1"/>
  <c r="AC77" i="91" s="1"/>
  <c r="AC43" i="97" s="1"/>
  <c r="AC52" i="91"/>
  <c r="AE19" i="91"/>
  <c r="AE67" i="91"/>
  <c r="AE36" i="91"/>
  <c r="AE37" i="91" s="1"/>
  <c r="AE79" i="91" s="1"/>
  <c r="AE31" i="91"/>
  <c r="AE32" i="91" s="1"/>
  <c r="AE75" i="91" s="1"/>
  <c r="AE25" i="91"/>
  <c r="AE26" i="91" s="1"/>
  <c r="AE71" i="91" s="1"/>
  <c r="AQ65" i="79"/>
  <c r="AW66" i="79"/>
  <c r="AG3" i="81"/>
  <c r="AG44" i="81" s="1"/>
  <c r="AG52" i="81" s="1"/>
  <c r="AG4" i="91"/>
  <c r="AE45" i="91"/>
  <c r="AD45" i="91"/>
  <c r="AD18" i="91"/>
  <c r="AF16" i="91"/>
  <c r="AF43" i="91"/>
  <c r="AQ70" i="79"/>
  <c r="AQ69" i="79"/>
  <c r="AQ67" i="79"/>
  <c r="AQ68" i="79"/>
  <c r="AB169" i="68"/>
  <c r="AB176" i="68" s="1"/>
  <c r="AB61" i="1" s="1"/>
  <c r="AF36" i="55"/>
  <c r="AF43" i="55" s="1"/>
  <c r="AF37" i="55"/>
  <c r="AF44" i="55" s="1"/>
  <c r="AE33" i="55"/>
  <c r="AE19" i="86" s="1"/>
  <c r="AF24" i="55"/>
  <c r="AE36" i="89"/>
  <c r="AE33" i="97" s="1"/>
  <c r="AE34" i="97" s="1"/>
  <c r="AD70" i="87"/>
  <c r="AD80" i="87" s="1"/>
  <c r="AD81" i="87" s="1"/>
  <c r="AD14" i="97" s="1"/>
  <c r="AE26" i="33"/>
  <c r="AE15" i="86"/>
  <c r="AE33" i="81"/>
  <c r="AE36" i="81" s="1"/>
  <c r="AB49" i="81"/>
  <c r="AB120" i="1" s="1"/>
  <c r="AB126" i="1" s="1"/>
  <c r="AB20" i="33" s="1"/>
  <c r="AC105" i="1"/>
  <c r="AC111" i="1" s="1"/>
  <c r="AC112" i="1" s="1"/>
  <c r="AD136" i="68"/>
  <c r="AC93" i="1"/>
  <c r="AC99" i="1" s="1"/>
  <c r="AC92" i="1"/>
  <c r="AC98" i="1" s="1"/>
  <c r="AA79" i="79"/>
  <c r="AA88" i="79" s="1"/>
  <c r="AD153" i="68"/>
  <c r="AD123" i="1" s="1"/>
  <c r="AD127" i="1" s="1"/>
  <c r="AA80" i="79"/>
  <c r="AA89" i="79" s="1"/>
  <c r="AA76" i="79"/>
  <c r="AA85" i="79" s="1"/>
  <c r="AA75" i="79"/>
  <c r="AA84" i="79" s="1"/>
  <c r="AA77" i="79"/>
  <c r="AA86" i="79" s="1"/>
  <c r="AD166" i="68"/>
  <c r="AB11" i="79"/>
  <c r="AC10" i="79"/>
  <c r="AC76" i="79" s="1"/>
  <c r="AC85" i="79" s="1"/>
  <c r="AA37" i="1"/>
  <c r="AA39" i="1" s="1"/>
  <c r="Y21" i="33"/>
  <c r="Y56" i="33" s="1"/>
  <c r="Y128" i="1"/>
  <c r="AB38" i="90"/>
  <c r="AB39" i="90" s="1"/>
  <c r="AB29" i="97" s="1"/>
  <c r="AB30" i="97" s="1"/>
  <c r="AB33" i="90"/>
  <c r="AB34" i="90" s="1"/>
  <c r="AB24" i="97" s="1"/>
  <c r="AB27" i="90"/>
  <c r="AB28" i="90" s="1"/>
  <c r="AB15" i="97" s="1"/>
  <c r="AC91" i="87"/>
  <c r="AC23" i="97" s="1"/>
  <c r="AH2" i="1"/>
  <c r="AH2" i="38"/>
  <c r="AH2" i="22"/>
  <c r="AH2" i="79"/>
  <c r="AB10" i="79"/>
  <c r="AC98" i="87"/>
  <c r="AC28" i="97" s="1"/>
  <c r="AH2" i="87"/>
  <c r="AH2" i="86"/>
  <c r="AH2" i="97"/>
  <c r="AG3" i="1"/>
  <c r="AG62" i="1" s="1"/>
  <c r="AG3" i="86"/>
  <c r="AB61" i="33"/>
  <c r="AD96" i="87"/>
  <c r="AD89" i="87"/>
  <c r="AD77" i="87"/>
  <c r="AD78" i="87" s="1"/>
  <c r="AD13" i="97" s="1"/>
  <c r="AD16" i="86"/>
  <c r="AD11" i="97" s="1"/>
  <c r="AD20" i="86"/>
  <c r="AD21" i="97" s="1"/>
  <c r="Z14" i="33"/>
  <c r="Z49" i="33" s="1"/>
  <c r="Z15" i="33"/>
  <c r="Z50" i="33" s="1"/>
  <c r="Z13" i="33"/>
  <c r="Z48" i="33" s="1"/>
  <c r="AA18" i="33"/>
  <c r="AA53" i="33" s="1"/>
  <c r="AC61" i="33"/>
  <c r="AA55" i="33"/>
  <c r="AG3" i="33"/>
  <c r="AH2" i="33"/>
  <c r="AB19" i="33"/>
  <c r="AB54" i="33" s="1"/>
  <c r="AA61" i="1"/>
  <c r="AG3" i="91"/>
  <c r="AG5" i="55"/>
  <c r="AG32" i="55" s="1"/>
  <c r="AG3" i="55"/>
  <c r="AG3" i="68"/>
  <c r="AB100" i="1"/>
  <c r="AH37" i="75"/>
  <c r="AH38" i="75"/>
  <c r="AH31" i="75"/>
  <c r="AH4" i="55" s="1"/>
  <c r="AH23" i="55" s="1"/>
  <c r="AH30" i="75"/>
  <c r="AH39" i="75"/>
  <c r="Y86" i="1"/>
  <c r="AH2" i="91"/>
  <c r="AH29" i="75"/>
  <c r="AH2" i="68"/>
  <c r="Z73" i="1"/>
  <c r="Z72" i="1"/>
  <c r="AC20" i="90"/>
  <c r="AC21" i="90" s="1"/>
  <c r="Z75" i="1"/>
  <c r="Z70" i="1"/>
  <c r="Z74" i="1"/>
  <c r="Z71" i="1"/>
  <c r="AR44" i="22"/>
  <c r="AR40" i="79" s="1"/>
  <c r="AF30" i="55"/>
  <c r="AF25" i="89"/>
  <c r="AF26" i="89" s="1"/>
  <c r="AF29" i="89" s="1"/>
  <c r="AF30" i="89" s="1"/>
  <c r="AF34" i="89" s="1"/>
  <c r="AH2" i="89"/>
  <c r="AH2" i="90"/>
  <c r="AG4" i="89"/>
  <c r="AG4" i="90"/>
  <c r="AG3" i="89"/>
  <c r="AG16" i="89" s="1"/>
  <c r="AG19" i="89" s="1"/>
  <c r="AG20" i="89" s="1"/>
  <c r="AG35" i="89" s="1"/>
  <c r="AG3" i="90"/>
  <c r="AF31" i="55"/>
  <c r="AF28" i="55"/>
  <c r="AR43" i="22"/>
  <c r="AR39" i="79" s="1"/>
  <c r="AD151" i="68"/>
  <c r="AD157" i="68"/>
  <c r="AD89" i="68"/>
  <c r="AH15" i="75"/>
  <c r="AH3" i="87" s="1"/>
  <c r="AE74" i="55"/>
  <c r="AE65" i="55"/>
  <c r="AE57" i="55"/>
  <c r="AD78" i="55"/>
  <c r="AR45" i="22"/>
  <c r="AR41" i="79" s="1"/>
  <c r="AR60" i="22"/>
  <c r="AR54" i="79" s="1"/>
  <c r="AF27" i="55"/>
  <c r="AF29" i="55"/>
  <c r="AR30" i="22"/>
  <c r="AR27" i="79" s="1"/>
  <c r="AR20" i="22"/>
  <c r="AR18" i="79" s="1"/>
  <c r="AR33" i="22"/>
  <c r="AR30" i="79" s="1"/>
  <c r="AF11" i="81"/>
  <c r="AF79" i="68"/>
  <c r="AH9" i="75"/>
  <c r="AH3" i="97" s="1"/>
  <c r="AH2" i="81"/>
  <c r="AI2" i="75"/>
  <c r="AH2" i="55"/>
  <c r="AG70" i="68"/>
  <c r="AG119" i="68"/>
  <c r="AF125" i="68"/>
  <c r="AF126" i="68"/>
  <c r="AA18" i="1"/>
  <c r="AA21" i="1" s="1"/>
  <c r="AA55" i="1"/>
  <c r="AA57" i="1" s="1"/>
  <c r="AC167" i="68"/>
  <c r="AC169" i="68" s="1"/>
  <c r="AC176" i="68" s="1"/>
  <c r="AC158" i="68"/>
  <c r="AF56" i="55"/>
  <c r="AF64" i="55" s="1"/>
  <c r="AF52" i="55"/>
  <c r="AF60" i="55" s="1"/>
  <c r="AF69" i="55"/>
  <c r="AF73" i="55" s="1"/>
  <c r="AF53" i="55"/>
  <c r="AF61" i="55" s="1"/>
  <c r="AF54" i="55"/>
  <c r="AF62" i="55" s="1"/>
  <c r="AF68" i="55"/>
  <c r="AF72" i="55" s="1"/>
  <c r="AF55" i="55"/>
  <c r="AF63" i="55" s="1"/>
  <c r="AG3" i="38"/>
  <c r="AG3" i="79"/>
  <c r="AE133" i="68"/>
  <c r="AE69" i="87" s="1"/>
  <c r="AE70" i="87" s="1"/>
  <c r="AE148" i="68"/>
  <c r="AB198" i="68"/>
  <c r="AB11" i="1" s="1"/>
  <c r="AE147" i="68"/>
  <c r="AE132" i="68"/>
  <c r="AE135" i="68" s="1"/>
  <c r="AE144" i="68"/>
  <c r="AE85" i="68"/>
  <c r="AG4" i="38"/>
  <c r="AF78" i="68"/>
  <c r="AE86" i="68"/>
  <c r="AE63" i="87" s="1"/>
  <c r="AE64" i="87" s="1"/>
  <c r="AE145" i="68"/>
  <c r="AE160" i="68" s="1"/>
  <c r="AG22" i="55"/>
  <c r="AG21" i="55"/>
  <c r="AG20" i="55"/>
  <c r="AG19" i="55"/>
  <c r="AG18" i="55"/>
  <c r="AE70" i="55"/>
  <c r="AR23" i="22"/>
  <c r="AR21" i="79" s="1"/>
  <c r="AX31" i="22"/>
  <c r="AX28" i="79" s="1"/>
  <c r="AX61" i="22"/>
  <c r="AX55" i="79" s="1"/>
  <c r="AR62" i="22"/>
  <c r="AR56" i="79" s="1"/>
  <c r="AR22" i="22"/>
  <c r="AR20" i="79" s="1"/>
  <c r="AR32" i="22"/>
  <c r="AR29" i="79" s="1"/>
  <c r="AX21" i="22"/>
  <c r="AX19" i="79" s="1"/>
  <c r="AR24" i="22"/>
  <c r="AR22" i="79" s="1"/>
  <c r="AR35" i="22"/>
  <c r="AR32" i="79" s="1"/>
  <c r="AR40" i="22"/>
  <c r="AR36" i="79" s="1"/>
  <c r="AX41" i="22"/>
  <c r="AX37" i="79" s="1"/>
  <c r="AI12" i="1"/>
  <c r="AI36" i="1"/>
  <c r="AI54" i="1"/>
  <c r="AI19" i="1"/>
  <c r="AR25" i="22"/>
  <c r="AR23" i="79" s="1"/>
  <c r="AR64" i="22"/>
  <c r="AR58" i="79" s="1"/>
  <c r="AR42" i="22"/>
  <c r="AR38" i="79" s="1"/>
  <c r="AR34" i="22"/>
  <c r="AR31" i="79" s="1"/>
  <c r="AR63" i="22"/>
  <c r="AR57" i="79" s="1"/>
  <c r="AR65" i="22"/>
  <c r="AR59" i="79" s="1"/>
  <c r="AS59" i="22"/>
  <c r="AS29" i="22"/>
  <c r="AS39" i="22"/>
  <c r="AF187" i="68" l="1"/>
  <c r="AF194" i="68"/>
  <c r="AD19" i="91"/>
  <c r="AD67" i="91"/>
  <c r="AD36" i="91"/>
  <c r="AD37" i="91" s="1"/>
  <c r="AD79" i="91" s="1"/>
  <c r="AD31" i="91"/>
  <c r="AD32" i="91" s="1"/>
  <c r="AD75" i="91" s="1"/>
  <c r="AD25" i="91"/>
  <c r="AD26" i="91" s="1"/>
  <c r="AD71" i="91" s="1"/>
  <c r="AD46" i="91"/>
  <c r="AD68" i="91"/>
  <c r="AD63" i="91"/>
  <c r="AD64" i="91" s="1"/>
  <c r="AD80" i="91" s="1"/>
  <c r="AD58" i="91"/>
  <c r="AD52" i="91"/>
  <c r="AD53" i="91" s="1"/>
  <c r="AD72" i="91" s="1"/>
  <c r="AE46" i="91"/>
  <c r="AE68" i="91"/>
  <c r="AE69" i="91" s="1"/>
  <c r="AE37" i="97" s="1"/>
  <c r="AE38" i="97" s="1"/>
  <c r="AE63" i="91"/>
  <c r="AE64" i="91" s="1"/>
  <c r="AE80" i="91" s="1"/>
  <c r="AE81" i="91" s="1"/>
  <c r="AE45" i="97" s="1"/>
  <c r="AE46" i="97" s="1"/>
  <c r="AE58" i="91"/>
  <c r="AE59" i="91" s="1"/>
  <c r="AE76" i="91" s="1"/>
  <c r="AE77" i="91" s="1"/>
  <c r="AE43" i="97" s="1"/>
  <c r="AE52" i="91"/>
  <c r="AE53" i="91" s="1"/>
  <c r="AE72" i="91" s="1"/>
  <c r="AE73" i="91" s="1"/>
  <c r="AE40" i="97" s="1"/>
  <c r="AE41" i="97" s="1"/>
  <c r="AC53" i="91"/>
  <c r="AC72" i="91" s="1"/>
  <c r="AC73" i="91" s="1"/>
  <c r="AC40" i="97" s="1"/>
  <c r="AC41" i="97" s="1"/>
  <c r="AX66" i="79"/>
  <c r="AH3" i="81"/>
  <c r="AH44" i="81" s="1"/>
  <c r="AH52" i="81" s="1"/>
  <c r="AH4" i="91"/>
  <c r="AR65" i="79"/>
  <c r="AF18" i="91"/>
  <c r="AF45" i="91"/>
  <c r="AG11" i="81"/>
  <c r="AG9" i="91"/>
  <c r="AR69" i="79"/>
  <c r="AR70" i="79"/>
  <c r="AR67" i="79"/>
  <c r="AR68" i="79"/>
  <c r="AD90" i="87"/>
  <c r="AD91" i="87" s="1"/>
  <c r="AD23" i="97" s="1"/>
  <c r="AG36" i="55"/>
  <c r="AG43" i="55" s="1"/>
  <c r="AG37" i="55"/>
  <c r="AG44" i="55" s="1"/>
  <c r="AG24" i="55"/>
  <c r="AF33" i="55"/>
  <c r="AF19" i="86" s="1"/>
  <c r="AD97" i="87"/>
  <c r="AD98" i="87" s="1"/>
  <c r="AD28" i="97" s="1"/>
  <c r="AF36" i="89"/>
  <c r="AF33" i="97" s="1"/>
  <c r="AF34" i="97" s="1"/>
  <c r="AF26" i="33"/>
  <c r="AF15" i="86"/>
  <c r="AF33" i="81"/>
  <c r="AF36" i="81" s="1"/>
  <c r="AG33" i="81"/>
  <c r="AG36" i="81" s="1"/>
  <c r="AS43" i="22"/>
  <c r="AS39" i="79" s="1"/>
  <c r="AC49" i="81"/>
  <c r="AC120" i="1" s="1"/>
  <c r="AC126" i="1" s="1"/>
  <c r="AC20" i="33" s="1"/>
  <c r="AC55" i="33" s="1"/>
  <c r="AE104" i="1"/>
  <c r="AE110" i="1" s="1"/>
  <c r="AD93" i="1"/>
  <c r="AD99" i="1" s="1"/>
  <c r="AD100" i="1" s="1"/>
  <c r="AD105" i="1"/>
  <c r="AD111" i="1" s="1"/>
  <c r="AD112" i="1" s="1"/>
  <c r="AD19" i="33" s="1"/>
  <c r="AD54" i="33" s="1"/>
  <c r="AE153" i="68"/>
  <c r="AE123" i="1" s="1"/>
  <c r="AE127" i="1" s="1"/>
  <c r="AC80" i="79"/>
  <c r="AC89" i="79" s="1"/>
  <c r="AC79" i="79"/>
  <c r="AC88" i="79" s="1"/>
  <c r="AC77" i="79"/>
  <c r="AC86" i="79" s="1"/>
  <c r="AC75" i="79"/>
  <c r="AC84" i="79" s="1"/>
  <c r="AC78" i="79"/>
  <c r="AC87" i="79" s="1"/>
  <c r="AD158" i="68"/>
  <c r="AB37" i="1"/>
  <c r="AB39" i="1" s="1"/>
  <c r="AC11" i="79"/>
  <c r="Z21" i="33"/>
  <c r="Z56" i="33" s="1"/>
  <c r="Z128" i="1"/>
  <c r="AC38" i="90"/>
  <c r="AC39" i="90" s="1"/>
  <c r="AC29" i="97" s="1"/>
  <c r="AC30" i="97" s="1"/>
  <c r="AC33" i="90"/>
  <c r="AC34" i="90" s="1"/>
  <c r="AC24" i="97" s="1"/>
  <c r="AC27" i="90"/>
  <c r="AC28" i="90" s="1"/>
  <c r="AC15" i="97" s="1"/>
  <c r="AI2" i="1"/>
  <c r="AI2" i="79"/>
  <c r="AI2" i="38"/>
  <c r="AI2" i="22"/>
  <c r="AB78" i="79"/>
  <c r="AB87" i="79" s="1"/>
  <c r="AB79" i="79"/>
  <c r="AB88" i="79" s="1"/>
  <c r="AB75" i="79"/>
  <c r="AB84" i="79" s="1"/>
  <c r="AB76" i="79"/>
  <c r="AB85" i="79" s="1"/>
  <c r="AB77" i="79"/>
  <c r="AB86" i="79" s="1"/>
  <c r="AB80" i="79"/>
  <c r="AB89" i="79" s="1"/>
  <c r="AB75" i="1" s="1"/>
  <c r="AD10" i="79"/>
  <c r="AS45" i="22"/>
  <c r="AS41" i="79" s="1"/>
  <c r="AS44" i="22"/>
  <c r="AS40" i="79" s="1"/>
  <c r="AS20" i="22"/>
  <c r="AS18" i="79" s="1"/>
  <c r="AE77" i="87"/>
  <c r="AE78" i="87" s="1"/>
  <c r="AE13" i="97" s="1"/>
  <c r="AE96" i="87"/>
  <c r="AE89" i="87"/>
  <c r="AE80" i="87"/>
  <c r="AE81" i="87" s="1"/>
  <c r="AE14" i="97" s="1"/>
  <c r="AE90" i="87"/>
  <c r="AE97" i="87"/>
  <c r="AH3" i="1"/>
  <c r="AH62" i="1" s="1"/>
  <c r="AH3" i="86"/>
  <c r="AI2" i="87"/>
  <c r="AI2" i="86"/>
  <c r="AI2" i="97"/>
  <c r="AE16" i="86"/>
  <c r="AE11" i="97" s="1"/>
  <c r="AE20" i="86"/>
  <c r="AE21" i="97" s="1"/>
  <c r="AA15" i="33"/>
  <c r="AA50" i="33" s="1"/>
  <c r="AB18" i="33"/>
  <c r="AB53" i="33" s="1"/>
  <c r="AA13" i="33"/>
  <c r="AA48" i="33" s="1"/>
  <c r="AA14" i="33"/>
  <c r="AA49" i="33" s="1"/>
  <c r="AH3" i="33"/>
  <c r="AB55" i="33"/>
  <c r="AI2" i="33"/>
  <c r="AC19" i="33"/>
  <c r="AC54" i="33" s="1"/>
  <c r="AC61" i="1"/>
  <c r="Y17" i="33"/>
  <c r="Y52" i="33" s="1"/>
  <c r="AH3" i="91"/>
  <c r="AH5" i="55"/>
  <c r="AH32" i="55" s="1"/>
  <c r="AS60" i="22"/>
  <c r="AS54" i="79" s="1"/>
  <c r="AH3" i="55"/>
  <c r="AH3" i="68"/>
  <c r="AC100" i="1"/>
  <c r="AI38" i="75"/>
  <c r="AI31" i="75"/>
  <c r="AI4" i="55" s="1"/>
  <c r="AI23" i="55" s="1"/>
  <c r="AI37" i="75"/>
  <c r="AI39" i="75"/>
  <c r="AI30" i="75"/>
  <c r="Z86" i="1"/>
  <c r="AI2" i="91"/>
  <c r="AI29" i="75"/>
  <c r="AI2" i="68"/>
  <c r="AA71" i="1"/>
  <c r="AA75" i="1"/>
  <c r="AA73" i="1"/>
  <c r="AA74" i="1"/>
  <c r="AD20" i="90"/>
  <c r="AD21" i="90" s="1"/>
  <c r="AA70" i="1"/>
  <c r="AA72" i="1"/>
  <c r="AI2" i="89"/>
  <c r="AI2" i="90"/>
  <c r="AG25" i="89"/>
  <c r="AG26" i="89" s="1"/>
  <c r="AG29" i="89" s="1"/>
  <c r="AG30" i="89" s="1"/>
  <c r="AG34" i="89" s="1"/>
  <c r="AH3" i="89"/>
  <c r="AH16" i="89" s="1"/>
  <c r="AH19" i="89" s="1"/>
  <c r="AH20" i="89" s="1"/>
  <c r="AH35" i="89" s="1"/>
  <c r="AH3" i="90"/>
  <c r="AH4" i="89"/>
  <c r="AH4" i="90"/>
  <c r="AD167" i="68"/>
  <c r="AD169" i="68" s="1"/>
  <c r="AD176" i="68" s="1"/>
  <c r="AG28" i="55"/>
  <c r="AG30" i="55"/>
  <c r="AG31" i="55"/>
  <c r="AI15" i="75"/>
  <c r="AE78" i="55"/>
  <c r="AF74" i="55"/>
  <c r="AF65" i="55"/>
  <c r="AF57" i="55"/>
  <c r="AS23" i="22"/>
  <c r="AS21" i="79" s="1"/>
  <c r="AS62" i="22"/>
  <c r="AS56" i="79" s="1"/>
  <c r="AS30" i="22"/>
  <c r="AS27" i="79" s="1"/>
  <c r="AS33" i="22"/>
  <c r="AS30" i="79" s="1"/>
  <c r="AS32" i="22"/>
  <c r="AS29" i="79" s="1"/>
  <c r="AG29" i="55"/>
  <c r="AG27" i="55"/>
  <c r="AS35" i="22"/>
  <c r="AS32" i="79" s="1"/>
  <c r="AG78" i="68"/>
  <c r="AS64" i="22"/>
  <c r="AS58" i="79" s="1"/>
  <c r="AG79" i="68"/>
  <c r="AS22" i="22"/>
  <c r="AS20" i="79" s="1"/>
  <c r="AS24" i="22"/>
  <c r="AS22" i="79" s="1"/>
  <c r="AS25" i="22"/>
  <c r="AS23" i="79" s="1"/>
  <c r="AG126" i="68"/>
  <c r="AE150" i="68"/>
  <c r="AE151" i="68"/>
  <c r="AE136" i="68"/>
  <c r="AF144" i="68"/>
  <c r="AF85" i="68"/>
  <c r="AG125" i="68"/>
  <c r="AH4" i="38"/>
  <c r="AH19" i="55"/>
  <c r="AH18" i="55"/>
  <c r="AH21" i="55"/>
  <c r="AH22" i="55"/>
  <c r="AH20" i="55"/>
  <c r="AG54" i="55"/>
  <c r="AG62" i="55" s="1"/>
  <c r="AG53" i="55"/>
  <c r="AG61" i="55" s="1"/>
  <c r="AG69" i="55"/>
  <c r="AG73" i="55" s="1"/>
  <c r="AG52" i="55"/>
  <c r="AG60" i="55" s="1"/>
  <c r="AG68" i="55"/>
  <c r="AG72" i="55" s="1"/>
  <c r="AG55" i="55"/>
  <c r="AG63" i="55" s="1"/>
  <c r="AG56" i="55"/>
  <c r="AG64" i="55" s="1"/>
  <c r="AF133" i="68"/>
  <c r="AF69" i="87" s="1"/>
  <c r="AF70" i="87" s="1"/>
  <c r="AF148" i="68"/>
  <c r="AF70" i="55"/>
  <c r="AF132" i="68"/>
  <c r="AF135" i="68" s="1"/>
  <c r="AF147" i="68"/>
  <c r="AH119" i="68"/>
  <c r="AH125" i="68" s="1"/>
  <c r="AH70" i="68"/>
  <c r="AH9" i="91" s="1"/>
  <c r="AB55" i="1"/>
  <c r="AB57" i="1" s="1"/>
  <c r="AB18" i="1"/>
  <c r="AB21" i="1" s="1"/>
  <c r="AC198" i="68"/>
  <c r="AC11" i="1" s="1"/>
  <c r="AH3" i="38"/>
  <c r="AH3" i="79"/>
  <c r="AF145" i="68"/>
  <c r="AF160" i="68" s="1"/>
  <c r="AF86" i="68"/>
  <c r="AF63" i="87" s="1"/>
  <c r="AF64" i="87" s="1"/>
  <c r="AE88" i="68"/>
  <c r="AE89" i="68"/>
  <c r="AI9" i="75"/>
  <c r="AI3" i="97" s="1"/>
  <c r="AI2" i="55"/>
  <c r="AI2" i="81"/>
  <c r="AJ2" i="75"/>
  <c r="AY41" i="22"/>
  <c r="AY37" i="79" s="1"/>
  <c r="AY21" i="22"/>
  <c r="AY19" i="79" s="1"/>
  <c r="AS42" i="22"/>
  <c r="AS38" i="79" s="1"/>
  <c r="AY31" i="22"/>
  <c r="AY28" i="79" s="1"/>
  <c r="AY61" i="22"/>
  <c r="AY55" i="79" s="1"/>
  <c r="AS40" i="22"/>
  <c r="AS36" i="79" s="1"/>
  <c r="AS65" i="79" s="1"/>
  <c r="AJ12" i="1"/>
  <c r="AJ19" i="1"/>
  <c r="AJ36" i="1"/>
  <c r="AJ54" i="1"/>
  <c r="AS63" i="22"/>
  <c r="AS57" i="79" s="1"/>
  <c r="AS34" i="22"/>
  <c r="AS31" i="79" s="1"/>
  <c r="AS65" i="22"/>
  <c r="AS59" i="79" s="1"/>
  <c r="AT29" i="22"/>
  <c r="AT39" i="22"/>
  <c r="AT59" i="22"/>
  <c r="AG187" i="68" l="1"/>
  <c r="AG194" i="68"/>
  <c r="AS67" i="79"/>
  <c r="AY66" i="79"/>
  <c r="AD59" i="91"/>
  <c r="AD76" i="91" s="1"/>
  <c r="AD77" i="91" s="1"/>
  <c r="AD43" i="97" s="1"/>
  <c r="AF46" i="91"/>
  <c r="AF68" i="91"/>
  <c r="AF63" i="91"/>
  <c r="AF64" i="91" s="1"/>
  <c r="AF80" i="91" s="1"/>
  <c r="AF58" i="91"/>
  <c r="AF59" i="91" s="1"/>
  <c r="AF76" i="91" s="1"/>
  <c r="AF52" i="91"/>
  <c r="AF53" i="91" s="1"/>
  <c r="AF72" i="91" s="1"/>
  <c r="AF19" i="91"/>
  <c r="AF67" i="91"/>
  <c r="AF36" i="91"/>
  <c r="AF37" i="91" s="1"/>
  <c r="AF79" i="91" s="1"/>
  <c r="AF31" i="91"/>
  <c r="AF32" i="91" s="1"/>
  <c r="AF75" i="91" s="1"/>
  <c r="AF25" i="91"/>
  <c r="AF26" i="91" s="1"/>
  <c r="AF71" i="91" s="1"/>
  <c r="AI3" i="81"/>
  <c r="AI44" i="81" s="1"/>
  <c r="AI52" i="81" s="1"/>
  <c r="AI4" i="91"/>
  <c r="AD69" i="91"/>
  <c r="AD37" i="97" s="1"/>
  <c r="AD38" i="97" s="1"/>
  <c r="AD81" i="91"/>
  <c r="AD45" i="97" s="1"/>
  <c r="AD46" i="97" s="1"/>
  <c r="AD73" i="91"/>
  <c r="AD40" i="97" s="1"/>
  <c r="AD41" i="97" s="1"/>
  <c r="AH16" i="91"/>
  <c r="AH18" i="91" s="1"/>
  <c r="AH43" i="91"/>
  <c r="AG16" i="91"/>
  <c r="AG43" i="91"/>
  <c r="AS69" i="79"/>
  <c r="AS70" i="79"/>
  <c r="AS68" i="79"/>
  <c r="AH36" i="55"/>
  <c r="AH43" i="55" s="1"/>
  <c r="AH37" i="55"/>
  <c r="AH44" i="55" s="1"/>
  <c r="AG33" i="55"/>
  <c r="AG19" i="86" s="1"/>
  <c r="AH24" i="55"/>
  <c r="AG36" i="89"/>
  <c r="AG33" i="97" s="1"/>
  <c r="AG34" i="97" s="1"/>
  <c r="AG26" i="33"/>
  <c r="AG15" i="86"/>
  <c r="AT45" i="22"/>
  <c r="AT41" i="79" s="1"/>
  <c r="AT43" i="22"/>
  <c r="AT39" i="79" s="1"/>
  <c r="AF104" i="1"/>
  <c r="AF110" i="1" s="1"/>
  <c r="AD49" i="81"/>
  <c r="AD120" i="1" s="1"/>
  <c r="AD126" i="1" s="1"/>
  <c r="AD20" i="33" s="1"/>
  <c r="AE105" i="1"/>
  <c r="AE111" i="1" s="1"/>
  <c r="AE112" i="1" s="1"/>
  <c r="AE93" i="1"/>
  <c r="AE99" i="1" s="1"/>
  <c r="AE92" i="1"/>
  <c r="AE98" i="1" s="1"/>
  <c r="AF153" i="68"/>
  <c r="AF123" i="1" s="1"/>
  <c r="AF127" i="1" s="1"/>
  <c r="AD11" i="79"/>
  <c r="AG86" i="68"/>
  <c r="AG63" i="87" s="1"/>
  <c r="AG133" i="68"/>
  <c r="AG69" i="87" s="1"/>
  <c r="AC37" i="1"/>
  <c r="AC39" i="1" s="1"/>
  <c r="AA21" i="33"/>
  <c r="AA56" i="33" s="1"/>
  <c r="AA128" i="1"/>
  <c r="AD38" i="90"/>
  <c r="AD39" i="90" s="1"/>
  <c r="AD29" i="97" s="1"/>
  <c r="AD30" i="97" s="1"/>
  <c r="AD33" i="90"/>
  <c r="AD34" i="90" s="1"/>
  <c r="AD24" i="97" s="1"/>
  <c r="AD27" i="90"/>
  <c r="AD28" i="90" s="1"/>
  <c r="AD15" i="97" s="1"/>
  <c r="AT33" i="22"/>
  <c r="AT30" i="79" s="1"/>
  <c r="AJ2" i="1"/>
  <c r="AJ2" i="79"/>
  <c r="AJ2" i="38"/>
  <c r="AJ2" i="22"/>
  <c r="AT60" i="22"/>
  <c r="AT54" i="79" s="1"/>
  <c r="AD77" i="79"/>
  <c r="AD86" i="79" s="1"/>
  <c r="AD78" i="79"/>
  <c r="AD87" i="79" s="1"/>
  <c r="AD75" i="79"/>
  <c r="AD84" i="79" s="1"/>
  <c r="AD79" i="79"/>
  <c r="AD88" i="79" s="1"/>
  <c r="AD80" i="79"/>
  <c r="AD89" i="79" s="1"/>
  <c r="AD76" i="79"/>
  <c r="AD85" i="79" s="1"/>
  <c r="AD71" i="1" s="1"/>
  <c r="AT20" i="22"/>
  <c r="AT18" i="79" s="1"/>
  <c r="AT44" i="22"/>
  <c r="AT40" i="79" s="1"/>
  <c r="AT32" i="22"/>
  <c r="AT29" i="79" s="1"/>
  <c r="AD61" i="33"/>
  <c r="AJ2" i="87"/>
  <c r="AJ2" i="86"/>
  <c r="AJ2" i="97"/>
  <c r="AF77" i="87"/>
  <c r="AF78" i="87" s="1"/>
  <c r="AF13" i="97" s="1"/>
  <c r="AF89" i="87"/>
  <c r="AF96" i="87"/>
  <c r="AI3" i="1"/>
  <c r="AI62" i="1" s="1"/>
  <c r="AI3" i="86"/>
  <c r="AF97" i="87"/>
  <c r="AF80" i="87"/>
  <c r="AF81" i="87" s="1"/>
  <c r="AF14" i="97" s="1"/>
  <c r="AF90" i="87"/>
  <c r="AF20" i="86"/>
  <c r="AF21" i="97" s="1"/>
  <c r="AF16" i="86"/>
  <c r="AF11" i="97" s="1"/>
  <c r="AI5" i="55"/>
  <c r="AI32" i="55" s="1"/>
  <c r="AI3" i="87"/>
  <c r="AE91" i="87"/>
  <c r="AE23" i="97" s="1"/>
  <c r="AE98" i="87"/>
  <c r="AE28" i="97" s="1"/>
  <c r="AB13" i="33"/>
  <c r="AB48" i="33" s="1"/>
  <c r="AB15" i="33"/>
  <c r="AB50" i="33" s="1"/>
  <c r="AB14" i="33"/>
  <c r="AB49" i="33" s="1"/>
  <c r="AI3" i="33"/>
  <c r="AJ2" i="33"/>
  <c r="AC18" i="33"/>
  <c r="AC53" i="33" s="1"/>
  <c r="AD18" i="33"/>
  <c r="AD53" i="33" s="1"/>
  <c r="AD61" i="1"/>
  <c r="Z17" i="33"/>
  <c r="Z52" i="33" s="1"/>
  <c r="AI3" i="55"/>
  <c r="AI3" i="68"/>
  <c r="AJ38" i="75"/>
  <c r="AJ31" i="75"/>
  <c r="AJ4" i="55" s="1"/>
  <c r="AJ23" i="55" s="1"/>
  <c r="AJ37" i="75"/>
  <c r="AJ39" i="75"/>
  <c r="AJ30" i="75"/>
  <c r="AA86" i="1"/>
  <c r="AJ2" i="91"/>
  <c r="AJ29" i="75"/>
  <c r="AJ2" i="68"/>
  <c r="AC74" i="1"/>
  <c r="AB73" i="1"/>
  <c r="AC75" i="1"/>
  <c r="AB74" i="1"/>
  <c r="AC73" i="1"/>
  <c r="AB72" i="1"/>
  <c r="AC72" i="1"/>
  <c r="AB71" i="1"/>
  <c r="AC71" i="1"/>
  <c r="AB70" i="1"/>
  <c r="AE20" i="90"/>
  <c r="AE21" i="90" s="1"/>
  <c r="AC70" i="1"/>
  <c r="AH25" i="89"/>
  <c r="AH26" i="89" s="1"/>
  <c r="AH29" i="89" s="1"/>
  <c r="AH30" i="89" s="1"/>
  <c r="AH34" i="89" s="1"/>
  <c r="AT24" i="22"/>
  <c r="AT22" i="79" s="1"/>
  <c r="AT30" i="22"/>
  <c r="AT27" i="79" s="1"/>
  <c r="AI4" i="90"/>
  <c r="AI3" i="91"/>
  <c r="AI3" i="89"/>
  <c r="AI16" i="89" s="1"/>
  <c r="AI19" i="89" s="1"/>
  <c r="AI20" i="89" s="1"/>
  <c r="AI35" i="89" s="1"/>
  <c r="AI3" i="90"/>
  <c r="AJ2" i="89"/>
  <c r="AJ2" i="90"/>
  <c r="AG85" i="68"/>
  <c r="AG88" i="68" s="1"/>
  <c r="AH31" i="55"/>
  <c r="AH30" i="55"/>
  <c r="AH28" i="55"/>
  <c r="AI4" i="89"/>
  <c r="AF78" i="55"/>
  <c r="AT62" i="22"/>
  <c r="AT56" i="79" s="1"/>
  <c r="AT42" i="22"/>
  <c r="AT38" i="79" s="1"/>
  <c r="AJ15" i="75"/>
  <c r="AJ3" i="87" s="1"/>
  <c r="AG74" i="55"/>
  <c r="AG65" i="55"/>
  <c r="AG57" i="55"/>
  <c r="AT64" i="22"/>
  <c r="AT58" i="79" s="1"/>
  <c r="AT23" i="22"/>
  <c r="AT21" i="79" s="1"/>
  <c r="AT25" i="22"/>
  <c r="AT23" i="79" s="1"/>
  <c r="AH27" i="55"/>
  <c r="AH29" i="55"/>
  <c r="AT35" i="22"/>
  <c r="AT32" i="79" s="1"/>
  <c r="AT22" i="22"/>
  <c r="AT20" i="79" s="1"/>
  <c r="AH126" i="68"/>
  <c r="AG148" i="68"/>
  <c r="AF136" i="68"/>
  <c r="AJ9" i="75"/>
  <c r="AJ3" i="97" s="1"/>
  <c r="AJ2" i="81"/>
  <c r="AK2" i="75"/>
  <c r="AJ2" i="55"/>
  <c r="AG70" i="55"/>
  <c r="AE166" i="68"/>
  <c r="AE157" i="68"/>
  <c r="AC55" i="1"/>
  <c r="AC57" i="1" s="1"/>
  <c r="AC18" i="1"/>
  <c r="AC21" i="1" s="1"/>
  <c r="AE158" i="68"/>
  <c r="AE167" i="68"/>
  <c r="AI20" i="55"/>
  <c r="AI22" i="55"/>
  <c r="AI21" i="55"/>
  <c r="AI18" i="55"/>
  <c r="AI19" i="55"/>
  <c r="AF88" i="68"/>
  <c r="AF89" i="68"/>
  <c r="AI119" i="68"/>
  <c r="AI70" i="68"/>
  <c r="AI9" i="91" s="1"/>
  <c r="AH132" i="68"/>
  <c r="AH135" i="68" s="1"/>
  <c r="AH147" i="68"/>
  <c r="AH11" i="81"/>
  <c r="AH78" i="68"/>
  <c r="AI3" i="38"/>
  <c r="AI3" i="79"/>
  <c r="AH79" i="68"/>
  <c r="AF150" i="68"/>
  <c r="AF151" i="68"/>
  <c r="AI4" i="38"/>
  <c r="AH54" i="55"/>
  <c r="AH62" i="55" s="1"/>
  <c r="AH69" i="55"/>
  <c r="AH73" i="55" s="1"/>
  <c r="AH56" i="55"/>
  <c r="AH64" i="55" s="1"/>
  <c r="AH53" i="55"/>
  <c r="AH61" i="55" s="1"/>
  <c r="AH68" i="55"/>
  <c r="AH72" i="55" s="1"/>
  <c r="AH52" i="55"/>
  <c r="AH60" i="55" s="1"/>
  <c r="AH55" i="55"/>
  <c r="AH63" i="55" s="1"/>
  <c r="AG132" i="68"/>
  <c r="AG147" i="68"/>
  <c r="AT40" i="22"/>
  <c r="AT36" i="79" s="1"/>
  <c r="AZ61" i="22"/>
  <c r="AZ55" i="79" s="1"/>
  <c r="AZ31" i="22"/>
  <c r="AZ28" i="79" s="1"/>
  <c r="AZ41" i="22"/>
  <c r="AZ37" i="79" s="1"/>
  <c r="AZ21" i="22"/>
  <c r="AZ19" i="79" s="1"/>
  <c r="AK12" i="1"/>
  <c r="AK19" i="1"/>
  <c r="AK36" i="1"/>
  <c r="AK54" i="1"/>
  <c r="AT65" i="22"/>
  <c r="AT59" i="79" s="1"/>
  <c r="AT34" i="22"/>
  <c r="AT31" i="79" s="1"/>
  <c r="AT63" i="22"/>
  <c r="AT57" i="79" s="1"/>
  <c r="AU39" i="22"/>
  <c r="AU29" i="22"/>
  <c r="AU59" i="22"/>
  <c r="AH187" i="68" l="1"/>
  <c r="AH194" i="68"/>
  <c r="AT67" i="79"/>
  <c r="AD37" i="1"/>
  <c r="AD39" i="1" s="1"/>
  <c r="AD14" i="33" s="1"/>
  <c r="AD49" i="33" s="1"/>
  <c r="AD198" i="68"/>
  <c r="AD11" i="1" s="1"/>
  <c r="AH19" i="91"/>
  <c r="AH67" i="91"/>
  <c r="AH36" i="91"/>
  <c r="AH37" i="91" s="1"/>
  <c r="AH79" i="91" s="1"/>
  <c r="AH31" i="91"/>
  <c r="AH32" i="91" s="1"/>
  <c r="AH75" i="91" s="1"/>
  <c r="AH25" i="91"/>
  <c r="AH26" i="91" s="1"/>
  <c r="AH71" i="91" s="1"/>
  <c r="AT65" i="79"/>
  <c r="AZ66" i="79"/>
  <c r="AF81" i="91"/>
  <c r="AF45" i="97" s="1"/>
  <c r="AF46" i="97" s="1"/>
  <c r="AF73" i="91"/>
  <c r="AF40" i="97" s="1"/>
  <c r="AF41" i="97" s="1"/>
  <c r="AF77" i="91"/>
  <c r="AF43" i="97" s="1"/>
  <c r="AF69" i="91"/>
  <c r="AF37" i="97" s="1"/>
  <c r="AF38" i="97" s="1"/>
  <c r="AJ3" i="81"/>
  <c r="AJ44" i="81" s="1"/>
  <c r="AJ52" i="81" s="1"/>
  <c r="AJ4" i="91"/>
  <c r="AG18" i="91"/>
  <c r="AG45" i="91"/>
  <c r="AH45" i="91"/>
  <c r="AI16" i="91"/>
  <c r="AI43" i="91"/>
  <c r="AT68" i="79"/>
  <c r="AT70" i="79"/>
  <c r="AT69" i="79"/>
  <c r="AI36" i="55"/>
  <c r="AI43" i="55" s="1"/>
  <c r="AI37" i="55"/>
  <c r="AI44" i="55" s="1"/>
  <c r="AU45" i="22"/>
  <c r="AU41" i="79" s="1"/>
  <c r="AH33" i="55"/>
  <c r="AH19" i="86" s="1"/>
  <c r="AI24" i="55"/>
  <c r="AU43" i="22"/>
  <c r="AU39" i="79" s="1"/>
  <c r="AH36" i="89"/>
  <c r="AH33" i="97" s="1"/>
  <c r="AH34" i="97" s="1"/>
  <c r="AH26" i="33"/>
  <c r="AH15" i="86"/>
  <c r="AG70" i="87"/>
  <c r="AG80" i="87" s="1"/>
  <c r="AG81" i="87" s="1"/>
  <c r="AG14" i="97" s="1"/>
  <c r="AG64" i="87"/>
  <c r="AG77" i="87" s="1"/>
  <c r="AG78" i="87" s="1"/>
  <c r="AG13" i="97" s="1"/>
  <c r="AU33" i="22"/>
  <c r="AU30" i="79" s="1"/>
  <c r="AG145" i="68"/>
  <c r="AG160" i="68" s="1"/>
  <c r="AD18" i="1"/>
  <c r="AD21" i="1" s="1"/>
  <c r="AD13" i="33" s="1"/>
  <c r="AD48" i="33" s="1"/>
  <c r="AD55" i="1"/>
  <c r="AD57" i="1" s="1"/>
  <c r="AD15" i="33" s="1"/>
  <c r="AD50" i="33" s="1"/>
  <c r="AH33" i="81"/>
  <c r="AH36" i="81" s="1"/>
  <c r="AH104" i="1"/>
  <c r="AH110" i="1" s="1"/>
  <c r="AF93" i="1"/>
  <c r="AF99" i="1" s="1"/>
  <c r="AF105" i="1"/>
  <c r="AF111" i="1" s="1"/>
  <c r="AF112" i="1" s="1"/>
  <c r="AE49" i="81"/>
  <c r="AE120" i="1" s="1"/>
  <c r="AE126" i="1" s="1"/>
  <c r="AE20" i="33" s="1"/>
  <c r="AG92" i="1"/>
  <c r="AG98" i="1" s="1"/>
  <c r="AF92" i="1"/>
  <c r="AF98" i="1" s="1"/>
  <c r="AU44" i="22"/>
  <c r="AU40" i="79" s="1"/>
  <c r="AU60" i="22"/>
  <c r="AU54" i="79" s="1"/>
  <c r="AH133" i="68"/>
  <c r="AH69" i="87" s="1"/>
  <c r="AH86" i="68"/>
  <c r="AH63" i="87" s="1"/>
  <c r="AE11" i="79"/>
  <c r="AE10" i="79"/>
  <c r="AE75" i="79" s="1"/>
  <c r="AE84" i="79" s="1"/>
  <c r="AB21" i="33"/>
  <c r="AB56" i="33" s="1"/>
  <c r="AB128" i="1"/>
  <c r="AU20" i="22"/>
  <c r="AU18" i="79" s="1"/>
  <c r="AE38" i="90"/>
  <c r="AE39" i="90" s="1"/>
  <c r="AE29" i="97" s="1"/>
  <c r="AE30" i="97" s="1"/>
  <c r="AE33" i="90"/>
  <c r="AE34" i="90" s="1"/>
  <c r="AE24" i="97" s="1"/>
  <c r="AE27" i="90"/>
  <c r="AE28" i="90" s="1"/>
  <c r="AE15" i="97" s="1"/>
  <c r="AU32" i="22"/>
  <c r="AU29" i="79" s="1"/>
  <c r="AK2" i="1"/>
  <c r="AK2" i="79"/>
  <c r="AK2" i="38"/>
  <c r="AK2" i="22"/>
  <c r="AF98" i="87"/>
  <c r="AF28" i="97" s="1"/>
  <c r="AU24" i="22"/>
  <c r="AU22" i="79" s="1"/>
  <c r="AF91" i="87"/>
  <c r="AF23" i="97" s="1"/>
  <c r="AE61" i="33"/>
  <c r="AG20" i="86"/>
  <c r="AG21" i="97" s="1"/>
  <c r="AG16" i="86"/>
  <c r="AG11" i="97" s="1"/>
  <c r="AK2" i="87"/>
  <c r="AK2" i="86"/>
  <c r="AK2" i="97"/>
  <c r="AJ3" i="1"/>
  <c r="AJ62" i="1" s="1"/>
  <c r="AJ3" i="86"/>
  <c r="AD55" i="33"/>
  <c r="AC14" i="33"/>
  <c r="AC49" i="33" s="1"/>
  <c r="AC15" i="33"/>
  <c r="AC50" i="33" s="1"/>
  <c r="AC13" i="33"/>
  <c r="AC48" i="33" s="1"/>
  <c r="AJ3" i="33"/>
  <c r="AE19" i="33"/>
  <c r="AE54" i="33" s="1"/>
  <c r="AK2" i="33"/>
  <c r="AA17" i="33"/>
  <c r="AA52" i="33" s="1"/>
  <c r="AJ3" i="91"/>
  <c r="AJ5" i="55"/>
  <c r="AJ32" i="55" s="1"/>
  <c r="AJ3" i="55"/>
  <c r="AJ3" i="68"/>
  <c r="AC86" i="1"/>
  <c r="AK38" i="75"/>
  <c r="AK31" i="75"/>
  <c r="AK4" i="55" s="1"/>
  <c r="AK23" i="55" s="1"/>
  <c r="AK37" i="75"/>
  <c r="AK39" i="75"/>
  <c r="AK30" i="75"/>
  <c r="AE100" i="1"/>
  <c r="AB86" i="1"/>
  <c r="AK2" i="91"/>
  <c r="AK2" i="68"/>
  <c r="AK29" i="75"/>
  <c r="AI31" i="55"/>
  <c r="AD72" i="1"/>
  <c r="AD74" i="1"/>
  <c r="AD73" i="1"/>
  <c r="AD75" i="1"/>
  <c r="AD70" i="1"/>
  <c r="AF20" i="90"/>
  <c r="AF21" i="90" s="1"/>
  <c r="AI30" i="55"/>
  <c r="AU62" i="22"/>
  <c r="AU56" i="79" s="1"/>
  <c r="AU25" i="22"/>
  <c r="AU23" i="79" s="1"/>
  <c r="AI28" i="55"/>
  <c r="AU42" i="22"/>
  <c r="AU38" i="79" s="1"/>
  <c r="AU35" i="22"/>
  <c r="AU32" i="79" s="1"/>
  <c r="AU30" i="22"/>
  <c r="AU27" i="79" s="1"/>
  <c r="AI25" i="89"/>
  <c r="AI26" i="89" s="1"/>
  <c r="AI29" i="89" s="1"/>
  <c r="AI30" i="89" s="1"/>
  <c r="AI34" i="89" s="1"/>
  <c r="AU64" i="22"/>
  <c r="AU58" i="79" s="1"/>
  <c r="AK2" i="89"/>
  <c r="AK2" i="90"/>
  <c r="AJ3" i="89"/>
  <c r="AJ16" i="89" s="1"/>
  <c r="AJ19" i="89" s="1"/>
  <c r="AJ20" i="89" s="1"/>
  <c r="AJ35" i="89" s="1"/>
  <c r="AJ3" i="90"/>
  <c r="AJ4" i="89"/>
  <c r="AJ4" i="90"/>
  <c r="AG144" i="68"/>
  <c r="AG150" i="68" s="1"/>
  <c r="AG89" i="68"/>
  <c r="AU22" i="22"/>
  <c r="AU20" i="79" s="1"/>
  <c r="AU23" i="22"/>
  <c r="AU21" i="79" s="1"/>
  <c r="AK15" i="75"/>
  <c r="AG78" i="55"/>
  <c r="AH74" i="55"/>
  <c r="AH65" i="55"/>
  <c r="AH57" i="55"/>
  <c r="AH148" i="68"/>
  <c r="AI29" i="55"/>
  <c r="AI27" i="55"/>
  <c r="AF167" i="68"/>
  <c r="AF158" i="68"/>
  <c r="AG135" i="68"/>
  <c r="AG136" i="68"/>
  <c r="AI53" i="55"/>
  <c r="AI61" i="55" s="1"/>
  <c r="AI54" i="55"/>
  <c r="AI62" i="55" s="1"/>
  <c r="AI56" i="55"/>
  <c r="AI64" i="55" s="1"/>
  <c r="AI69" i="55"/>
  <c r="AI73" i="55" s="1"/>
  <c r="AI52" i="55"/>
  <c r="AI60" i="55" s="1"/>
  <c r="AI68" i="55"/>
  <c r="AI72" i="55" s="1"/>
  <c r="AI55" i="55"/>
  <c r="AI63" i="55" s="1"/>
  <c r="AJ4" i="38"/>
  <c r="AF157" i="68"/>
  <c r="AF166" i="68"/>
  <c r="AH70" i="55"/>
  <c r="AK2" i="55"/>
  <c r="AK9" i="75"/>
  <c r="AK3" i="97" s="1"/>
  <c r="AK2" i="81"/>
  <c r="AL2" i="75"/>
  <c r="AI79" i="68"/>
  <c r="AI11" i="81"/>
  <c r="AI78" i="68"/>
  <c r="AE169" i="68"/>
  <c r="AE176" i="68" s="1"/>
  <c r="AJ3" i="38"/>
  <c r="AJ3" i="79"/>
  <c r="AH85" i="68"/>
  <c r="AI125" i="68"/>
  <c r="AI126" i="68"/>
  <c r="AE198" i="68"/>
  <c r="AE11" i="1" s="1"/>
  <c r="AJ18" i="55"/>
  <c r="AJ22" i="55"/>
  <c r="AJ19" i="55"/>
  <c r="AJ21" i="55"/>
  <c r="AJ20" i="55"/>
  <c r="AJ119" i="68"/>
  <c r="AJ70" i="68"/>
  <c r="AJ9" i="91" s="1"/>
  <c r="AU40" i="22"/>
  <c r="AU36" i="79" s="1"/>
  <c r="AL19" i="1"/>
  <c r="AL12" i="1"/>
  <c r="AL54" i="1"/>
  <c r="AL36" i="1"/>
  <c r="AU63" i="22"/>
  <c r="AU57" i="79" s="1"/>
  <c r="AU65" i="22"/>
  <c r="AU59" i="79" s="1"/>
  <c r="AU34" i="22"/>
  <c r="AU31" i="79" s="1"/>
  <c r="AV59" i="22"/>
  <c r="AV29" i="22"/>
  <c r="AV39" i="22"/>
  <c r="AV44" i="22" l="1"/>
  <c r="AV40" i="79" s="1"/>
  <c r="AG153" i="68"/>
  <c r="AG123" i="1" s="1"/>
  <c r="AG127" i="1" s="1"/>
  <c r="AI187" i="68"/>
  <c r="AI194" i="68"/>
  <c r="AU67" i="79"/>
  <c r="AV33" i="22"/>
  <c r="AV30" i="79" s="1"/>
  <c r="AH46" i="91"/>
  <c r="AH68" i="91"/>
  <c r="AH69" i="91" s="1"/>
  <c r="AH37" i="97" s="1"/>
  <c r="AH38" i="97" s="1"/>
  <c r="AH63" i="91"/>
  <c r="AH64" i="91" s="1"/>
  <c r="AH80" i="91" s="1"/>
  <c r="AH81" i="91" s="1"/>
  <c r="AH45" i="97" s="1"/>
  <c r="AH46" i="97" s="1"/>
  <c r="AH58" i="91"/>
  <c r="AH59" i="91" s="1"/>
  <c r="AH76" i="91" s="1"/>
  <c r="AH77" i="91" s="1"/>
  <c r="AH43" i="97" s="1"/>
  <c r="AH52" i="91"/>
  <c r="AH53" i="91" s="1"/>
  <c r="AH72" i="91" s="1"/>
  <c r="AH73" i="91" s="1"/>
  <c r="AH40" i="97" s="1"/>
  <c r="AH41" i="97" s="1"/>
  <c r="AG46" i="91"/>
  <c r="AG68" i="91"/>
  <c r="AG63" i="91"/>
  <c r="AG64" i="91" s="1"/>
  <c r="AG80" i="91" s="1"/>
  <c r="AG58" i="91"/>
  <c r="AG59" i="91" s="1"/>
  <c r="AG76" i="91" s="1"/>
  <c r="AG52" i="91"/>
  <c r="AG53" i="91" s="1"/>
  <c r="AG72" i="91" s="1"/>
  <c r="AG19" i="91"/>
  <c r="AG67" i="91"/>
  <c r="AG36" i="91"/>
  <c r="AG37" i="91" s="1"/>
  <c r="AG79" i="91" s="1"/>
  <c r="AG31" i="91"/>
  <c r="AG32" i="91" s="1"/>
  <c r="AG75" i="91" s="1"/>
  <c r="AG25" i="91"/>
  <c r="AG26" i="91" s="1"/>
  <c r="AG71" i="91" s="1"/>
  <c r="AV43" i="22"/>
  <c r="AV39" i="79" s="1"/>
  <c r="AU65" i="79"/>
  <c r="AK3" i="81"/>
  <c r="AK44" i="81" s="1"/>
  <c r="AK52" i="81" s="1"/>
  <c r="AK4" i="91"/>
  <c r="AI45" i="91"/>
  <c r="AI18" i="91"/>
  <c r="AJ16" i="91"/>
  <c r="AJ43" i="91"/>
  <c r="AU70" i="79"/>
  <c r="AU69" i="79"/>
  <c r="AU68" i="79"/>
  <c r="AJ37" i="55"/>
  <c r="AJ44" i="55" s="1"/>
  <c r="AJ36" i="55"/>
  <c r="AJ43" i="55" s="1"/>
  <c r="AV45" i="22"/>
  <c r="AV41" i="79" s="1"/>
  <c r="AJ24" i="55"/>
  <c r="AI33" i="55"/>
  <c r="AI19" i="86" s="1"/>
  <c r="AV60" i="22"/>
  <c r="AV54" i="79" s="1"/>
  <c r="AG97" i="87"/>
  <c r="AG90" i="87"/>
  <c r="AG96" i="87"/>
  <c r="AI26" i="33"/>
  <c r="AI15" i="86"/>
  <c r="AH64" i="87"/>
  <c r="AH96" i="87" s="1"/>
  <c r="AI36" i="89"/>
  <c r="AI33" i="97" s="1"/>
  <c r="AI34" i="97" s="1"/>
  <c r="AH70" i="87"/>
  <c r="AH97" i="87" s="1"/>
  <c r="AG89" i="87"/>
  <c r="AI33" i="81"/>
  <c r="AI36" i="81" s="1"/>
  <c r="AV20" i="22"/>
  <c r="AV18" i="79" s="1"/>
  <c r="AG104" i="1"/>
  <c r="AG110" i="1" s="1"/>
  <c r="AG105" i="1"/>
  <c r="AG111" i="1" s="1"/>
  <c r="AF49" i="81"/>
  <c r="AF120" i="1" s="1"/>
  <c r="AF126" i="1" s="1"/>
  <c r="AF20" i="33" s="1"/>
  <c r="AH145" i="68"/>
  <c r="AH160" i="68" s="1"/>
  <c r="AH136" i="68"/>
  <c r="AV24" i="22"/>
  <c r="AV22" i="79" s="1"/>
  <c r="AE79" i="79"/>
  <c r="AE88" i="79" s="1"/>
  <c r="AI86" i="68"/>
  <c r="AI63" i="87" s="1"/>
  <c r="AE78" i="79"/>
  <c r="AE87" i="79" s="1"/>
  <c r="AE77" i="79"/>
  <c r="AE86" i="79" s="1"/>
  <c r="AE76" i="79"/>
  <c r="AE85" i="79" s="1"/>
  <c r="AE80" i="79"/>
  <c r="AE89" i="79" s="1"/>
  <c r="AF10" i="79"/>
  <c r="AF79" i="79" s="1"/>
  <c r="AF88" i="79" s="1"/>
  <c r="AE37" i="1"/>
  <c r="AE39" i="1" s="1"/>
  <c r="AF11" i="79"/>
  <c r="AD21" i="33"/>
  <c r="AD56" i="33" s="1"/>
  <c r="AD128" i="1"/>
  <c r="AC21" i="33"/>
  <c r="AC56" i="33" s="1"/>
  <c r="AC128" i="1"/>
  <c r="AV32" i="22"/>
  <c r="AV29" i="79" s="1"/>
  <c r="AV42" i="22"/>
  <c r="AV38" i="79" s="1"/>
  <c r="AF38" i="90"/>
  <c r="AF39" i="90" s="1"/>
  <c r="AF29" i="97" s="1"/>
  <c r="AF30" i="97" s="1"/>
  <c r="AF33" i="90"/>
  <c r="AF34" i="90" s="1"/>
  <c r="AF24" i="97" s="1"/>
  <c r="AF27" i="90"/>
  <c r="AF28" i="90" s="1"/>
  <c r="AF15" i="97" s="1"/>
  <c r="AL2" i="1"/>
  <c r="AL2" i="79"/>
  <c r="AL2" i="38"/>
  <c r="AL2" i="22"/>
  <c r="AV25" i="22"/>
  <c r="AV23" i="79" s="1"/>
  <c r="AF61" i="33"/>
  <c r="AK5" i="55"/>
  <c r="AK32" i="55" s="1"/>
  <c r="AK3" i="87"/>
  <c r="AK3" i="1"/>
  <c r="AK62" i="1" s="1"/>
  <c r="AK3" i="86"/>
  <c r="AL2" i="87"/>
  <c r="AL2" i="86"/>
  <c r="AL2" i="97"/>
  <c r="AH20" i="86"/>
  <c r="AH21" i="97" s="1"/>
  <c r="AH16" i="86"/>
  <c r="AH11" i="97" s="1"/>
  <c r="AE18" i="33"/>
  <c r="AE53" i="33" s="1"/>
  <c r="AE55" i="33"/>
  <c r="AK3" i="33"/>
  <c r="AG93" i="1"/>
  <c r="AG99" i="1" s="1"/>
  <c r="AG100" i="1" s="1"/>
  <c r="AL2" i="33"/>
  <c r="AF19" i="33"/>
  <c r="AF54" i="33" s="1"/>
  <c r="AE61" i="1"/>
  <c r="AC17" i="33"/>
  <c r="AC52" i="33" s="1"/>
  <c r="AB17" i="33"/>
  <c r="AB52" i="33" s="1"/>
  <c r="AK3" i="55"/>
  <c r="AK3" i="68"/>
  <c r="AF100" i="1"/>
  <c r="AL38" i="75"/>
  <c r="AL37" i="75"/>
  <c r="AL39" i="75"/>
  <c r="AL30" i="75"/>
  <c r="AL31" i="75"/>
  <c r="AL4" i="55" s="1"/>
  <c r="AL23" i="55" s="1"/>
  <c r="AD86" i="1"/>
  <c r="AL2" i="91"/>
  <c r="AL2" i="68"/>
  <c r="AL29" i="75"/>
  <c r="AV30" i="22"/>
  <c r="AV27" i="79" s="1"/>
  <c r="AV23" i="22"/>
  <c r="AV21" i="79" s="1"/>
  <c r="AV62" i="22"/>
  <c r="AV56" i="79" s="1"/>
  <c r="AG151" i="68"/>
  <c r="AV35" i="22"/>
  <c r="AV32" i="79" s="1"/>
  <c r="AV64" i="22"/>
  <c r="AV58" i="79" s="1"/>
  <c r="AV22" i="22"/>
  <c r="AV20" i="79" s="1"/>
  <c r="AJ25" i="89"/>
  <c r="AJ26" i="89" s="1"/>
  <c r="AJ29" i="89" s="1"/>
  <c r="AJ30" i="89" s="1"/>
  <c r="AJ34" i="89" s="1"/>
  <c r="AK4" i="90"/>
  <c r="AK3" i="91"/>
  <c r="AK3" i="89"/>
  <c r="AK16" i="89" s="1"/>
  <c r="AK19" i="89" s="1"/>
  <c r="AK20" i="89" s="1"/>
  <c r="AK35" i="89" s="1"/>
  <c r="AK3" i="90"/>
  <c r="AL2" i="89"/>
  <c r="AL2" i="90"/>
  <c r="AG20" i="90"/>
  <c r="AG21" i="90" s="1"/>
  <c r="AK4" i="89"/>
  <c r="AJ28" i="55"/>
  <c r="AH78" i="55"/>
  <c r="AJ31" i="55"/>
  <c r="AJ30" i="55"/>
  <c r="AL15" i="75"/>
  <c r="AL3" i="87" s="1"/>
  <c r="AI65" i="55"/>
  <c r="AI74" i="55"/>
  <c r="AI57" i="55"/>
  <c r="AJ29" i="55"/>
  <c r="AJ27" i="55"/>
  <c r="AJ69" i="55"/>
  <c r="AJ73" i="55" s="1"/>
  <c r="AJ52" i="55"/>
  <c r="AJ60" i="55" s="1"/>
  <c r="AJ56" i="55"/>
  <c r="AJ64" i="55" s="1"/>
  <c r="AJ54" i="55"/>
  <c r="AJ62" i="55" s="1"/>
  <c r="AJ68" i="55"/>
  <c r="AJ72" i="55" s="1"/>
  <c r="AJ55" i="55"/>
  <c r="AJ63" i="55" s="1"/>
  <c r="AJ53" i="55"/>
  <c r="AJ61" i="55" s="1"/>
  <c r="AK70" i="68"/>
  <c r="AK9" i="91" s="1"/>
  <c r="AK119" i="68"/>
  <c r="AI132" i="68"/>
  <c r="AI135" i="68" s="1"/>
  <c r="AI147" i="68"/>
  <c r="AK3" i="38"/>
  <c r="AK3" i="79"/>
  <c r="AG166" i="68"/>
  <c r="AG157" i="68"/>
  <c r="AM2" i="75"/>
  <c r="AL2" i="81"/>
  <c r="AL2" i="55"/>
  <c r="AL9" i="75"/>
  <c r="AL3" i="97" s="1"/>
  <c r="AK20" i="55"/>
  <c r="AK19" i="55"/>
  <c r="AK22" i="55"/>
  <c r="AK21" i="55"/>
  <c r="AK18" i="55"/>
  <c r="AH144" i="68"/>
  <c r="AH88" i="68"/>
  <c r="AH89" i="68"/>
  <c r="AI70" i="55"/>
  <c r="AI133" i="68"/>
  <c r="AI69" i="87" s="1"/>
  <c r="AI70" i="87" s="1"/>
  <c r="AI148" i="68"/>
  <c r="AJ11" i="81"/>
  <c r="AJ79" i="68"/>
  <c r="AJ78" i="68"/>
  <c r="AF198" i="68"/>
  <c r="AF11" i="1" s="1"/>
  <c r="AJ125" i="68"/>
  <c r="AJ126" i="68"/>
  <c r="AE18" i="1"/>
  <c r="AE21" i="1" s="1"/>
  <c r="AE55" i="1"/>
  <c r="AE57" i="1" s="1"/>
  <c r="AI85" i="68"/>
  <c r="AK4" i="38"/>
  <c r="AF169" i="68"/>
  <c r="AF176" i="68" s="1"/>
  <c r="AV40" i="22"/>
  <c r="AV36" i="79" s="1"/>
  <c r="AM19" i="1"/>
  <c r="AM36" i="1"/>
  <c r="AM12" i="1"/>
  <c r="AM54" i="1"/>
  <c r="AV34" i="22"/>
  <c r="AV31" i="79" s="1"/>
  <c r="AV69" i="79" s="1"/>
  <c r="AV65" i="22"/>
  <c r="AV59" i="79" s="1"/>
  <c r="AV63" i="22"/>
  <c r="AV57" i="79" s="1"/>
  <c r="AW39" i="22"/>
  <c r="AW29" i="22"/>
  <c r="AW59" i="22"/>
  <c r="AW44" i="22" l="1"/>
  <c r="AW40" i="79" s="1"/>
  <c r="AH153" i="68"/>
  <c r="AH123" i="1" s="1"/>
  <c r="AH127" i="1" s="1"/>
  <c r="AJ187" i="68"/>
  <c r="AJ194" i="68"/>
  <c r="AW43" i="22"/>
  <c r="AW39" i="79" s="1"/>
  <c r="AW33" i="22"/>
  <c r="AW30" i="79" s="1"/>
  <c r="AG69" i="91"/>
  <c r="AG37" i="97" s="1"/>
  <c r="AG38" i="97" s="1"/>
  <c r="AV68" i="79"/>
  <c r="AI19" i="91"/>
  <c r="AI67" i="91"/>
  <c r="AI36" i="91"/>
  <c r="AI37" i="91" s="1"/>
  <c r="AI79" i="91" s="1"/>
  <c r="AI31" i="91"/>
  <c r="AI32" i="91" s="1"/>
  <c r="AI75" i="91" s="1"/>
  <c r="AI25" i="91"/>
  <c r="AI26" i="91" s="1"/>
  <c r="AI71" i="91" s="1"/>
  <c r="AI46" i="91"/>
  <c r="AI68" i="91"/>
  <c r="AI63" i="91"/>
  <c r="AI64" i="91" s="1"/>
  <c r="AI80" i="91" s="1"/>
  <c r="AI58" i="91"/>
  <c r="AI59" i="91" s="1"/>
  <c r="AI76" i="91" s="1"/>
  <c r="AI52" i="91"/>
  <c r="AI53" i="91" s="1"/>
  <c r="AI72" i="91" s="1"/>
  <c r="AW45" i="22"/>
  <c r="AW41" i="79" s="1"/>
  <c r="AG77" i="91"/>
  <c r="AG43" i="97" s="1"/>
  <c r="AG81" i="91"/>
  <c r="AG45" i="97" s="1"/>
  <c r="AG46" i="97" s="1"/>
  <c r="AW60" i="22"/>
  <c r="AW54" i="79" s="1"/>
  <c r="AL3" i="81"/>
  <c r="AL44" i="81" s="1"/>
  <c r="AL52" i="81" s="1"/>
  <c r="AL4" i="91"/>
  <c r="AV65" i="79"/>
  <c r="AW20" i="22"/>
  <c r="AW18" i="79" s="1"/>
  <c r="AJ45" i="91"/>
  <c r="AJ18" i="91"/>
  <c r="AG73" i="91"/>
  <c r="AG40" i="97" s="1"/>
  <c r="AG41" i="97" s="1"/>
  <c r="AK16" i="91"/>
  <c r="AK43" i="91"/>
  <c r="AV70" i="79"/>
  <c r="AV67" i="79"/>
  <c r="AG91" i="87"/>
  <c r="AG23" i="97" s="1"/>
  <c r="AK37" i="55"/>
  <c r="AK44" i="55" s="1"/>
  <c r="AK36" i="55"/>
  <c r="AK43" i="55" s="1"/>
  <c r="AK24" i="55"/>
  <c r="AJ33" i="55"/>
  <c r="AJ19" i="86" s="1"/>
  <c r="AH80" i="87"/>
  <c r="AH81" i="87" s="1"/>
  <c r="AH14" i="97" s="1"/>
  <c r="AG98" i="87"/>
  <c r="AG28" i="97" s="1"/>
  <c r="AH90" i="87"/>
  <c r="AH98" i="87"/>
  <c r="AH28" i="97" s="1"/>
  <c r="AJ26" i="33"/>
  <c r="AJ15" i="86"/>
  <c r="AJ36" i="89"/>
  <c r="AJ33" i="97" s="1"/>
  <c r="AJ34" i="97" s="1"/>
  <c r="AH89" i="87"/>
  <c r="AH77" i="87"/>
  <c r="AH78" i="87" s="1"/>
  <c r="AH13" i="97" s="1"/>
  <c r="AI64" i="87"/>
  <c r="AI96" i="87" s="1"/>
  <c r="AW24" i="22"/>
  <c r="AW22" i="79" s="1"/>
  <c r="AW42" i="22"/>
  <c r="AW38" i="79" s="1"/>
  <c r="AJ33" i="81"/>
  <c r="AJ36" i="81" s="1"/>
  <c r="AG49" i="81"/>
  <c r="AG120" i="1" s="1"/>
  <c r="AG126" i="1" s="1"/>
  <c r="AG20" i="33" s="1"/>
  <c r="AG55" i="33" s="1"/>
  <c r="AI104" i="1"/>
  <c r="AI110" i="1" s="1"/>
  <c r="AH105" i="1"/>
  <c r="AH111" i="1" s="1"/>
  <c r="AH112" i="1" s="1"/>
  <c r="AH19" i="33" s="1"/>
  <c r="AH54" i="33" s="1"/>
  <c r="AH93" i="1"/>
  <c r="AH99" i="1" s="1"/>
  <c r="AF78" i="79"/>
  <c r="AF87" i="79" s="1"/>
  <c r="AF75" i="79"/>
  <c r="AF84" i="79" s="1"/>
  <c r="AH92" i="1"/>
  <c r="AH98" i="1" s="1"/>
  <c r="AI145" i="68"/>
  <c r="AI160" i="68" s="1"/>
  <c r="AW32" i="22"/>
  <c r="AW29" i="79" s="1"/>
  <c r="AW62" i="22"/>
  <c r="AW56" i="79" s="1"/>
  <c r="AF76" i="79"/>
  <c r="AF85" i="79" s="1"/>
  <c r="AG158" i="68"/>
  <c r="AG11" i="79" s="1"/>
  <c r="AF77" i="79"/>
  <c r="AF86" i="79" s="1"/>
  <c r="AF80" i="79"/>
  <c r="AF89" i="79" s="1"/>
  <c r="AJ86" i="68"/>
  <c r="AJ63" i="87" s="1"/>
  <c r="AG10" i="79"/>
  <c r="AG76" i="79" s="1"/>
  <c r="AG85" i="79" s="1"/>
  <c r="AF37" i="1"/>
  <c r="AF39" i="1" s="1"/>
  <c r="AW35" i="22"/>
  <c r="AW32" i="79" s="1"/>
  <c r="AW25" i="22"/>
  <c r="AW23" i="79" s="1"/>
  <c r="AG33" i="90"/>
  <c r="AG34" i="90" s="1"/>
  <c r="AG24" i="97" s="1"/>
  <c r="AG38" i="90"/>
  <c r="AG39" i="90" s="1"/>
  <c r="AG29" i="97" s="1"/>
  <c r="AG27" i="90"/>
  <c r="AG28" i="90" s="1"/>
  <c r="AG15" i="97" s="1"/>
  <c r="AM2" i="1"/>
  <c r="AM2" i="38"/>
  <c r="AM2" i="22"/>
  <c r="AM2" i="79"/>
  <c r="AW22" i="22"/>
  <c r="AW20" i="79" s="1"/>
  <c r="AW23" i="22"/>
  <c r="AW21" i="79" s="1"/>
  <c r="AL3" i="1"/>
  <c r="AL62" i="1" s="1"/>
  <c r="AL3" i="86"/>
  <c r="AG61" i="33"/>
  <c r="AI20" i="86"/>
  <c r="AI21" i="97" s="1"/>
  <c r="AI16" i="86"/>
  <c r="AI11" i="97" s="1"/>
  <c r="AI90" i="87"/>
  <c r="AI97" i="87"/>
  <c r="AI80" i="87"/>
  <c r="AI81" i="87" s="1"/>
  <c r="AI14" i="97" s="1"/>
  <c r="AM2" i="87"/>
  <c r="AM2" i="97"/>
  <c r="AM2" i="86"/>
  <c r="AF18" i="33"/>
  <c r="AF53" i="33" s="1"/>
  <c r="AE13" i="33"/>
  <c r="AE48" i="33" s="1"/>
  <c r="AG18" i="33"/>
  <c r="AG53" i="33" s="1"/>
  <c r="AE14" i="33"/>
  <c r="AE49" i="33" s="1"/>
  <c r="AE15" i="33"/>
  <c r="AE50" i="33" s="1"/>
  <c r="AF55" i="33"/>
  <c r="AL3" i="33"/>
  <c r="AM2" i="33"/>
  <c r="AF61" i="1"/>
  <c r="AD17" i="33"/>
  <c r="AD52" i="33" s="1"/>
  <c r="AL3" i="91"/>
  <c r="AL5" i="55"/>
  <c r="AL32" i="55" s="1"/>
  <c r="AL3" i="55"/>
  <c r="AL3" i="68"/>
  <c r="AM37" i="75"/>
  <c r="AM39" i="75"/>
  <c r="AM30" i="75"/>
  <c r="AM38" i="75"/>
  <c r="AM31" i="75"/>
  <c r="AM4" i="55" s="1"/>
  <c r="AM23" i="55" s="1"/>
  <c r="AG112" i="1"/>
  <c r="AM2" i="91"/>
  <c r="AM2" i="68"/>
  <c r="AM29" i="75"/>
  <c r="AG167" i="68"/>
  <c r="AG169" i="68" s="1"/>
  <c r="AG176" i="68" s="1"/>
  <c r="AE75" i="1"/>
  <c r="AE70" i="1"/>
  <c r="AE74" i="1"/>
  <c r="AH20" i="90"/>
  <c r="AH21" i="90" s="1"/>
  <c r="AE73" i="1"/>
  <c r="AE72" i="1"/>
  <c r="AE71" i="1"/>
  <c r="AW30" i="22"/>
  <c r="AW27" i="79" s="1"/>
  <c r="AW64" i="22"/>
  <c r="AW58" i="79" s="1"/>
  <c r="AK25" i="89"/>
  <c r="AK26" i="89" s="1"/>
  <c r="AK29" i="89" s="1"/>
  <c r="AK30" i="89" s="1"/>
  <c r="AK34" i="89" s="1"/>
  <c r="AK30" i="55"/>
  <c r="AL3" i="89"/>
  <c r="AL16" i="89" s="1"/>
  <c r="AL19" i="89" s="1"/>
  <c r="AL20" i="89" s="1"/>
  <c r="AL35" i="89" s="1"/>
  <c r="AL3" i="90"/>
  <c r="AM2" i="89"/>
  <c r="AM2" i="90"/>
  <c r="AL4" i="89"/>
  <c r="AL4" i="90"/>
  <c r="AK31" i="55"/>
  <c r="AK28" i="55"/>
  <c r="AI78" i="55"/>
  <c r="AM15" i="75"/>
  <c r="AM3" i="87" s="1"/>
  <c r="AJ74" i="55"/>
  <c r="AJ65" i="55"/>
  <c r="AJ57" i="55"/>
  <c r="AK27" i="55"/>
  <c r="AK29" i="55"/>
  <c r="AI136" i="68"/>
  <c r="AJ85" i="68"/>
  <c r="AL21" i="55"/>
  <c r="AL20" i="55"/>
  <c r="AL18" i="55"/>
  <c r="AL19" i="55"/>
  <c r="AL22" i="55"/>
  <c r="AL70" i="68"/>
  <c r="AL9" i="91" s="1"/>
  <c r="AL119" i="68"/>
  <c r="AL3" i="38"/>
  <c r="AL3" i="79"/>
  <c r="AF55" i="1"/>
  <c r="AF57" i="1" s="1"/>
  <c r="AF18" i="1"/>
  <c r="AF21" i="1" s="1"/>
  <c r="AM2" i="81"/>
  <c r="AM2" i="55"/>
  <c r="AM9" i="75"/>
  <c r="AM3" i="97" s="1"/>
  <c r="AN2" i="75"/>
  <c r="AJ70" i="55"/>
  <c r="AL4" i="38"/>
  <c r="AJ148" i="68"/>
  <c r="AJ133" i="68"/>
  <c r="AJ69" i="87" s="1"/>
  <c r="AJ70" i="87" s="1"/>
  <c r="AH150" i="68"/>
  <c r="AH151" i="68"/>
  <c r="AK125" i="68"/>
  <c r="AK126" i="68"/>
  <c r="AI144" i="68"/>
  <c r="AI89" i="68"/>
  <c r="AI88" i="68"/>
  <c r="AJ147" i="68"/>
  <c r="AJ132" i="68"/>
  <c r="AK52" i="55"/>
  <c r="AK60" i="55" s="1"/>
  <c r="AK56" i="55"/>
  <c r="AK64" i="55" s="1"/>
  <c r="AK68" i="55"/>
  <c r="AK72" i="55" s="1"/>
  <c r="AK69" i="55"/>
  <c r="AK73" i="55" s="1"/>
  <c r="AK53" i="55"/>
  <c r="AK61" i="55" s="1"/>
  <c r="AK55" i="55"/>
  <c r="AK63" i="55" s="1"/>
  <c r="AK54" i="55"/>
  <c r="AK62" i="55" s="1"/>
  <c r="AK78" i="68"/>
  <c r="AK79" i="68"/>
  <c r="AK11" i="81"/>
  <c r="AW40" i="22"/>
  <c r="AW36" i="79" s="1"/>
  <c r="AN12" i="1"/>
  <c r="AN19" i="1"/>
  <c r="AN36" i="1"/>
  <c r="AN54" i="1"/>
  <c r="AW63" i="22"/>
  <c r="AW57" i="79" s="1"/>
  <c r="AW34" i="22"/>
  <c r="AW31" i="79" s="1"/>
  <c r="AW65" i="22"/>
  <c r="AW59" i="79" s="1"/>
  <c r="AX29" i="22"/>
  <c r="AX33" i="22"/>
  <c r="AX30" i="79" s="1"/>
  <c r="AX39" i="22"/>
  <c r="AX59" i="22"/>
  <c r="AX44" i="22" l="1"/>
  <c r="AX40" i="79" s="1"/>
  <c r="AW68" i="79"/>
  <c r="AI153" i="68"/>
  <c r="AI123" i="1" s="1"/>
  <c r="AI127" i="1" s="1"/>
  <c r="AK187" i="68"/>
  <c r="AK194" i="68"/>
  <c r="AX43" i="22"/>
  <c r="AX39" i="79" s="1"/>
  <c r="AX25" i="22"/>
  <c r="AX23" i="79" s="1"/>
  <c r="AW70" i="79"/>
  <c r="AX20" i="22"/>
  <c r="AX18" i="79" s="1"/>
  <c r="AX45" i="22"/>
  <c r="AX41" i="79" s="1"/>
  <c r="AW69" i="79"/>
  <c r="AI73" i="91"/>
  <c r="AI40" i="97" s="1"/>
  <c r="AI41" i="97" s="1"/>
  <c r="AI81" i="91"/>
  <c r="AI45" i="97" s="1"/>
  <c r="AI46" i="97" s="1"/>
  <c r="AJ46" i="91"/>
  <c r="AJ68" i="91"/>
  <c r="AJ63" i="91"/>
  <c r="AJ64" i="91" s="1"/>
  <c r="AJ80" i="91" s="1"/>
  <c r="AJ58" i="91"/>
  <c r="AJ59" i="91" s="1"/>
  <c r="AJ76" i="91" s="1"/>
  <c r="AJ52" i="91"/>
  <c r="AJ53" i="91" s="1"/>
  <c r="AJ72" i="91" s="1"/>
  <c r="AJ19" i="91"/>
  <c r="AJ67" i="91"/>
  <c r="AJ36" i="91"/>
  <c r="AJ37" i="91" s="1"/>
  <c r="AJ79" i="91" s="1"/>
  <c r="AJ31" i="91"/>
  <c r="AJ32" i="91" s="1"/>
  <c r="AJ75" i="91" s="1"/>
  <c r="AJ25" i="91"/>
  <c r="AJ26" i="91" s="1"/>
  <c r="AJ71" i="91" s="1"/>
  <c r="AX32" i="22"/>
  <c r="AX29" i="79" s="1"/>
  <c r="AX60" i="22"/>
  <c r="AX54" i="79" s="1"/>
  <c r="AW65" i="79"/>
  <c r="AX42" i="22"/>
  <c r="AX38" i="79" s="1"/>
  <c r="AM3" i="81"/>
  <c r="AM44" i="81" s="1"/>
  <c r="AM52" i="81" s="1"/>
  <c r="AM4" i="91"/>
  <c r="AK18" i="91"/>
  <c r="AI77" i="91"/>
  <c r="AI43" i="97" s="1"/>
  <c r="AK45" i="91"/>
  <c r="AI69" i="91"/>
  <c r="AI37" i="97" s="1"/>
  <c r="AI38" i="97" s="1"/>
  <c r="AL16" i="91"/>
  <c r="AL43" i="91"/>
  <c r="AW67" i="79"/>
  <c r="AG30" i="97"/>
  <c r="AI89" i="87"/>
  <c r="AI91" i="87" s="1"/>
  <c r="AI23" i="97" s="1"/>
  <c r="AL37" i="55"/>
  <c r="AL44" i="55" s="1"/>
  <c r="AL36" i="55"/>
  <c r="AL43" i="55" s="1"/>
  <c r="AK33" i="55"/>
  <c r="AK19" i="86" s="1"/>
  <c r="AL24" i="55"/>
  <c r="AH91" i="87"/>
  <c r="AH23" i="97" s="1"/>
  <c r="AX24" i="22"/>
  <c r="AX22" i="79" s="1"/>
  <c r="AI77" i="87"/>
  <c r="AI78" i="87" s="1"/>
  <c r="AI13" i="97" s="1"/>
  <c r="AJ64" i="87"/>
  <c r="AJ96" i="87" s="1"/>
  <c r="AK26" i="33"/>
  <c r="AK15" i="86"/>
  <c r="AK36" i="89"/>
  <c r="AK33" i="97" s="1"/>
  <c r="AK34" i="97" s="1"/>
  <c r="AI98" i="87"/>
  <c r="AI28" i="97" s="1"/>
  <c r="AK33" i="81"/>
  <c r="AK36" i="81" s="1"/>
  <c r="AX23" i="22"/>
  <c r="AX21" i="79" s="1"/>
  <c r="AX68" i="79" s="1"/>
  <c r="AX22" i="22"/>
  <c r="AX20" i="79" s="1"/>
  <c r="AX62" i="22"/>
  <c r="AX56" i="79" s="1"/>
  <c r="AI105" i="1"/>
  <c r="AI111" i="1" s="1"/>
  <c r="AI112" i="1" s="1"/>
  <c r="AH49" i="81"/>
  <c r="AH120" i="1" s="1"/>
  <c r="AH126" i="1" s="1"/>
  <c r="AH20" i="33" s="1"/>
  <c r="AI93" i="1"/>
  <c r="AI99" i="1" s="1"/>
  <c r="AI92" i="1"/>
  <c r="AI98" i="1" s="1"/>
  <c r="AG75" i="79"/>
  <c r="AG84" i="79" s="1"/>
  <c r="AG79" i="79"/>
  <c r="AG88" i="79" s="1"/>
  <c r="AG77" i="79"/>
  <c r="AG86" i="79" s="1"/>
  <c r="AJ145" i="68"/>
  <c r="AJ160" i="68" s="1"/>
  <c r="AG78" i="79"/>
  <c r="AG87" i="79" s="1"/>
  <c r="AG80" i="79"/>
  <c r="AG89" i="79" s="1"/>
  <c r="AK86" i="68"/>
  <c r="AK63" i="87" s="1"/>
  <c r="AE21" i="33"/>
  <c r="AE56" i="33" s="1"/>
  <c r="AE128" i="1"/>
  <c r="AX35" i="22"/>
  <c r="AX32" i="79" s="1"/>
  <c r="AX70" i="79" s="1"/>
  <c r="AX64" i="22"/>
  <c r="AX58" i="79" s="1"/>
  <c r="AX30" i="22"/>
  <c r="AX27" i="79" s="1"/>
  <c r="AH33" i="90"/>
  <c r="AH34" i="90" s="1"/>
  <c r="AH24" i="97" s="1"/>
  <c r="AH38" i="90"/>
  <c r="AH39" i="90" s="1"/>
  <c r="AH29" i="97" s="1"/>
  <c r="AH30" i="97" s="1"/>
  <c r="AH27" i="90"/>
  <c r="AH28" i="90" s="1"/>
  <c r="AH15" i="97" s="1"/>
  <c r="AN2" i="1"/>
  <c r="AN2" i="79"/>
  <c r="AN2" i="38"/>
  <c r="AN2" i="22"/>
  <c r="AJ90" i="87"/>
  <c r="AJ97" i="87"/>
  <c r="AJ80" i="87"/>
  <c r="AJ81" i="87" s="1"/>
  <c r="AJ14" i="97" s="1"/>
  <c r="AM3" i="1"/>
  <c r="AM62" i="1" s="1"/>
  <c r="AM3" i="86"/>
  <c r="AN2" i="97"/>
  <c r="AN2" i="87"/>
  <c r="AN2" i="86"/>
  <c r="AJ16" i="86"/>
  <c r="AJ11" i="97" s="1"/>
  <c r="AJ20" i="86"/>
  <c r="AJ21" i="97" s="1"/>
  <c r="AF13" i="33"/>
  <c r="AF48" i="33" s="1"/>
  <c r="AF15" i="33"/>
  <c r="AF50" i="33" s="1"/>
  <c r="AF14" i="33"/>
  <c r="AF49" i="33" s="1"/>
  <c r="AH61" i="33"/>
  <c r="AI61" i="33"/>
  <c r="AM3" i="33"/>
  <c r="AN2" i="33"/>
  <c r="AG19" i="33"/>
  <c r="AG54" i="33" s="1"/>
  <c r="AG61" i="1"/>
  <c r="AM3" i="55"/>
  <c r="AM3" i="68"/>
  <c r="AM3" i="91"/>
  <c r="AM5" i="55"/>
  <c r="AM32" i="55" s="1"/>
  <c r="AN37" i="75"/>
  <c r="AN39" i="75"/>
  <c r="AN30" i="75"/>
  <c r="AN38" i="75"/>
  <c r="AN31" i="75"/>
  <c r="AN4" i="55" s="1"/>
  <c r="AN23" i="55" s="1"/>
  <c r="AL28" i="55"/>
  <c r="AN2" i="91"/>
  <c r="AN2" i="68"/>
  <c r="AN29" i="75"/>
  <c r="AE86" i="1"/>
  <c r="AI20" i="90"/>
  <c r="AI21" i="90" s="1"/>
  <c r="AF70" i="1"/>
  <c r="AH100" i="1"/>
  <c r="AF73" i="1"/>
  <c r="AF74" i="1"/>
  <c r="AF71" i="1"/>
  <c r="AF75" i="1"/>
  <c r="AF72" i="1"/>
  <c r="AL30" i="55"/>
  <c r="AL31" i="55"/>
  <c r="AL25" i="89"/>
  <c r="AL26" i="89" s="1"/>
  <c r="AL29" i="89" s="1"/>
  <c r="AL30" i="89" s="1"/>
  <c r="AL34" i="89" s="1"/>
  <c r="AM4" i="89"/>
  <c r="AM4" i="90"/>
  <c r="AM3" i="89"/>
  <c r="AM16" i="89" s="1"/>
  <c r="AM19" i="89" s="1"/>
  <c r="AM20" i="89" s="1"/>
  <c r="AM35" i="89" s="1"/>
  <c r="AM3" i="90"/>
  <c r="AN2" i="89"/>
  <c r="AN2" i="90"/>
  <c r="AN15" i="75"/>
  <c r="AJ78" i="55"/>
  <c r="AK74" i="55"/>
  <c r="AK65" i="55"/>
  <c r="AK57" i="55"/>
  <c r="AL27" i="55"/>
  <c r="AL29" i="55"/>
  <c r="AK85" i="68"/>
  <c r="AH166" i="68"/>
  <c r="AH157" i="68"/>
  <c r="AM3" i="38"/>
  <c r="AM3" i="79"/>
  <c r="AN2" i="55"/>
  <c r="AN9" i="75"/>
  <c r="AN3" i="97" s="1"/>
  <c r="AO2" i="75"/>
  <c r="AN2" i="81"/>
  <c r="AM4" i="38"/>
  <c r="AL125" i="68"/>
  <c r="AL126" i="68"/>
  <c r="AI150" i="68"/>
  <c r="AI151" i="68"/>
  <c r="AM119" i="68"/>
  <c r="AM70" i="68"/>
  <c r="AM9" i="91" s="1"/>
  <c r="AL78" i="68"/>
  <c r="AL79" i="68"/>
  <c r="AL11" i="81"/>
  <c r="AK70" i="55"/>
  <c r="AK133" i="68"/>
  <c r="AK69" i="87" s="1"/>
  <c r="AK70" i="87" s="1"/>
  <c r="AK148" i="68"/>
  <c r="AM22" i="55"/>
  <c r="AM21" i="55"/>
  <c r="AM20" i="55"/>
  <c r="AM18" i="55"/>
  <c r="AM19" i="55"/>
  <c r="AJ88" i="68"/>
  <c r="AJ144" i="68"/>
  <c r="AJ89" i="68"/>
  <c r="AJ135" i="68"/>
  <c r="AJ136" i="68"/>
  <c r="AK132" i="68"/>
  <c r="AK135" i="68" s="1"/>
  <c r="AK147" i="68"/>
  <c r="AL54" i="55"/>
  <c r="AL62" i="55" s="1"/>
  <c r="AL53" i="55"/>
  <c r="AL61" i="55" s="1"/>
  <c r="AL68" i="55"/>
  <c r="AL72" i="55" s="1"/>
  <c r="AL52" i="55"/>
  <c r="AL60" i="55" s="1"/>
  <c r="AL55" i="55"/>
  <c r="AL63" i="55" s="1"/>
  <c r="AL69" i="55"/>
  <c r="AL73" i="55" s="1"/>
  <c r="AL56" i="55"/>
  <c r="AL64" i="55" s="1"/>
  <c r="AH167" i="68"/>
  <c r="AH158" i="68"/>
  <c r="AX40" i="22"/>
  <c r="AX36" i="79" s="1"/>
  <c r="AO12" i="1"/>
  <c r="AO19" i="1"/>
  <c r="AO36" i="1"/>
  <c r="AO54" i="1"/>
  <c r="AX65" i="22"/>
  <c r="AX59" i="79" s="1"/>
  <c r="AY25" i="22"/>
  <c r="AY23" i="79" s="1"/>
  <c r="AY44" i="22"/>
  <c r="AY40" i="79" s="1"/>
  <c r="AX34" i="22"/>
  <c r="AX31" i="79" s="1"/>
  <c r="AX69" i="79" s="1"/>
  <c r="AX63" i="22"/>
  <c r="AX57" i="79" s="1"/>
  <c r="AY29" i="22"/>
  <c r="AY59" i="22"/>
  <c r="AY39" i="22"/>
  <c r="AY33" i="22"/>
  <c r="AY30" i="79" s="1"/>
  <c r="AY45" i="22" l="1"/>
  <c r="AY41" i="79" s="1"/>
  <c r="AY60" i="22"/>
  <c r="AY54" i="79" s="1"/>
  <c r="AX67" i="79"/>
  <c r="AY32" i="22"/>
  <c r="AY29" i="79" s="1"/>
  <c r="AY43" i="22"/>
  <c r="AY39" i="79" s="1"/>
  <c r="AJ153" i="68"/>
  <c r="AJ123" i="1" s="1"/>
  <c r="AJ127" i="1" s="1"/>
  <c r="AL187" i="68"/>
  <c r="AL194" i="68"/>
  <c r="AX65" i="79"/>
  <c r="AY20" i="22"/>
  <c r="AY18" i="79" s="1"/>
  <c r="AY24" i="22"/>
  <c r="AY22" i="79" s="1"/>
  <c r="AG37" i="1"/>
  <c r="AG39" i="1" s="1"/>
  <c r="AG14" i="33" s="1"/>
  <c r="AG49" i="33" s="1"/>
  <c r="AG198" i="68"/>
  <c r="AG11" i="1" s="1"/>
  <c r="AK46" i="91"/>
  <c r="AK68" i="91"/>
  <c r="AK63" i="91"/>
  <c r="AK64" i="91" s="1"/>
  <c r="AK80" i="91" s="1"/>
  <c r="AK58" i="91"/>
  <c r="AK59" i="91" s="1"/>
  <c r="AK76" i="91" s="1"/>
  <c r="AK52" i="91"/>
  <c r="AK53" i="91" s="1"/>
  <c r="AK72" i="91" s="1"/>
  <c r="AY42" i="22"/>
  <c r="AY38" i="79" s="1"/>
  <c r="AY23" i="22"/>
  <c r="AY21" i="79" s="1"/>
  <c r="AK19" i="91"/>
  <c r="AK36" i="91"/>
  <c r="AK37" i="91" s="1"/>
  <c r="AK79" i="91" s="1"/>
  <c r="AK31" i="91"/>
  <c r="AK32" i="91" s="1"/>
  <c r="AK75" i="91" s="1"/>
  <c r="AK25" i="91"/>
  <c r="AK26" i="91" s="1"/>
  <c r="AK71" i="91" s="1"/>
  <c r="AK67" i="91"/>
  <c r="AN3" i="81"/>
  <c r="AN44" i="81" s="1"/>
  <c r="AN52" i="81" s="1"/>
  <c r="AN4" i="91"/>
  <c r="AL45" i="91"/>
  <c r="AJ77" i="91"/>
  <c r="AJ43" i="97" s="1"/>
  <c r="AL18" i="91"/>
  <c r="AJ73" i="91"/>
  <c r="AJ40" i="97" s="1"/>
  <c r="AJ41" i="97" s="1"/>
  <c r="AJ81" i="91"/>
  <c r="AJ45" i="97" s="1"/>
  <c r="AJ46" i="97" s="1"/>
  <c r="AJ69" i="91"/>
  <c r="AJ37" i="97" s="1"/>
  <c r="AJ38" i="97" s="1"/>
  <c r="AM16" i="91"/>
  <c r="AM43" i="91"/>
  <c r="AY68" i="79"/>
  <c r="AM36" i="55"/>
  <c r="AM43" i="55" s="1"/>
  <c r="AM37" i="55"/>
  <c r="AM44" i="55" s="1"/>
  <c r="AJ89" i="87"/>
  <c r="AJ91" i="87" s="1"/>
  <c r="AJ23" i="97" s="1"/>
  <c r="AM24" i="55"/>
  <c r="AL33" i="55"/>
  <c r="AL19" i="86" s="1"/>
  <c r="AJ77" i="87"/>
  <c r="AJ78" i="87" s="1"/>
  <c r="AJ13" i="97" s="1"/>
  <c r="AL36" i="89"/>
  <c r="AL33" i="97" s="1"/>
  <c r="AL34" i="97" s="1"/>
  <c r="AL26" i="33"/>
  <c r="AL15" i="86"/>
  <c r="AK64" i="87"/>
  <c r="AK89" i="87" s="1"/>
  <c r="AJ98" i="87"/>
  <c r="AJ28" i="97" s="1"/>
  <c r="AG18" i="1"/>
  <c r="AG21" i="1" s="1"/>
  <c r="AG13" i="33" s="1"/>
  <c r="AG48" i="33" s="1"/>
  <c r="AY22" i="22"/>
  <c r="AY20" i="79" s="1"/>
  <c r="AG55" i="1"/>
  <c r="AG57" i="1" s="1"/>
  <c r="AG15" i="33" s="1"/>
  <c r="AG50" i="33" s="1"/>
  <c r="AL33" i="81"/>
  <c r="AL36" i="81" s="1"/>
  <c r="AY62" i="22"/>
  <c r="AY56" i="79" s="1"/>
  <c r="AY35" i="22"/>
  <c r="AY32" i="79" s="1"/>
  <c r="AY70" i="79" s="1"/>
  <c r="AJ104" i="1"/>
  <c r="AJ110" i="1" s="1"/>
  <c r="AK104" i="1"/>
  <c r="AK110" i="1" s="1"/>
  <c r="AJ105" i="1"/>
  <c r="AJ111" i="1" s="1"/>
  <c r="AK145" i="68"/>
  <c r="AK160" i="68" s="1"/>
  <c r="AJ93" i="1"/>
  <c r="AJ99" i="1" s="1"/>
  <c r="AI49" i="81"/>
  <c r="AI120" i="1" s="1"/>
  <c r="AI126" i="1" s="1"/>
  <c r="AI20" i="33" s="1"/>
  <c r="AJ92" i="1"/>
  <c r="AJ98" i="1" s="1"/>
  <c r="AY64" i="22"/>
  <c r="AY58" i="79" s="1"/>
  <c r="AL86" i="68"/>
  <c r="AL63" i="87" s="1"/>
  <c r="AY30" i="22"/>
  <c r="AY27" i="79" s="1"/>
  <c r="AH10" i="79"/>
  <c r="AH77" i="79" s="1"/>
  <c r="AH86" i="79" s="1"/>
  <c r="AH11" i="79"/>
  <c r="AF21" i="33"/>
  <c r="AF56" i="33" s="1"/>
  <c r="AF128" i="1"/>
  <c r="AI38" i="90"/>
  <c r="AI39" i="90" s="1"/>
  <c r="AI29" i="97" s="1"/>
  <c r="AI30" i="97" s="1"/>
  <c r="AI33" i="90"/>
  <c r="AI34" i="90" s="1"/>
  <c r="AI24" i="97" s="1"/>
  <c r="AI27" i="90"/>
  <c r="AI28" i="90" s="1"/>
  <c r="AI15" i="97" s="1"/>
  <c r="AM30" i="55"/>
  <c r="AO2" i="1"/>
  <c r="AO2" i="38"/>
  <c r="AO2" i="22"/>
  <c r="AO2" i="79"/>
  <c r="AK97" i="87"/>
  <c r="AK80" i="87"/>
  <c r="AK81" i="87" s="1"/>
  <c r="AK14" i="97" s="1"/>
  <c r="AK90" i="87"/>
  <c r="AK16" i="86"/>
  <c r="AK11" i="97" s="1"/>
  <c r="AK20" i="86"/>
  <c r="AK21" i="97" s="1"/>
  <c r="AN3" i="1"/>
  <c r="AN62" i="1" s="1"/>
  <c r="AN3" i="86"/>
  <c r="AO2" i="87"/>
  <c r="AO2" i="86"/>
  <c r="AO2" i="97"/>
  <c r="AN5" i="55"/>
  <c r="AN32" i="55" s="1"/>
  <c r="AN3" i="87"/>
  <c r="AH55" i="33"/>
  <c r="AH18" i="33"/>
  <c r="AH53" i="33" s="1"/>
  <c r="AN3" i="33"/>
  <c r="AO2" i="33"/>
  <c r="AI19" i="33"/>
  <c r="AI54" i="33" s="1"/>
  <c r="AE17" i="33"/>
  <c r="AE52" i="33" s="1"/>
  <c r="AN3" i="55"/>
  <c r="AN3" i="68"/>
  <c r="AM28" i="55"/>
  <c r="AM31" i="55"/>
  <c r="AO37" i="75"/>
  <c r="AO39" i="75"/>
  <c r="AO30" i="75"/>
  <c r="AO38" i="75"/>
  <c r="AO31" i="75"/>
  <c r="AO4" i="55" s="1"/>
  <c r="AO23" i="55" s="1"/>
  <c r="AO2" i="91"/>
  <c r="AO29" i="75"/>
  <c r="AO2" i="68"/>
  <c r="AF86" i="1"/>
  <c r="AI100" i="1"/>
  <c r="AG70" i="1"/>
  <c r="AG73" i="1"/>
  <c r="AG71" i="1"/>
  <c r="AG72" i="1"/>
  <c r="AJ20" i="90"/>
  <c r="AJ21" i="90" s="1"/>
  <c r="AG74" i="1"/>
  <c r="AG75" i="1"/>
  <c r="AM25" i="89"/>
  <c r="AM26" i="89" s="1"/>
  <c r="AM29" i="89" s="1"/>
  <c r="AM30" i="89" s="1"/>
  <c r="AM34" i="89" s="1"/>
  <c r="AN4" i="90"/>
  <c r="AN3" i="91"/>
  <c r="AO2" i="89"/>
  <c r="AO2" i="90"/>
  <c r="AN3" i="89"/>
  <c r="AN16" i="89" s="1"/>
  <c r="AN19" i="89" s="1"/>
  <c r="AN20" i="89" s="1"/>
  <c r="AN35" i="89" s="1"/>
  <c r="AN3" i="90"/>
  <c r="AH169" i="68"/>
  <c r="AH176" i="68" s="1"/>
  <c r="AN4" i="89"/>
  <c r="AL74" i="55"/>
  <c r="AO15" i="75"/>
  <c r="AK78" i="55"/>
  <c r="AL65" i="55"/>
  <c r="AL57" i="55"/>
  <c r="AM27" i="55"/>
  <c r="AM29" i="55"/>
  <c r="AJ151" i="68"/>
  <c r="AJ150" i="68"/>
  <c r="AL85" i="68"/>
  <c r="AL132" i="68"/>
  <c r="AL147" i="68"/>
  <c r="AO2" i="55"/>
  <c r="AP2" i="75"/>
  <c r="AO2" i="81"/>
  <c r="AO9" i="75"/>
  <c r="AO3" i="97" s="1"/>
  <c r="AM125" i="68"/>
  <c r="AM126" i="68"/>
  <c r="AM79" i="68"/>
  <c r="AM78" i="68"/>
  <c r="AM11" i="81"/>
  <c r="AL70" i="55"/>
  <c r="AN18" i="55"/>
  <c r="AN20" i="55"/>
  <c r="AN21" i="55"/>
  <c r="AN22" i="55"/>
  <c r="AN19" i="55"/>
  <c r="AI158" i="68"/>
  <c r="AI167" i="68"/>
  <c r="AN3" i="38"/>
  <c r="AN3" i="79"/>
  <c r="AH198" i="68"/>
  <c r="AH11" i="1" s="1"/>
  <c r="AI166" i="68"/>
  <c r="AI157" i="68"/>
  <c r="AM55" i="55"/>
  <c r="AM63" i="55" s="1"/>
  <c r="AM56" i="55"/>
  <c r="AM64" i="55" s="1"/>
  <c r="AM52" i="55"/>
  <c r="AM60" i="55" s="1"/>
  <c r="AM54" i="55"/>
  <c r="AM62" i="55" s="1"/>
  <c r="AM69" i="55"/>
  <c r="AM73" i="55" s="1"/>
  <c r="AM53" i="55"/>
  <c r="AM61" i="55" s="1"/>
  <c r="AM68" i="55"/>
  <c r="AM72" i="55" s="1"/>
  <c r="AK144" i="68"/>
  <c r="AK88" i="68"/>
  <c r="AK89" i="68"/>
  <c r="AN4" i="38"/>
  <c r="AK136" i="68"/>
  <c r="AL133" i="68"/>
  <c r="AL69" i="87" s="1"/>
  <c r="AL70" i="87" s="1"/>
  <c r="AL148" i="68"/>
  <c r="AN119" i="68"/>
  <c r="AN70" i="68"/>
  <c r="AN9" i="91" s="1"/>
  <c r="AY40" i="22"/>
  <c r="AY36" i="79" s="1"/>
  <c r="AP12" i="1"/>
  <c r="AP36" i="1"/>
  <c r="AP54" i="1"/>
  <c r="AP19" i="1"/>
  <c r="AZ44" i="22"/>
  <c r="AZ40" i="79" s="1"/>
  <c r="AY63" i="22"/>
  <c r="AY57" i="79" s="1"/>
  <c r="AZ43" i="22"/>
  <c r="AZ39" i="79" s="1"/>
  <c r="AY34" i="22"/>
  <c r="AY31" i="79" s="1"/>
  <c r="AY69" i="79" s="1"/>
  <c r="AZ25" i="22"/>
  <c r="AZ23" i="79" s="1"/>
  <c r="AY65" i="22"/>
  <c r="AY59" i="79" s="1"/>
  <c r="AZ60" i="22"/>
  <c r="AZ54" i="79" s="1"/>
  <c r="AZ33" i="22"/>
  <c r="AZ30" i="79" s="1"/>
  <c r="AZ39" i="22"/>
  <c r="AZ59" i="22"/>
  <c r="AZ29" i="22"/>
  <c r="AZ24" i="22"/>
  <c r="AZ22" i="79" s="1"/>
  <c r="AZ45" i="22" l="1"/>
  <c r="AZ41" i="79" s="1"/>
  <c r="AZ20" i="22"/>
  <c r="AZ18" i="79" s="1"/>
  <c r="AZ32" i="22"/>
  <c r="AZ29" i="79" s="1"/>
  <c r="AY65" i="79"/>
  <c r="AK153" i="68"/>
  <c r="AK123" i="1" s="1"/>
  <c r="AK127" i="1" s="1"/>
  <c r="AM187" i="68"/>
  <c r="AM194" i="68"/>
  <c r="AZ35" i="22"/>
  <c r="AZ32" i="79" s="1"/>
  <c r="AZ70" i="79" s="1"/>
  <c r="AY67" i="79"/>
  <c r="AZ42" i="22"/>
  <c r="AZ38" i="79" s="1"/>
  <c r="AZ23" i="22"/>
  <c r="AZ21" i="79" s="1"/>
  <c r="AL46" i="91"/>
  <c r="AL68" i="91"/>
  <c r="AL63" i="91"/>
  <c r="AL64" i="91" s="1"/>
  <c r="AL80" i="91" s="1"/>
  <c r="AL58" i="91"/>
  <c r="AL59" i="91" s="1"/>
  <c r="AL76" i="91" s="1"/>
  <c r="AL52" i="91"/>
  <c r="AL53" i="91" s="1"/>
  <c r="AL72" i="91" s="1"/>
  <c r="AL19" i="91"/>
  <c r="AL67" i="91"/>
  <c r="AL36" i="91"/>
  <c r="AL37" i="91" s="1"/>
  <c r="AL79" i="91" s="1"/>
  <c r="AL31" i="91"/>
  <c r="AL32" i="91" s="1"/>
  <c r="AL75" i="91" s="1"/>
  <c r="AL25" i="91"/>
  <c r="AL26" i="91" s="1"/>
  <c r="AL71" i="91" s="1"/>
  <c r="AZ22" i="22"/>
  <c r="AZ20" i="79" s="1"/>
  <c r="AK77" i="91"/>
  <c r="AK43" i="97" s="1"/>
  <c r="AK73" i="91"/>
  <c r="AK40" i="97" s="1"/>
  <c r="AK41" i="97" s="1"/>
  <c r="AK81" i="91"/>
  <c r="AK45" i="97" s="1"/>
  <c r="AK46" i="97" s="1"/>
  <c r="AK69" i="91"/>
  <c r="AK37" i="97" s="1"/>
  <c r="AK38" i="97" s="1"/>
  <c r="AO3" i="81"/>
  <c r="AO44" i="81" s="1"/>
  <c r="AO52" i="81" s="1"/>
  <c r="AO4" i="91"/>
  <c r="AM45" i="91"/>
  <c r="AM18" i="91"/>
  <c r="AN16" i="91"/>
  <c r="AN43" i="91"/>
  <c r="AZ68" i="79"/>
  <c r="AZ62" i="22"/>
  <c r="AZ56" i="79" s="1"/>
  <c r="AN37" i="55"/>
  <c r="AN44" i="55" s="1"/>
  <c r="AN36" i="55"/>
  <c r="AN43" i="55" s="1"/>
  <c r="AK96" i="87"/>
  <c r="AK98" i="87" s="1"/>
  <c r="AK28" i="97" s="1"/>
  <c r="AN24" i="55"/>
  <c r="AM33" i="55"/>
  <c r="AM19" i="86" s="1"/>
  <c r="AM36" i="89"/>
  <c r="AM33" i="97" s="1"/>
  <c r="AM34" i="97" s="1"/>
  <c r="AM26" i="33"/>
  <c r="AM15" i="86"/>
  <c r="AK77" i="87"/>
  <c r="AK78" i="87" s="1"/>
  <c r="AK13" i="97" s="1"/>
  <c r="AL64" i="87"/>
  <c r="AL96" i="87" s="1"/>
  <c r="AM33" i="81"/>
  <c r="AM36" i="81" s="1"/>
  <c r="AZ64" i="22"/>
  <c r="AZ58" i="79" s="1"/>
  <c r="AZ30" i="22"/>
  <c r="AZ27" i="79" s="1"/>
  <c r="AK105" i="1"/>
  <c r="AK111" i="1" s="1"/>
  <c r="AK112" i="1" s="1"/>
  <c r="AK93" i="1"/>
  <c r="AK99" i="1" s="1"/>
  <c r="AJ49" i="81"/>
  <c r="AJ120" i="1" s="1"/>
  <c r="AJ126" i="1" s="1"/>
  <c r="AJ20" i="33" s="1"/>
  <c r="AL145" i="68"/>
  <c r="AL160" i="68" s="1"/>
  <c r="AK92" i="1"/>
  <c r="AK98" i="1" s="1"/>
  <c r="AH75" i="79"/>
  <c r="AH84" i="79" s="1"/>
  <c r="AH79" i="79"/>
  <c r="AH88" i="79" s="1"/>
  <c r="AH76" i="79"/>
  <c r="AH85" i="79" s="1"/>
  <c r="AK91" i="87"/>
  <c r="AK23" i="97" s="1"/>
  <c r="AH78" i="79"/>
  <c r="AH87" i="79" s="1"/>
  <c r="AH80" i="79"/>
  <c r="AH89" i="79" s="1"/>
  <c r="AM86" i="68"/>
  <c r="AM63" i="87" s="1"/>
  <c r="AH37" i="1"/>
  <c r="AH39" i="1" s="1"/>
  <c r="AI11" i="79"/>
  <c r="AI10" i="79"/>
  <c r="AI77" i="79" s="1"/>
  <c r="AI86" i="79" s="1"/>
  <c r="AG21" i="33"/>
  <c r="AG56" i="33" s="1"/>
  <c r="AG128" i="1"/>
  <c r="AJ38" i="90"/>
  <c r="AJ39" i="90" s="1"/>
  <c r="AJ29" i="97" s="1"/>
  <c r="AJ30" i="97" s="1"/>
  <c r="AJ33" i="90"/>
  <c r="AJ34" i="90" s="1"/>
  <c r="AJ24" i="97" s="1"/>
  <c r="AJ27" i="90"/>
  <c r="AJ28" i="90" s="1"/>
  <c r="AJ15" i="97" s="1"/>
  <c r="AP2" i="1"/>
  <c r="AP2" i="38"/>
  <c r="AP2" i="22"/>
  <c r="AP2" i="79"/>
  <c r="AL80" i="87"/>
  <c r="AL81" i="87" s="1"/>
  <c r="AL14" i="97" s="1"/>
  <c r="AL90" i="87"/>
  <c r="AL97" i="87"/>
  <c r="AO3" i="1"/>
  <c r="AO62" i="1" s="1"/>
  <c r="AO3" i="86"/>
  <c r="AO5" i="55"/>
  <c r="AO32" i="55" s="1"/>
  <c r="AO3" i="87"/>
  <c r="AP2" i="87"/>
  <c r="AP2" i="86"/>
  <c r="AP2" i="97"/>
  <c r="AL16" i="86"/>
  <c r="AL11" i="97" s="1"/>
  <c r="AL20" i="86"/>
  <c r="AL21" i="97" s="1"/>
  <c r="AI18" i="33"/>
  <c r="AI53" i="33" s="1"/>
  <c r="AI55" i="33"/>
  <c r="AJ112" i="1"/>
  <c r="AJ61" i="33"/>
  <c r="AO3" i="33"/>
  <c r="AP2" i="33"/>
  <c r="AH61" i="1"/>
  <c r="AF17" i="33"/>
  <c r="AF52" i="33" s="1"/>
  <c r="AO3" i="55"/>
  <c r="AO3" i="68"/>
  <c r="AJ100" i="1"/>
  <c r="AP30" i="75"/>
  <c r="AP38" i="75"/>
  <c r="AP31" i="75"/>
  <c r="AP4" i="55" s="1"/>
  <c r="AP23" i="55" s="1"/>
  <c r="AP37" i="75"/>
  <c r="AP39" i="75"/>
  <c r="AP2" i="91"/>
  <c r="AP29" i="75"/>
  <c r="AP2" i="68"/>
  <c r="AG86" i="1"/>
  <c r="AK20" i="90"/>
  <c r="AK21" i="90" s="1"/>
  <c r="AN28" i="55"/>
  <c r="AN31" i="55"/>
  <c r="AN30" i="55"/>
  <c r="AO4" i="90"/>
  <c r="AO3" i="91"/>
  <c r="AN25" i="89"/>
  <c r="AN26" i="89" s="1"/>
  <c r="AN29" i="89" s="1"/>
  <c r="AN30" i="89" s="1"/>
  <c r="AN34" i="89" s="1"/>
  <c r="AP2" i="89"/>
  <c r="AP2" i="90"/>
  <c r="AO3" i="89"/>
  <c r="AO16" i="89" s="1"/>
  <c r="AO19" i="89" s="1"/>
  <c r="AO20" i="89" s="1"/>
  <c r="AO35" i="89" s="1"/>
  <c r="AO3" i="90"/>
  <c r="AO4" i="89"/>
  <c r="AM74" i="55"/>
  <c r="AP15" i="75"/>
  <c r="AM65" i="55"/>
  <c r="AL78" i="55"/>
  <c r="AM57" i="55"/>
  <c r="AN27" i="55"/>
  <c r="AN29" i="55"/>
  <c r="AI169" i="68"/>
  <c r="AI176" i="68" s="1"/>
  <c r="AN79" i="68"/>
  <c r="AN78" i="68"/>
  <c r="AN11" i="81"/>
  <c r="AO3" i="38"/>
  <c r="AO3" i="79"/>
  <c r="AN125" i="68"/>
  <c r="AN126" i="68"/>
  <c r="AH55" i="1"/>
  <c r="AH57" i="1" s="1"/>
  <c r="AH18" i="1"/>
  <c r="AH21" i="1" s="1"/>
  <c r="AM85" i="68"/>
  <c r="AK150" i="68"/>
  <c r="AK151" i="68"/>
  <c r="AJ166" i="68"/>
  <c r="AJ157" i="68"/>
  <c r="AM70" i="55"/>
  <c r="AL135" i="68"/>
  <c r="AL136" i="68"/>
  <c r="AJ167" i="68"/>
  <c r="AJ158" i="68"/>
  <c r="AO4" i="38"/>
  <c r="AI198" i="68"/>
  <c r="AI11" i="1" s="1"/>
  <c r="AM133" i="68"/>
  <c r="AM69" i="87" s="1"/>
  <c r="AM70" i="87" s="1"/>
  <c r="AM148" i="68"/>
  <c r="AP2" i="81"/>
  <c r="AQ2" i="75"/>
  <c r="AP9" i="75"/>
  <c r="AP3" i="97" s="1"/>
  <c r="AP2" i="55"/>
  <c r="AM132" i="68"/>
  <c r="AM147" i="68"/>
  <c r="AO70" i="68"/>
  <c r="AO9" i="91" s="1"/>
  <c r="AO119" i="68"/>
  <c r="AN69" i="55"/>
  <c r="AN73" i="55" s="1"/>
  <c r="AN53" i="55"/>
  <c r="AN61" i="55" s="1"/>
  <c r="AN52" i="55"/>
  <c r="AN60" i="55" s="1"/>
  <c r="AN54" i="55"/>
  <c r="AN62" i="55" s="1"/>
  <c r="AN55" i="55"/>
  <c r="AN63" i="55" s="1"/>
  <c r="AN56" i="55"/>
  <c r="AN64" i="55" s="1"/>
  <c r="AN68" i="55"/>
  <c r="AN72" i="55" s="1"/>
  <c r="AO18" i="55"/>
  <c r="AO21" i="55"/>
  <c r="AO20" i="55"/>
  <c r="AO19" i="55"/>
  <c r="AO22" i="55"/>
  <c r="AL88" i="68"/>
  <c r="AL89" i="68"/>
  <c r="AL144" i="68"/>
  <c r="AZ40" i="22"/>
  <c r="AZ36" i="79" s="1"/>
  <c r="AQ12" i="1"/>
  <c r="AQ36" i="1"/>
  <c r="AQ54" i="1"/>
  <c r="AQ19" i="1"/>
  <c r="AZ63" i="22"/>
  <c r="AZ57" i="79" s="1"/>
  <c r="AZ65" i="22"/>
  <c r="AZ59" i="79" s="1"/>
  <c r="AZ34" i="22"/>
  <c r="AZ31" i="79" s="1"/>
  <c r="AZ69" i="79" s="1"/>
  <c r="AZ67" i="79" l="1"/>
  <c r="AL153" i="68"/>
  <c r="AL123" i="1" s="1"/>
  <c r="AL127" i="1" s="1"/>
  <c r="AN187" i="68"/>
  <c r="AN194" i="68"/>
  <c r="AM19" i="91"/>
  <c r="AM67" i="91"/>
  <c r="AM36" i="91"/>
  <c r="AM37" i="91" s="1"/>
  <c r="AM79" i="91" s="1"/>
  <c r="AM31" i="91"/>
  <c r="AM32" i="91" s="1"/>
  <c r="AM75" i="91" s="1"/>
  <c r="AM25" i="91"/>
  <c r="AM26" i="91" s="1"/>
  <c r="AM71" i="91" s="1"/>
  <c r="AM46" i="91"/>
  <c r="AM68" i="91"/>
  <c r="AM63" i="91"/>
  <c r="AM64" i="91" s="1"/>
  <c r="AM80" i="91" s="1"/>
  <c r="AM58" i="91"/>
  <c r="AM59" i="91" s="1"/>
  <c r="AM76" i="91" s="1"/>
  <c r="AM52" i="91"/>
  <c r="AM53" i="91" s="1"/>
  <c r="AM72" i="91" s="1"/>
  <c r="AZ65" i="79"/>
  <c r="AP3" i="81"/>
  <c r="AP44" i="81" s="1"/>
  <c r="AP52" i="81" s="1"/>
  <c r="AP4" i="91"/>
  <c r="AL73" i="91"/>
  <c r="AL40" i="97" s="1"/>
  <c r="AL41" i="97" s="1"/>
  <c r="AN45" i="91"/>
  <c r="AL81" i="91"/>
  <c r="AL45" i="97" s="1"/>
  <c r="AL46" i="97" s="1"/>
  <c r="AN18" i="91"/>
  <c r="AL77" i="91"/>
  <c r="AL43" i="97" s="1"/>
  <c r="AL69" i="91"/>
  <c r="AL37" i="97" s="1"/>
  <c r="AL38" i="97" s="1"/>
  <c r="AO16" i="91"/>
  <c r="AO43" i="91"/>
  <c r="AO36" i="55"/>
  <c r="AO43" i="55" s="1"/>
  <c r="AO37" i="55"/>
  <c r="AO44" i="55" s="1"/>
  <c r="AN33" i="55"/>
  <c r="AN19" i="86" s="1"/>
  <c r="AO24" i="55"/>
  <c r="AL89" i="87"/>
  <c r="AL91" i="87" s="1"/>
  <c r="AL23" i="97" s="1"/>
  <c r="AL77" i="87"/>
  <c r="AL78" i="87" s="1"/>
  <c r="AL13" i="97" s="1"/>
  <c r="AN26" i="33"/>
  <c r="AN15" i="86"/>
  <c r="AM64" i="87"/>
  <c r="AM89" i="87" s="1"/>
  <c r="AN36" i="89"/>
  <c r="AN33" i="97" s="1"/>
  <c r="AN34" i="97" s="1"/>
  <c r="AN33" i="81"/>
  <c r="AN36" i="81" s="1"/>
  <c r="AM145" i="68"/>
  <c r="AM160" i="68" s="1"/>
  <c r="AI75" i="79"/>
  <c r="AI84" i="79" s="1"/>
  <c r="AL104" i="1"/>
  <c r="AL110" i="1" s="1"/>
  <c r="AI78" i="79"/>
  <c r="AI87" i="79" s="1"/>
  <c r="AL105" i="1"/>
  <c r="AL111" i="1" s="1"/>
  <c r="AL93" i="1"/>
  <c r="AL99" i="1" s="1"/>
  <c r="AL98" i="87"/>
  <c r="AL28" i="97" s="1"/>
  <c r="AK49" i="81"/>
  <c r="AK120" i="1" s="1"/>
  <c r="AK126" i="1" s="1"/>
  <c r="AK20" i="33" s="1"/>
  <c r="AI79" i="79"/>
  <c r="AI88" i="79" s="1"/>
  <c r="AI80" i="79"/>
  <c r="AI89" i="79" s="1"/>
  <c r="AL92" i="1"/>
  <c r="AL98" i="1" s="1"/>
  <c r="AI76" i="79"/>
  <c r="AI85" i="79" s="1"/>
  <c r="AN86" i="68"/>
  <c r="AN63" i="87" s="1"/>
  <c r="AJ11" i="79"/>
  <c r="AI37" i="1"/>
  <c r="AI39" i="1" s="1"/>
  <c r="AJ10" i="79"/>
  <c r="AJ77" i="79" s="1"/>
  <c r="AJ86" i="79" s="1"/>
  <c r="AK38" i="90"/>
  <c r="AK39" i="90" s="1"/>
  <c r="AK29" i="97" s="1"/>
  <c r="AK30" i="97" s="1"/>
  <c r="AK33" i="90"/>
  <c r="AK34" i="90" s="1"/>
  <c r="AK24" i="97" s="1"/>
  <c r="AK27" i="90"/>
  <c r="AK28" i="90" s="1"/>
  <c r="AK15" i="97" s="1"/>
  <c r="AQ2" i="1"/>
  <c r="AQ2" i="79"/>
  <c r="AQ2" i="38"/>
  <c r="AQ2" i="22"/>
  <c r="AM97" i="87"/>
  <c r="AM80" i="87"/>
  <c r="AM81" i="87" s="1"/>
  <c r="AM14" i="97" s="1"/>
  <c r="AM90" i="87"/>
  <c r="AQ2" i="87"/>
  <c r="AQ2" i="86"/>
  <c r="AQ2" i="97"/>
  <c r="AM16" i="86"/>
  <c r="AM11" i="97" s="1"/>
  <c r="AM20" i="86"/>
  <c r="AM21" i="97" s="1"/>
  <c r="AK61" i="33"/>
  <c r="AP5" i="55"/>
  <c r="AP32" i="55" s="1"/>
  <c r="AP3" i="87"/>
  <c r="AP3" i="1"/>
  <c r="AP62" i="1" s="1"/>
  <c r="AP3" i="86"/>
  <c r="AJ55" i="33"/>
  <c r="AH13" i="33"/>
  <c r="AH48" i="33" s="1"/>
  <c r="AJ19" i="33"/>
  <c r="AJ54" i="33" s="1"/>
  <c r="AJ18" i="33"/>
  <c r="AJ53" i="33" s="1"/>
  <c r="AH14" i="33"/>
  <c r="AH49" i="33" s="1"/>
  <c r="AH15" i="33"/>
  <c r="AH50" i="33" s="1"/>
  <c r="AL61" i="33"/>
  <c r="AP3" i="33"/>
  <c r="AK19" i="33"/>
  <c r="AK54" i="33" s="1"/>
  <c r="AQ2" i="33"/>
  <c r="AI61" i="1"/>
  <c r="AG17" i="33"/>
  <c r="AG52" i="33" s="1"/>
  <c r="AP3" i="55"/>
  <c r="AP3" i="68"/>
  <c r="AO31" i="55"/>
  <c r="AQ38" i="75"/>
  <c r="AQ31" i="75"/>
  <c r="AQ4" i="55" s="1"/>
  <c r="AQ23" i="55" s="1"/>
  <c r="AQ37" i="75"/>
  <c r="AQ39" i="75"/>
  <c r="AQ30" i="75"/>
  <c r="AO25" i="89"/>
  <c r="AO26" i="89" s="1"/>
  <c r="AO29" i="89" s="1"/>
  <c r="AO30" i="89" s="1"/>
  <c r="AO34" i="89" s="1"/>
  <c r="AQ2" i="91"/>
  <c r="AQ29" i="75"/>
  <c r="AQ2" i="68"/>
  <c r="AH73" i="1"/>
  <c r="AH74" i="1"/>
  <c r="AL20" i="90"/>
  <c r="AL21" i="90" s="1"/>
  <c r="AH71" i="1"/>
  <c r="AK100" i="1"/>
  <c r="AH75" i="1"/>
  <c r="AH72" i="1"/>
  <c r="AH70" i="1"/>
  <c r="AO30" i="55"/>
  <c r="AO28" i="55"/>
  <c r="AP4" i="90"/>
  <c r="AP3" i="91"/>
  <c r="AP3" i="89"/>
  <c r="AP16" i="89" s="1"/>
  <c r="AP19" i="89" s="1"/>
  <c r="AP20" i="89" s="1"/>
  <c r="AP35" i="89" s="1"/>
  <c r="AP3" i="90"/>
  <c r="AQ2" i="89"/>
  <c r="AQ2" i="90"/>
  <c r="AP4" i="89"/>
  <c r="AQ15" i="75"/>
  <c r="AM78" i="55"/>
  <c r="AN74" i="55"/>
  <c r="AN65" i="55"/>
  <c r="AN57" i="55"/>
  <c r="AO29" i="55"/>
  <c r="AO27" i="55"/>
  <c r="AJ169" i="68"/>
  <c r="AJ176" i="68" s="1"/>
  <c r="AN70" i="55"/>
  <c r="AO125" i="68"/>
  <c r="AO126" i="68"/>
  <c r="AI55" i="1"/>
  <c r="AI57" i="1" s="1"/>
  <c r="AI18" i="1"/>
  <c r="AI21" i="1" s="1"/>
  <c r="AL150" i="68"/>
  <c r="AL151" i="68"/>
  <c r="AO11" i="81"/>
  <c r="AO79" i="68"/>
  <c r="AO78" i="68"/>
  <c r="AP18" i="55"/>
  <c r="AP21" i="55"/>
  <c r="AP20" i="55"/>
  <c r="AP19" i="55"/>
  <c r="AP22" i="55"/>
  <c r="AN133" i="68"/>
  <c r="AN69" i="87" s="1"/>
  <c r="AN70" i="87" s="1"/>
  <c r="AN148" i="68"/>
  <c r="AK166" i="68"/>
  <c r="AK157" i="68"/>
  <c r="AP70" i="68"/>
  <c r="AP119" i="68"/>
  <c r="AJ198" i="68"/>
  <c r="AJ11" i="1" s="1"/>
  <c r="AN132" i="68"/>
  <c r="AN135" i="68" s="1"/>
  <c r="AN147" i="68"/>
  <c r="AM135" i="68"/>
  <c r="AM136" i="68"/>
  <c r="AO54" i="55"/>
  <c r="AO62" i="55" s="1"/>
  <c r="AO52" i="55"/>
  <c r="AO60" i="55" s="1"/>
  <c r="AO56" i="55"/>
  <c r="AO64" i="55" s="1"/>
  <c r="AO68" i="55"/>
  <c r="AO72" i="55" s="1"/>
  <c r="AO55" i="55"/>
  <c r="AO63" i="55" s="1"/>
  <c r="AO53" i="55"/>
  <c r="AO61" i="55" s="1"/>
  <c r="AO69" i="55"/>
  <c r="AO73" i="55" s="1"/>
  <c r="AN85" i="68"/>
  <c r="AM88" i="68"/>
  <c r="AM144" i="68"/>
  <c r="AM89" i="68"/>
  <c r="AQ9" i="75"/>
  <c r="AQ3" i="97" s="1"/>
  <c r="AR2" i="75"/>
  <c r="AQ2" i="55"/>
  <c r="AQ2" i="81"/>
  <c r="AP4" i="38"/>
  <c r="AP3" i="38"/>
  <c r="AP3" i="79"/>
  <c r="AK158" i="68"/>
  <c r="AK167" i="68"/>
  <c r="AR12" i="1"/>
  <c r="AR19" i="1"/>
  <c r="AR36" i="1"/>
  <c r="AR54" i="1"/>
  <c r="AM153" i="68" l="1"/>
  <c r="AM123" i="1" s="1"/>
  <c r="AM127" i="1" s="1"/>
  <c r="AO187" i="68"/>
  <c r="AO194" i="68"/>
  <c r="AM69" i="91"/>
  <c r="AM37" i="97" s="1"/>
  <c r="AM38" i="97" s="1"/>
  <c r="AN19" i="91"/>
  <c r="AN67" i="91"/>
  <c r="AN36" i="91"/>
  <c r="AN37" i="91" s="1"/>
  <c r="AN79" i="91" s="1"/>
  <c r="AN31" i="91"/>
  <c r="AN32" i="91" s="1"/>
  <c r="AN75" i="91" s="1"/>
  <c r="AN25" i="91"/>
  <c r="AN26" i="91" s="1"/>
  <c r="AN71" i="91" s="1"/>
  <c r="AN46" i="91"/>
  <c r="AN68" i="91"/>
  <c r="AN63" i="91"/>
  <c r="AN64" i="91" s="1"/>
  <c r="AN80" i="91" s="1"/>
  <c r="AN58" i="91"/>
  <c r="AN59" i="91" s="1"/>
  <c r="AN76" i="91" s="1"/>
  <c r="AN52" i="91"/>
  <c r="AN53" i="91" s="1"/>
  <c r="AN72" i="91" s="1"/>
  <c r="AM81" i="91"/>
  <c r="AM45" i="97" s="1"/>
  <c r="AM46" i="97" s="1"/>
  <c r="AM73" i="91"/>
  <c r="AM40" i="97" s="1"/>
  <c r="AM41" i="97" s="1"/>
  <c r="AM77" i="91"/>
  <c r="AM43" i="97" s="1"/>
  <c r="AQ3" i="81"/>
  <c r="AQ44" i="81" s="1"/>
  <c r="AQ52" i="81" s="1"/>
  <c r="AQ4" i="91"/>
  <c r="AO45" i="91"/>
  <c r="AO18" i="91"/>
  <c r="AP78" i="68"/>
  <c r="AP9" i="91"/>
  <c r="AP36" i="55"/>
  <c r="AP43" i="55" s="1"/>
  <c r="AP37" i="55"/>
  <c r="AP44" i="55" s="1"/>
  <c r="AP24" i="55"/>
  <c r="AO33" i="55"/>
  <c r="AO19" i="86" s="1"/>
  <c r="AO26" i="33"/>
  <c r="AO15" i="86"/>
  <c r="AN64" i="87"/>
  <c r="AN77" i="87" s="1"/>
  <c r="AN78" i="87" s="1"/>
  <c r="AN13" i="97" s="1"/>
  <c r="AO36" i="89"/>
  <c r="AO33" i="97" s="1"/>
  <c r="AO34" i="97" s="1"/>
  <c r="AM77" i="87"/>
  <c r="AM78" i="87" s="1"/>
  <c r="AM13" i="97" s="1"/>
  <c r="AM96" i="87"/>
  <c r="AM98" i="87" s="1"/>
  <c r="AM28" i="97" s="1"/>
  <c r="AO33" i="81"/>
  <c r="AO36" i="81" s="1"/>
  <c r="AN104" i="1"/>
  <c r="AN110" i="1" s="1"/>
  <c r="AM104" i="1"/>
  <c r="AM110" i="1" s="1"/>
  <c r="AN145" i="68"/>
  <c r="AN160" i="68" s="1"/>
  <c r="AM91" i="87"/>
  <c r="AM23" i="97" s="1"/>
  <c r="AM93" i="1"/>
  <c r="AM99" i="1" s="1"/>
  <c r="AM105" i="1"/>
  <c r="AM111" i="1" s="1"/>
  <c r="AM92" i="1"/>
  <c r="AM98" i="1" s="1"/>
  <c r="AJ79" i="79"/>
  <c r="AJ88" i="79" s="1"/>
  <c r="AJ75" i="79"/>
  <c r="AJ84" i="79" s="1"/>
  <c r="AJ80" i="79"/>
  <c r="AJ89" i="79" s="1"/>
  <c r="AO86" i="68"/>
  <c r="AO63" i="87" s="1"/>
  <c r="AJ78" i="79"/>
  <c r="AJ87" i="79" s="1"/>
  <c r="AJ76" i="79"/>
  <c r="AJ85" i="79" s="1"/>
  <c r="AK11" i="79"/>
  <c r="AK10" i="79"/>
  <c r="AK80" i="79" s="1"/>
  <c r="AK89" i="79" s="1"/>
  <c r="AJ37" i="1"/>
  <c r="AJ39" i="1" s="1"/>
  <c r="AH21" i="33"/>
  <c r="AH56" i="33" s="1"/>
  <c r="AH128" i="1"/>
  <c r="AL38" i="90"/>
  <c r="AL39" i="90" s="1"/>
  <c r="AL29" i="97" s="1"/>
  <c r="AL30" i="97" s="1"/>
  <c r="AL33" i="90"/>
  <c r="AL34" i="90" s="1"/>
  <c r="AL24" i="97" s="1"/>
  <c r="AL27" i="90"/>
  <c r="AL28" i="90" s="1"/>
  <c r="AL15" i="97" s="1"/>
  <c r="AR2" i="1"/>
  <c r="AR2" i="79"/>
  <c r="AR2" i="38"/>
  <c r="AR2" i="22"/>
  <c r="AN20" i="86"/>
  <c r="AN21" i="97" s="1"/>
  <c r="AN16" i="86"/>
  <c r="AN11" i="97" s="1"/>
  <c r="AR2" i="87"/>
  <c r="AR2" i="86"/>
  <c r="AR2" i="97"/>
  <c r="AN97" i="87"/>
  <c r="AN80" i="87"/>
  <c r="AN81" i="87" s="1"/>
  <c r="AN14" i="97" s="1"/>
  <c r="AN90" i="87"/>
  <c r="AQ3" i="1"/>
  <c r="AQ62" i="1" s="1"/>
  <c r="AQ3" i="86"/>
  <c r="AQ5" i="55"/>
  <c r="AQ32" i="55" s="1"/>
  <c r="AQ3" i="87"/>
  <c r="AI13" i="33"/>
  <c r="AI48" i="33" s="1"/>
  <c r="AI15" i="33"/>
  <c r="AI50" i="33" s="1"/>
  <c r="AI14" i="33"/>
  <c r="AI49" i="33" s="1"/>
  <c r="AK18" i="33"/>
  <c r="AK53" i="33" s="1"/>
  <c r="AQ3" i="33"/>
  <c r="AK55" i="33"/>
  <c r="AR2" i="33"/>
  <c r="AJ61" i="1"/>
  <c r="AQ3" i="55"/>
  <c r="AQ3" i="68"/>
  <c r="AP30" i="55"/>
  <c r="AL112" i="1"/>
  <c r="AR38" i="75"/>
  <c r="H38" i="75" s="1"/>
  <c r="AR31" i="75"/>
  <c r="AR4" i="55" s="1"/>
  <c r="AR23" i="55" s="1"/>
  <c r="AR37" i="75"/>
  <c r="H37" i="75" s="1"/>
  <c r="AR39" i="75"/>
  <c r="AR30" i="75"/>
  <c r="H30" i="75" s="1"/>
  <c r="AH86" i="1"/>
  <c r="AR2" i="91"/>
  <c r="AR29" i="75"/>
  <c r="H29" i="75" s="1"/>
  <c r="AR2" i="68"/>
  <c r="AL100" i="1"/>
  <c r="AM20" i="90"/>
  <c r="AM21" i="90" s="1"/>
  <c r="AI74" i="1"/>
  <c r="AI71" i="1"/>
  <c r="AI70" i="1"/>
  <c r="AI75" i="1"/>
  <c r="AI72" i="1"/>
  <c r="AI73" i="1"/>
  <c r="AQ4" i="90"/>
  <c r="AQ3" i="91"/>
  <c r="AP31" i="55"/>
  <c r="AQ3" i="89"/>
  <c r="AQ16" i="89" s="1"/>
  <c r="AQ19" i="89" s="1"/>
  <c r="AQ20" i="89" s="1"/>
  <c r="AQ35" i="89" s="1"/>
  <c r="AQ3" i="90"/>
  <c r="AR2" i="89"/>
  <c r="AR2" i="90"/>
  <c r="AP25" i="89"/>
  <c r="AP26" i="89" s="1"/>
  <c r="AP29" i="89" s="1"/>
  <c r="AP30" i="89" s="1"/>
  <c r="AP34" i="89" s="1"/>
  <c r="AP28" i="55"/>
  <c r="AQ4" i="89"/>
  <c r="AK169" i="68"/>
  <c r="AK176" i="68" s="1"/>
  <c r="AR15" i="75"/>
  <c r="AO74" i="55"/>
  <c r="AO65" i="55"/>
  <c r="AN78" i="55"/>
  <c r="AO57" i="55"/>
  <c r="AP29" i="55"/>
  <c r="AP27" i="55"/>
  <c r="AQ119" i="68"/>
  <c r="AQ70" i="68"/>
  <c r="AQ9" i="91" s="1"/>
  <c r="AQ4" i="38"/>
  <c r="AM151" i="68"/>
  <c r="AM150" i="68"/>
  <c r="AO148" i="68"/>
  <c r="AO133" i="68"/>
  <c r="AO69" i="87" s="1"/>
  <c r="AO70" i="87" s="1"/>
  <c r="AO85" i="68"/>
  <c r="AO147" i="68"/>
  <c r="AO132" i="68"/>
  <c r="AP56" i="55"/>
  <c r="AP64" i="55" s="1"/>
  <c r="AP69" i="55"/>
  <c r="AP73" i="55" s="1"/>
  <c r="AP54" i="55"/>
  <c r="AP62" i="55" s="1"/>
  <c r="AP68" i="55"/>
  <c r="AP72" i="55" s="1"/>
  <c r="AP53" i="55"/>
  <c r="AP61" i="55" s="1"/>
  <c r="AP52" i="55"/>
  <c r="AP60" i="55" s="1"/>
  <c r="AP55" i="55"/>
  <c r="AP63" i="55" s="1"/>
  <c r="AJ18" i="1"/>
  <c r="AJ21" i="1" s="1"/>
  <c r="AJ55" i="1"/>
  <c r="AJ57" i="1" s="1"/>
  <c r="AN136" i="68"/>
  <c r="AK198" i="68"/>
  <c r="AK11" i="1" s="1"/>
  <c r="AQ3" i="38"/>
  <c r="AQ3" i="79"/>
  <c r="AL167" i="68"/>
  <c r="AL158" i="68"/>
  <c r="AQ21" i="55"/>
  <c r="AQ22" i="55"/>
  <c r="AQ20" i="55"/>
  <c r="AQ19" i="55"/>
  <c r="AQ18" i="55"/>
  <c r="AR9" i="75"/>
  <c r="AR3" i="97" s="1"/>
  <c r="AR2" i="55"/>
  <c r="AR2" i="81"/>
  <c r="AS2" i="75"/>
  <c r="AN88" i="68"/>
  <c r="AN89" i="68"/>
  <c r="AN144" i="68"/>
  <c r="AP125" i="68"/>
  <c r="AP126" i="68"/>
  <c r="AL157" i="68"/>
  <c r="AL166" i="68"/>
  <c r="AO70" i="55"/>
  <c r="AP11" i="81"/>
  <c r="AP79" i="68"/>
  <c r="AS12" i="1"/>
  <c r="AS19" i="1"/>
  <c r="AS36" i="1"/>
  <c r="AS54" i="1"/>
  <c r="AN153" i="68" l="1"/>
  <c r="AN123" i="1" s="1"/>
  <c r="AN127" i="1" s="1"/>
  <c r="AP85" i="68"/>
  <c r="AP144" i="68" s="1"/>
  <c r="AP187" i="68"/>
  <c r="AP194" i="68"/>
  <c r="AN69" i="91"/>
  <c r="AN37" i="97" s="1"/>
  <c r="AN38" i="97" s="1"/>
  <c r="AO19" i="91"/>
  <c r="AO67" i="91"/>
  <c r="AO36" i="91"/>
  <c r="AO37" i="91" s="1"/>
  <c r="AO79" i="91" s="1"/>
  <c r="AO31" i="91"/>
  <c r="AO32" i="91" s="1"/>
  <c r="AO75" i="91" s="1"/>
  <c r="AO25" i="91"/>
  <c r="AO26" i="91" s="1"/>
  <c r="AO71" i="91" s="1"/>
  <c r="AO46" i="91"/>
  <c r="AO68" i="91"/>
  <c r="AO63" i="91"/>
  <c r="AO64" i="91" s="1"/>
  <c r="AO80" i="91" s="1"/>
  <c r="AO58" i="91"/>
  <c r="AO59" i="91" s="1"/>
  <c r="AO76" i="91" s="1"/>
  <c r="AO52" i="91"/>
  <c r="AO53" i="91" s="1"/>
  <c r="AO72" i="91" s="1"/>
  <c r="AN73" i="91"/>
  <c r="AN40" i="97" s="1"/>
  <c r="AN41" i="97" s="1"/>
  <c r="AN77" i="91"/>
  <c r="AN43" i="97" s="1"/>
  <c r="AN81" i="91"/>
  <c r="AN45" i="97" s="1"/>
  <c r="AN46" i="97" s="1"/>
  <c r="AR3" i="81"/>
  <c r="AR44" i="81" s="1"/>
  <c r="AR52" i="81" s="1"/>
  <c r="AR4" i="91"/>
  <c r="AP16" i="91"/>
  <c r="AP18" i="91" s="1"/>
  <c r="AP43" i="91"/>
  <c r="AQ16" i="91"/>
  <c r="AQ18" i="91" s="1"/>
  <c r="AQ43" i="91"/>
  <c r="AQ37" i="55"/>
  <c r="AQ44" i="55" s="1"/>
  <c r="AQ36" i="55"/>
  <c r="AQ43" i="55" s="1"/>
  <c r="AN89" i="87"/>
  <c r="AN91" i="87" s="1"/>
  <c r="AN23" i="97" s="1"/>
  <c r="AP33" i="55"/>
  <c r="AP19" i="86" s="1"/>
  <c r="AQ24" i="55"/>
  <c r="AN96" i="87"/>
  <c r="AN98" i="87" s="1"/>
  <c r="AN28" i="97" s="1"/>
  <c r="AP26" i="33"/>
  <c r="AP15" i="86"/>
  <c r="AP36" i="89"/>
  <c r="AP33" i="97" s="1"/>
  <c r="AP34" i="97" s="1"/>
  <c r="AO64" i="87"/>
  <c r="AO96" i="87" s="1"/>
  <c r="AP33" i="81"/>
  <c r="AP36" i="81" s="1"/>
  <c r="AL49" i="81"/>
  <c r="AL120" i="1" s="1"/>
  <c r="AL126" i="1" s="1"/>
  <c r="AL20" i="33" s="1"/>
  <c r="AL55" i="33" s="1"/>
  <c r="AM49" i="81"/>
  <c r="AM120" i="1" s="1"/>
  <c r="AM126" i="1" s="1"/>
  <c r="AM20" i="33" s="1"/>
  <c r="AN93" i="1"/>
  <c r="AN99" i="1" s="1"/>
  <c r="AN105" i="1"/>
  <c r="AN111" i="1" s="1"/>
  <c r="AN112" i="1" s="1"/>
  <c r="AN92" i="1"/>
  <c r="AN98" i="1" s="1"/>
  <c r="AO145" i="68"/>
  <c r="AO160" i="68" s="1"/>
  <c r="AK79" i="79"/>
  <c r="AK88" i="79" s="1"/>
  <c r="AK75" i="79"/>
  <c r="AK84" i="79" s="1"/>
  <c r="AK78" i="79"/>
  <c r="AK87" i="79" s="1"/>
  <c r="AK77" i="79"/>
  <c r="AK86" i="79" s="1"/>
  <c r="AK76" i="79"/>
  <c r="AK85" i="79" s="1"/>
  <c r="AP86" i="68"/>
  <c r="AP63" i="87" s="1"/>
  <c r="AL10" i="79"/>
  <c r="AL76" i="79" s="1"/>
  <c r="AL85" i="79" s="1"/>
  <c r="AK37" i="1"/>
  <c r="AK39" i="1" s="1"/>
  <c r="AL11" i="79"/>
  <c r="AI21" i="33"/>
  <c r="AI56" i="33" s="1"/>
  <c r="AI128" i="1"/>
  <c r="AM38" i="90"/>
  <c r="AM39" i="90" s="1"/>
  <c r="AM29" i="97" s="1"/>
  <c r="AM30" i="97" s="1"/>
  <c r="AM33" i="90"/>
  <c r="AM34" i="90" s="1"/>
  <c r="AM24" i="97" s="1"/>
  <c r="AM27" i="90"/>
  <c r="AM28" i="90" s="1"/>
  <c r="AM15" i="97" s="1"/>
  <c r="AS2" i="1"/>
  <c r="AS2" i="79"/>
  <c r="AS2" i="38"/>
  <c r="AS2" i="22"/>
  <c r="AM61" i="33"/>
  <c r="AR5" i="55"/>
  <c r="AR32" i="55" s="1"/>
  <c r="AR3" i="87"/>
  <c r="AS2" i="87"/>
  <c r="AS2" i="86"/>
  <c r="AS2" i="97"/>
  <c r="AO20" i="86"/>
  <c r="AO21" i="97" s="1"/>
  <c r="AO16" i="86"/>
  <c r="AO11" i="97" s="1"/>
  <c r="AO97" i="87"/>
  <c r="AO80" i="87"/>
  <c r="AO81" i="87" s="1"/>
  <c r="AO14" i="97" s="1"/>
  <c r="AO90" i="87"/>
  <c r="AR3" i="1"/>
  <c r="AR62" i="1" s="1"/>
  <c r="AR3" i="86"/>
  <c r="AJ14" i="33"/>
  <c r="AJ49" i="33" s="1"/>
  <c r="AJ15" i="33"/>
  <c r="AJ50" i="33" s="1"/>
  <c r="AJ13" i="33"/>
  <c r="AJ48" i="33" s="1"/>
  <c r="AL18" i="33"/>
  <c r="AL53" i="33" s="1"/>
  <c r="AR3" i="33"/>
  <c r="AS2" i="33"/>
  <c r="AL19" i="33"/>
  <c r="AL54" i="33" s="1"/>
  <c r="AK61" i="1"/>
  <c r="AH17" i="33"/>
  <c r="AH52" i="33" s="1"/>
  <c r="AR3" i="55"/>
  <c r="AR3" i="68"/>
  <c r="AM112" i="1"/>
  <c r="AS38" i="75"/>
  <c r="AS31" i="75"/>
  <c r="AS4" i="55" s="1"/>
  <c r="AS23" i="55" s="1"/>
  <c r="AS30" i="75"/>
  <c r="AS37" i="75"/>
  <c r="AS39" i="75"/>
  <c r="AI86" i="1"/>
  <c r="AS2" i="91"/>
  <c r="AS2" i="68"/>
  <c r="AS29" i="75"/>
  <c r="AM100" i="1"/>
  <c r="AJ71" i="1"/>
  <c r="AJ74" i="1"/>
  <c r="AJ73" i="1"/>
  <c r="AN20" i="90"/>
  <c r="AN21" i="90" s="1"/>
  <c r="AJ75" i="1"/>
  <c r="AJ70" i="1"/>
  <c r="AJ72" i="1"/>
  <c r="AQ25" i="89"/>
  <c r="AQ26" i="89" s="1"/>
  <c r="AQ29" i="89" s="1"/>
  <c r="AQ30" i="89" s="1"/>
  <c r="AQ34" i="89" s="1"/>
  <c r="AQ31" i="55"/>
  <c r="AR4" i="90"/>
  <c r="AR3" i="91"/>
  <c r="AS2" i="89"/>
  <c r="AS2" i="90"/>
  <c r="AR3" i="89"/>
  <c r="AR16" i="89" s="1"/>
  <c r="AR19" i="89" s="1"/>
  <c r="AR20" i="89" s="1"/>
  <c r="AR3" i="90"/>
  <c r="AQ28" i="55"/>
  <c r="AQ30" i="55"/>
  <c r="AR4" i="89"/>
  <c r="AS15" i="75"/>
  <c r="AP74" i="55"/>
  <c r="AP65" i="55"/>
  <c r="AO78" i="55"/>
  <c r="AP57" i="55"/>
  <c r="AQ29" i="55"/>
  <c r="AQ27" i="55"/>
  <c r="AL169" i="68"/>
  <c r="AL176" i="68" s="1"/>
  <c r="AP133" i="68"/>
  <c r="AP69" i="87" s="1"/>
  <c r="AP70" i="87" s="1"/>
  <c r="AP148" i="68"/>
  <c r="AT2" i="75"/>
  <c r="AS2" i="55"/>
  <c r="AS9" i="75"/>
  <c r="AS3" i="97" s="1"/>
  <c r="AS2" i="81"/>
  <c r="AO144" i="68"/>
  <c r="AO89" i="68"/>
  <c r="AO88" i="68"/>
  <c r="AQ79" i="68"/>
  <c r="AQ11" i="81"/>
  <c r="AQ78" i="68"/>
  <c r="AN150" i="68"/>
  <c r="AN151" i="68"/>
  <c r="AO135" i="68"/>
  <c r="AO136" i="68"/>
  <c r="AQ126" i="68"/>
  <c r="AQ125" i="68"/>
  <c r="AP132" i="68"/>
  <c r="AP135" i="68" s="1"/>
  <c r="AP147" i="68"/>
  <c r="AQ56" i="55"/>
  <c r="AQ64" i="55" s="1"/>
  <c r="AQ53" i="55"/>
  <c r="AQ61" i="55" s="1"/>
  <c r="AQ68" i="55"/>
  <c r="AQ72" i="55" s="1"/>
  <c r="AQ54" i="55"/>
  <c r="AQ62" i="55" s="1"/>
  <c r="AQ52" i="55"/>
  <c r="AQ60" i="55" s="1"/>
  <c r="AQ55" i="55"/>
  <c r="AQ63" i="55" s="1"/>
  <c r="AQ69" i="55"/>
  <c r="AQ73" i="55" s="1"/>
  <c r="AR3" i="38"/>
  <c r="H39" i="75"/>
  <c r="H4" i="91" s="1"/>
  <c r="AR3" i="79"/>
  <c r="AP70" i="55"/>
  <c r="AR4" i="38"/>
  <c r="H31" i="75"/>
  <c r="H4" i="55" s="1"/>
  <c r="AR70" i="68"/>
  <c r="AR9" i="91" s="1"/>
  <c r="AR119" i="68"/>
  <c r="AK55" i="1"/>
  <c r="AK57" i="1" s="1"/>
  <c r="AK18" i="1"/>
  <c r="AK21" i="1" s="1"/>
  <c r="AM157" i="68"/>
  <c r="AM166" i="68"/>
  <c r="AL198" i="68"/>
  <c r="AL11" i="1" s="1"/>
  <c r="AM158" i="68"/>
  <c r="AM167" i="68"/>
  <c r="AT19" i="1"/>
  <c r="AT36" i="1"/>
  <c r="AT12" i="1"/>
  <c r="AT54" i="1"/>
  <c r="AO153" i="68" l="1"/>
  <c r="AO123" i="1" s="1"/>
  <c r="AO127" i="1" s="1"/>
  <c r="AP88" i="68"/>
  <c r="AP150" i="68"/>
  <c r="AP166" i="68" s="1"/>
  <c r="AQ187" i="68"/>
  <c r="AQ194" i="68"/>
  <c r="AQ19" i="91"/>
  <c r="AQ67" i="91"/>
  <c r="AQ36" i="91"/>
  <c r="AQ37" i="91" s="1"/>
  <c r="AQ79" i="91" s="1"/>
  <c r="AQ31" i="91"/>
  <c r="AQ32" i="91" s="1"/>
  <c r="AQ75" i="91" s="1"/>
  <c r="AQ25" i="91"/>
  <c r="AQ26" i="91" s="1"/>
  <c r="AQ71" i="91" s="1"/>
  <c r="AP19" i="91"/>
  <c r="AP67" i="91"/>
  <c r="AP36" i="91"/>
  <c r="AP37" i="91" s="1"/>
  <c r="AP79" i="91" s="1"/>
  <c r="AP31" i="91"/>
  <c r="AP32" i="91" s="1"/>
  <c r="AP75" i="91" s="1"/>
  <c r="AP25" i="91"/>
  <c r="AP26" i="91" s="1"/>
  <c r="AP71" i="91" s="1"/>
  <c r="AO81" i="91"/>
  <c r="AO45" i="97" s="1"/>
  <c r="AO46" i="97" s="1"/>
  <c r="AO73" i="91"/>
  <c r="AO40" i="97" s="1"/>
  <c r="AO41" i="97" s="1"/>
  <c r="AO77" i="91"/>
  <c r="AO43" i="97" s="1"/>
  <c r="AS3" i="81"/>
  <c r="AS44" i="81" s="1"/>
  <c r="AS52" i="81" s="1"/>
  <c r="AS4" i="91"/>
  <c r="AP45" i="91"/>
  <c r="AQ45" i="91"/>
  <c r="AO69" i="91"/>
  <c r="AO37" i="97" s="1"/>
  <c r="AO38" i="97" s="1"/>
  <c r="AR16" i="91"/>
  <c r="AR43" i="91"/>
  <c r="AR36" i="55"/>
  <c r="AR43" i="55" s="1"/>
  <c r="AR37" i="55"/>
  <c r="AR44" i="55" s="1"/>
  <c r="AQ33" i="55"/>
  <c r="AQ19" i="86" s="1"/>
  <c r="AQ26" i="33"/>
  <c r="AQ15" i="86"/>
  <c r="AP64" i="87"/>
  <c r="AP96" i="87" s="1"/>
  <c r="AO77" i="87"/>
  <c r="AO78" i="87" s="1"/>
  <c r="AO13" i="97" s="1"/>
  <c r="AQ36" i="89"/>
  <c r="AQ33" i="97" s="1"/>
  <c r="AQ34" i="97" s="1"/>
  <c r="AO89" i="87"/>
  <c r="AO91" i="87" s="1"/>
  <c r="AO23" i="97" s="1"/>
  <c r="AO98" i="87"/>
  <c r="AO28" i="97" s="1"/>
  <c r="AQ33" i="81"/>
  <c r="AQ36" i="81" s="1"/>
  <c r="AN49" i="81"/>
  <c r="AN120" i="1" s="1"/>
  <c r="AN126" i="1" s="1"/>
  <c r="AN20" i="33" s="1"/>
  <c r="AO104" i="1"/>
  <c r="AO110" i="1" s="1"/>
  <c r="AP104" i="1"/>
  <c r="AP110" i="1" s="1"/>
  <c r="AO105" i="1"/>
  <c r="AO111" i="1" s="1"/>
  <c r="AO93" i="1"/>
  <c r="AO99" i="1" s="1"/>
  <c r="AP92" i="1"/>
  <c r="AP98" i="1" s="1"/>
  <c r="AO92" i="1"/>
  <c r="AO98" i="1" s="1"/>
  <c r="AL79" i="79"/>
  <c r="AL88" i="79" s="1"/>
  <c r="AP89" i="68"/>
  <c r="AP20" i="90" s="1"/>
  <c r="AP21" i="90" s="1"/>
  <c r="AL78" i="79"/>
  <c r="AL87" i="79" s="1"/>
  <c r="AL77" i="79"/>
  <c r="AL86" i="79" s="1"/>
  <c r="AL80" i="79"/>
  <c r="AL89" i="79" s="1"/>
  <c r="AL75" i="79"/>
  <c r="AL84" i="79" s="1"/>
  <c r="AP145" i="68"/>
  <c r="AP160" i="68" s="1"/>
  <c r="AQ86" i="68"/>
  <c r="AQ63" i="87" s="1"/>
  <c r="AM10" i="79"/>
  <c r="AM75" i="79" s="1"/>
  <c r="AM84" i="79" s="1"/>
  <c r="AM11" i="79"/>
  <c r="AL37" i="1"/>
  <c r="AL39" i="1" s="1"/>
  <c r="AJ21" i="33"/>
  <c r="AJ56" i="33" s="1"/>
  <c r="AJ128" i="1"/>
  <c r="AN38" i="90"/>
  <c r="AN39" i="90" s="1"/>
  <c r="AN29" i="97" s="1"/>
  <c r="AN30" i="97" s="1"/>
  <c r="AN33" i="90"/>
  <c r="AN34" i="90" s="1"/>
  <c r="AN24" i="97" s="1"/>
  <c r="AN27" i="90"/>
  <c r="AN28" i="90" s="1"/>
  <c r="AN15" i="97" s="1"/>
  <c r="AT2" i="1"/>
  <c r="AT2" i="38"/>
  <c r="AT2" i="22"/>
  <c r="AT2" i="79"/>
  <c r="H3" i="1"/>
  <c r="H3" i="81"/>
  <c r="AS5" i="55"/>
  <c r="AS32" i="55" s="1"/>
  <c r="AS3" i="87"/>
  <c r="AP20" i="86"/>
  <c r="AP21" i="97" s="1"/>
  <c r="AP16" i="86"/>
  <c r="AP11" i="97" s="1"/>
  <c r="AN61" i="33"/>
  <c r="AT2" i="87"/>
  <c r="AT2" i="86"/>
  <c r="AT2" i="97"/>
  <c r="AS3" i="1"/>
  <c r="AS62" i="1" s="1"/>
  <c r="AS3" i="86"/>
  <c r="AP90" i="87"/>
  <c r="AP97" i="87"/>
  <c r="AP80" i="87"/>
  <c r="AP81" i="87" s="1"/>
  <c r="AP14" i="97" s="1"/>
  <c r="AK14" i="33"/>
  <c r="AK49" i="33" s="1"/>
  <c r="AK15" i="33"/>
  <c r="AK50" i="33" s="1"/>
  <c r="AM18" i="33"/>
  <c r="AM53" i="33" s="1"/>
  <c r="AK13" i="33"/>
  <c r="AK48" i="33" s="1"/>
  <c r="AM55" i="33"/>
  <c r="AS3" i="33"/>
  <c r="AN19" i="33"/>
  <c r="AN54" i="33" s="1"/>
  <c r="AT2" i="33"/>
  <c r="AM19" i="33"/>
  <c r="AM54" i="33" s="1"/>
  <c r="AL61" i="1"/>
  <c r="AI17" i="33"/>
  <c r="AI52" i="33" s="1"/>
  <c r="AS3" i="55"/>
  <c r="AS3" i="68"/>
  <c r="H3" i="68"/>
  <c r="H3" i="55"/>
  <c r="AT31" i="75"/>
  <c r="AT4" i="55" s="1"/>
  <c r="AT23" i="55" s="1"/>
  <c r="AT37" i="75"/>
  <c r="AT39" i="75"/>
  <c r="AT30" i="75"/>
  <c r="AT38" i="75"/>
  <c r="AN100" i="1"/>
  <c r="AS3" i="90"/>
  <c r="AS3" i="89"/>
  <c r="AS16" i="89" s="1"/>
  <c r="AS19" i="89" s="1"/>
  <c r="AS20" i="89" s="1"/>
  <c r="AS35" i="89" s="1"/>
  <c r="AS3" i="38"/>
  <c r="AS3" i="79"/>
  <c r="AS22" i="55"/>
  <c r="AS21" i="55"/>
  <c r="AS20" i="55"/>
  <c r="AS19" i="55"/>
  <c r="AS18" i="55"/>
  <c r="AJ86" i="1"/>
  <c r="AT2" i="91"/>
  <c r="AT2" i="68"/>
  <c r="AT29" i="75"/>
  <c r="AK70" i="1"/>
  <c r="AK74" i="1"/>
  <c r="AO20" i="90"/>
  <c r="AO21" i="90" s="1"/>
  <c r="AK75" i="1"/>
  <c r="AK73" i="1"/>
  <c r="AK72" i="1"/>
  <c r="AK71" i="1"/>
  <c r="AR35" i="89"/>
  <c r="AS4" i="90"/>
  <c r="AS3" i="91"/>
  <c r="AR25" i="89"/>
  <c r="AR26" i="89" s="1"/>
  <c r="AR29" i="89" s="1"/>
  <c r="AR30" i="89" s="1"/>
  <c r="AR34" i="89" s="1"/>
  <c r="AT2" i="89"/>
  <c r="AT2" i="90"/>
  <c r="AS4" i="89"/>
  <c r="AT15" i="75"/>
  <c r="AQ74" i="55"/>
  <c r="AP78" i="55"/>
  <c r="AQ65" i="55"/>
  <c r="AQ57" i="55"/>
  <c r="AM169" i="68"/>
  <c r="AM176" i="68" s="1"/>
  <c r="AM198" i="68"/>
  <c r="AM11" i="1" s="1"/>
  <c r="AR19" i="55"/>
  <c r="AR28" i="55" s="1"/>
  <c r="AR18" i="55"/>
  <c r="AR22" i="55"/>
  <c r="AR21" i="55"/>
  <c r="AR30" i="55" s="1"/>
  <c r="AR20" i="55"/>
  <c r="AR53" i="55"/>
  <c r="AR61" i="55" s="1"/>
  <c r="AR56" i="55"/>
  <c r="AR64" i="55" s="1"/>
  <c r="AR68" i="55"/>
  <c r="AR72" i="55" s="1"/>
  <c r="AR52" i="55"/>
  <c r="AR60" i="55" s="1"/>
  <c r="AR54" i="55"/>
  <c r="AR62" i="55" s="1"/>
  <c r="AR69" i="55"/>
  <c r="AR55" i="55"/>
  <c r="AR63" i="55" s="1"/>
  <c r="AQ132" i="68"/>
  <c r="AQ147" i="68"/>
  <c r="AQ85" i="68"/>
  <c r="AQ70" i="55"/>
  <c r="AQ133" i="68"/>
  <c r="AQ69" i="87" s="1"/>
  <c r="AQ70" i="87" s="1"/>
  <c r="AQ148" i="68"/>
  <c r="AP136" i="68"/>
  <c r="AU2" i="75"/>
  <c r="AT2" i="81"/>
  <c r="AT9" i="75"/>
  <c r="AT3" i="97" s="1"/>
  <c r="AT2" i="55"/>
  <c r="AR125" i="68"/>
  <c r="AR126" i="68"/>
  <c r="F3" i="38"/>
  <c r="F3" i="79"/>
  <c r="AN167" i="68"/>
  <c r="AN158" i="68"/>
  <c r="AS119" i="68"/>
  <c r="AS70" i="68"/>
  <c r="AS9" i="91" s="1"/>
  <c r="AL18" i="1"/>
  <c r="AL21" i="1" s="1"/>
  <c r="AL55" i="1"/>
  <c r="AL57" i="1" s="1"/>
  <c r="AR11" i="81"/>
  <c r="AR78" i="68"/>
  <c r="AR79" i="68"/>
  <c r="AN157" i="68"/>
  <c r="AN166" i="68"/>
  <c r="AO150" i="68"/>
  <c r="AO151" i="68"/>
  <c r="AS4" i="38"/>
  <c r="AU19" i="1"/>
  <c r="AU12" i="1"/>
  <c r="AU54" i="1"/>
  <c r="AU36" i="1"/>
  <c r="Y14" i="1"/>
  <c r="Y64" i="1"/>
  <c r="AP157" i="68" l="1"/>
  <c r="AP10" i="79" s="1"/>
  <c r="AP78" i="79" s="1"/>
  <c r="AP87" i="79" s="1"/>
  <c r="AR187" i="68"/>
  <c r="AR194" i="68"/>
  <c r="AP46" i="91"/>
  <c r="AP68" i="91"/>
  <c r="AP69" i="91" s="1"/>
  <c r="AP37" i="97" s="1"/>
  <c r="AP38" i="97" s="1"/>
  <c r="AP63" i="91"/>
  <c r="AP64" i="91" s="1"/>
  <c r="AP80" i="91" s="1"/>
  <c r="AP81" i="91" s="1"/>
  <c r="AP45" i="97" s="1"/>
  <c r="AP46" i="97" s="1"/>
  <c r="AP58" i="91"/>
  <c r="AP59" i="91" s="1"/>
  <c r="AP76" i="91" s="1"/>
  <c r="AP77" i="91" s="1"/>
  <c r="AP43" i="97" s="1"/>
  <c r="AP52" i="91"/>
  <c r="AP53" i="91" s="1"/>
  <c r="AP72" i="91" s="1"/>
  <c r="AP73" i="91" s="1"/>
  <c r="AP40" i="97" s="1"/>
  <c r="AP41" i="97" s="1"/>
  <c r="AQ46" i="91"/>
  <c r="AQ68" i="91"/>
  <c r="AQ69" i="91" s="1"/>
  <c r="AQ37" i="97" s="1"/>
  <c r="AQ38" i="97" s="1"/>
  <c r="AQ63" i="91"/>
  <c r="AQ64" i="91" s="1"/>
  <c r="AQ80" i="91" s="1"/>
  <c r="AQ81" i="91" s="1"/>
  <c r="AQ45" i="97" s="1"/>
  <c r="AQ46" i="97" s="1"/>
  <c r="AQ58" i="91"/>
  <c r="AQ59" i="91" s="1"/>
  <c r="AQ76" i="91" s="1"/>
  <c r="AQ77" i="91" s="1"/>
  <c r="AQ43" i="97" s="1"/>
  <c r="AQ52" i="91"/>
  <c r="AT3" i="81"/>
  <c r="AT44" i="81" s="1"/>
  <c r="AT52" i="81" s="1"/>
  <c r="AT4" i="91"/>
  <c r="AR45" i="91"/>
  <c r="AR18" i="91"/>
  <c r="AS16" i="91"/>
  <c r="AS43" i="91"/>
  <c r="AS36" i="55"/>
  <c r="AS43" i="55" s="1"/>
  <c r="AS37" i="55"/>
  <c r="AS44" i="55" s="1"/>
  <c r="AR24" i="55"/>
  <c r="AS24" i="55"/>
  <c r="AR31" i="55"/>
  <c r="AR36" i="89"/>
  <c r="AR33" i="97" s="1"/>
  <c r="AR34" i="97" s="1"/>
  <c r="AP89" i="87"/>
  <c r="AP91" i="87" s="1"/>
  <c r="AP23" i="97" s="1"/>
  <c r="AQ64" i="87"/>
  <c r="AQ77" i="87" s="1"/>
  <c r="AQ78" i="87" s="1"/>
  <c r="AQ13" i="97" s="1"/>
  <c r="AP77" i="87"/>
  <c r="AP78" i="87" s="1"/>
  <c r="AP13" i="97" s="1"/>
  <c r="AR33" i="81"/>
  <c r="AR36" i="81" s="1"/>
  <c r="AP105" i="1"/>
  <c r="AP111" i="1" s="1"/>
  <c r="AP112" i="1" s="1"/>
  <c r="AO49" i="81"/>
  <c r="AO120" i="1" s="1"/>
  <c r="AO126" i="1" s="1"/>
  <c r="AO20" i="33" s="1"/>
  <c r="AP93" i="1"/>
  <c r="AP99" i="1" s="1"/>
  <c r="AP100" i="1" s="1"/>
  <c r="AP49" i="81"/>
  <c r="AP120" i="1" s="1"/>
  <c r="AP126" i="1" s="1"/>
  <c r="AP20" i="33" s="1"/>
  <c r="AQ145" i="68"/>
  <c r="AQ160" i="68" s="1"/>
  <c r="AM79" i="79"/>
  <c r="AM88" i="79" s="1"/>
  <c r="AM76" i="79"/>
  <c r="AM85" i="79" s="1"/>
  <c r="AP151" i="68"/>
  <c r="AP167" i="68" s="1"/>
  <c r="AP169" i="68" s="1"/>
  <c r="AP176" i="68" s="1"/>
  <c r="AP61" i="1" s="1"/>
  <c r="AP153" i="68"/>
  <c r="AP123" i="1" s="1"/>
  <c r="AP127" i="1" s="1"/>
  <c r="AM80" i="79"/>
  <c r="AM89" i="79" s="1"/>
  <c r="AP98" i="87"/>
  <c r="AP28" i="97" s="1"/>
  <c r="AM78" i="79"/>
  <c r="AM87" i="79" s="1"/>
  <c r="AM77" i="79"/>
  <c r="AM86" i="79" s="1"/>
  <c r="AR86" i="68"/>
  <c r="AR63" i="87" s="1"/>
  <c r="AN10" i="79"/>
  <c r="AN79" i="79" s="1"/>
  <c r="AN88" i="79" s="1"/>
  <c r="AN11" i="79"/>
  <c r="AM37" i="1"/>
  <c r="AM39" i="1" s="1"/>
  <c r="AK21" i="33"/>
  <c r="AK56" i="33" s="1"/>
  <c r="AK128" i="1"/>
  <c r="AP33" i="90"/>
  <c r="AP34" i="90" s="1"/>
  <c r="AP24" i="97" s="1"/>
  <c r="AP38" i="90"/>
  <c r="AP39" i="90" s="1"/>
  <c r="AP29" i="97" s="1"/>
  <c r="AO33" i="90"/>
  <c r="AO34" i="90" s="1"/>
  <c r="AO24" i="97" s="1"/>
  <c r="AO38" i="90"/>
  <c r="AO39" i="90" s="1"/>
  <c r="AO29" i="97" s="1"/>
  <c r="AO30" i="97" s="1"/>
  <c r="AO27" i="90"/>
  <c r="AO28" i="90" s="1"/>
  <c r="AO15" i="97" s="1"/>
  <c r="AP27" i="90"/>
  <c r="AP28" i="90" s="1"/>
  <c r="AP15" i="97" s="1"/>
  <c r="AU2" i="1"/>
  <c r="AU2" i="38"/>
  <c r="AU2" i="22"/>
  <c r="AU2" i="79"/>
  <c r="AO61" i="33"/>
  <c r="AU2" i="87"/>
  <c r="AU2" i="97"/>
  <c r="AU2" i="86"/>
  <c r="AT5" i="55"/>
  <c r="AT32" i="55" s="1"/>
  <c r="AT3" i="87"/>
  <c r="AQ20" i="86"/>
  <c r="AQ21" i="97" s="1"/>
  <c r="AQ16" i="86"/>
  <c r="AQ11" i="97" s="1"/>
  <c r="AT3" i="1"/>
  <c r="AT62" i="1" s="1"/>
  <c r="AT3" i="86"/>
  <c r="AQ90" i="87"/>
  <c r="AQ97" i="87"/>
  <c r="AQ80" i="87"/>
  <c r="AQ81" i="87" s="1"/>
  <c r="AQ14" i="97" s="1"/>
  <c r="AN55" i="33"/>
  <c r="AN18" i="33"/>
  <c r="AN53" i="33" s="1"/>
  <c r="AL15" i="33"/>
  <c r="AL50" i="33" s="1"/>
  <c r="AL14" i="33"/>
  <c r="AL49" i="33" s="1"/>
  <c r="Y16" i="33"/>
  <c r="Y51" i="33" s="1"/>
  <c r="AL13" i="33"/>
  <c r="AL48" i="33" s="1"/>
  <c r="Y12" i="33"/>
  <c r="Y47" i="33" s="1"/>
  <c r="AT3" i="33"/>
  <c r="AU2" i="33"/>
  <c r="AM61" i="1"/>
  <c r="AM64" i="1" s="1"/>
  <c r="AJ17" i="33"/>
  <c r="AJ52" i="33" s="1"/>
  <c r="AT3" i="55"/>
  <c r="AT3" i="68"/>
  <c r="AS25" i="89"/>
  <c r="AS26" i="89" s="1"/>
  <c r="AS29" i="89" s="1"/>
  <c r="AS30" i="89" s="1"/>
  <c r="AS34" i="89" s="1"/>
  <c r="AO100" i="1"/>
  <c r="AK86" i="1"/>
  <c r="AO112" i="1"/>
  <c r="AU37" i="75"/>
  <c r="AU39" i="75"/>
  <c r="AU30" i="75"/>
  <c r="AU38" i="75"/>
  <c r="AU31" i="75"/>
  <c r="AU4" i="55" s="1"/>
  <c r="AU23" i="55" s="1"/>
  <c r="AS69" i="55"/>
  <c r="AS73" i="55" s="1"/>
  <c r="AS56" i="55"/>
  <c r="AS64" i="55" s="1"/>
  <c r="AS53" i="55"/>
  <c r="AS61" i="55" s="1"/>
  <c r="AS55" i="55"/>
  <c r="AS63" i="55" s="1"/>
  <c r="AS54" i="55"/>
  <c r="AS62" i="55" s="1"/>
  <c r="AS52" i="55"/>
  <c r="AS60" i="55" s="1"/>
  <c r="AS68" i="55"/>
  <c r="AT3" i="90"/>
  <c r="AT3" i="89"/>
  <c r="AT16" i="89" s="1"/>
  <c r="AT19" i="89" s="1"/>
  <c r="AT20" i="89" s="1"/>
  <c r="AT3" i="38"/>
  <c r="AT3" i="79"/>
  <c r="AT19" i="55"/>
  <c r="AT22" i="55"/>
  <c r="AT18" i="55"/>
  <c r="AT21" i="55"/>
  <c r="AT20" i="55"/>
  <c r="AU2" i="91"/>
  <c r="AU2" i="68"/>
  <c r="AU29" i="75"/>
  <c r="AL75" i="1"/>
  <c r="AL72" i="1"/>
  <c r="AL73" i="1"/>
  <c r="AL70" i="1"/>
  <c r="AL74" i="1"/>
  <c r="AL71" i="1"/>
  <c r="AS29" i="55"/>
  <c r="AS28" i="55"/>
  <c r="AS31" i="55"/>
  <c r="AS30" i="55"/>
  <c r="AT4" i="90"/>
  <c r="AT3" i="91"/>
  <c r="AU2" i="89"/>
  <c r="AU2" i="90"/>
  <c r="AS27" i="55"/>
  <c r="AT4" i="89"/>
  <c r="AU15" i="75"/>
  <c r="AU3" i="87" s="1"/>
  <c r="AR73" i="55"/>
  <c r="AR74" i="55" s="1"/>
  <c r="AR65" i="55"/>
  <c r="AQ78" i="55"/>
  <c r="AR57" i="55"/>
  <c r="AR29" i="55"/>
  <c r="AR27" i="55"/>
  <c r="AS125" i="68"/>
  <c r="AS126" i="68"/>
  <c r="AT119" i="68"/>
  <c r="AT70" i="68"/>
  <c r="AT9" i="91" s="1"/>
  <c r="AM18" i="1"/>
  <c r="AM21" i="1" s="1"/>
  <c r="AM55" i="1"/>
  <c r="AM57" i="1" s="1"/>
  <c r="AS11" i="81"/>
  <c r="AS79" i="68"/>
  <c r="AS78" i="68"/>
  <c r="AR85" i="68"/>
  <c r="AT4" i="38"/>
  <c r="AR70" i="55"/>
  <c r="AQ144" i="68"/>
  <c r="AQ88" i="68"/>
  <c r="AQ89" i="68"/>
  <c r="AO167" i="68"/>
  <c r="AO158" i="68"/>
  <c r="AN198" i="68"/>
  <c r="AN11" i="1" s="1"/>
  <c r="AN14" i="1" s="1"/>
  <c r="AV2" i="75"/>
  <c r="AU9" i="75"/>
  <c r="AU3" i="97" s="1"/>
  <c r="AU2" i="55"/>
  <c r="AU2" i="81"/>
  <c r="AO157" i="68"/>
  <c r="AO166" i="68"/>
  <c r="AN169" i="68"/>
  <c r="AN176" i="68" s="1"/>
  <c r="AN61" i="1" s="1"/>
  <c r="AR148" i="68"/>
  <c r="AR133" i="68"/>
  <c r="AR69" i="87" s="1"/>
  <c r="AR70" i="87" s="1"/>
  <c r="AQ135" i="68"/>
  <c r="AQ136" i="68"/>
  <c r="AR132" i="68"/>
  <c r="AR147" i="68"/>
  <c r="AV12" i="1"/>
  <c r="AV19" i="1"/>
  <c r="AV36" i="1"/>
  <c r="AV54" i="1"/>
  <c r="AJ14" i="1"/>
  <c r="AJ64" i="1"/>
  <c r="I14" i="1"/>
  <c r="I64" i="1"/>
  <c r="V14" i="1"/>
  <c r="V64" i="1"/>
  <c r="S14" i="1"/>
  <c r="S64" i="1"/>
  <c r="AL14" i="1"/>
  <c r="AL64" i="1"/>
  <c r="AA14" i="1"/>
  <c r="AA64" i="1"/>
  <c r="J14" i="1"/>
  <c r="J64" i="1"/>
  <c r="N14" i="1"/>
  <c r="N64" i="1"/>
  <c r="AK14" i="1"/>
  <c r="AK64" i="1"/>
  <c r="O14" i="1"/>
  <c r="O64" i="1"/>
  <c r="AD14" i="1"/>
  <c r="AD64" i="1"/>
  <c r="AH14" i="1"/>
  <c r="AH64" i="1"/>
  <c r="Q14" i="1"/>
  <c r="Q64" i="1"/>
  <c r="P14" i="1"/>
  <c r="P64" i="1"/>
  <c r="AE14" i="1"/>
  <c r="AE64" i="1"/>
  <c r="AB14" i="1"/>
  <c r="AB64" i="1"/>
  <c r="Z14" i="1"/>
  <c r="Z64" i="1"/>
  <c r="U14" i="1"/>
  <c r="U64" i="1"/>
  <c r="K14" i="1"/>
  <c r="K64" i="1"/>
  <c r="AI14" i="1"/>
  <c r="AI64" i="1"/>
  <c r="M14" i="1"/>
  <c r="M64" i="1"/>
  <c r="W14" i="1"/>
  <c r="W64" i="1"/>
  <c r="R14" i="1"/>
  <c r="R64" i="1"/>
  <c r="AC14" i="1"/>
  <c r="AC64" i="1"/>
  <c r="AM14" i="1"/>
  <c r="L14" i="1"/>
  <c r="L64" i="1"/>
  <c r="AF14" i="1"/>
  <c r="AF64" i="1"/>
  <c r="X14" i="1"/>
  <c r="X64" i="1"/>
  <c r="AG14" i="1"/>
  <c r="AG64" i="1"/>
  <c r="T14" i="1"/>
  <c r="T64" i="1"/>
  <c r="AQ153" i="68" l="1"/>
  <c r="AQ123" i="1" s="1"/>
  <c r="AQ127" i="1" s="1"/>
  <c r="AS187" i="68"/>
  <c r="AS194" i="68"/>
  <c r="AQ53" i="91"/>
  <c r="AQ72" i="91" s="1"/>
  <c r="AQ73" i="91" s="1"/>
  <c r="AQ40" i="97" s="1"/>
  <c r="AQ41" i="97" s="1"/>
  <c r="AR19" i="91"/>
  <c r="AR67" i="91"/>
  <c r="AR36" i="91"/>
  <c r="AR37" i="91" s="1"/>
  <c r="AR79" i="91" s="1"/>
  <c r="AR31" i="91"/>
  <c r="AR32" i="91" s="1"/>
  <c r="AR75" i="91" s="1"/>
  <c r="AR25" i="91"/>
  <c r="AR26" i="91" s="1"/>
  <c r="AR71" i="91" s="1"/>
  <c r="AR46" i="91"/>
  <c r="AR68" i="91"/>
  <c r="AR63" i="91"/>
  <c r="AR64" i="91" s="1"/>
  <c r="AR80" i="91" s="1"/>
  <c r="AR58" i="91"/>
  <c r="AR59" i="91" s="1"/>
  <c r="AR76" i="91" s="1"/>
  <c r="AR52" i="91"/>
  <c r="AR53" i="91" s="1"/>
  <c r="AR72" i="91" s="1"/>
  <c r="AU3" i="81"/>
  <c r="AU44" i="81" s="1"/>
  <c r="AU52" i="81" s="1"/>
  <c r="AU4" i="91"/>
  <c r="AS45" i="91"/>
  <c r="AS18" i="91"/>
  <c r="AT16" i="91"/>
  <c r="AT43" i="91"/>
  <c r="AT37" i="55"/>
  <c r="AT44" i="55" s="1"/>
  <c r="AT36" i="55"/>
  <c r="AT43" i="55" s="1"/>
  <c r="AQ89" i="87"/>
  <c r="AQ91" i="87" s="1"/>
  <c r="AQ23" i="97" s="1"/>
  <c r="AT24" i="55"/>
  <c r="AS33" i="55"/>
  <c r="AS19" i="86" s="1"/>
  <c r="AR33" i="55"/>
  <c r="AR19" i="86" s="1"/>
  <c r="AP75" i="79"/>
  <c r="AP84" i="79" s="1"/>
  <c r="AQ96" i="87"/>
  <c r="AQ98" i="87" s="1"/>
  <c r="AQ28" i="97" s="1"/>
  <c r="AS36" i="89"/>
  <c r="AS33" i="97" s="1"/>
  <c r="AS34" i="97" s="1"/>
  <c r="AR64" i="87"/>
  <c r="AR96" i="87" s="1"/>
  <c r="AR26" i="33"/>
  <c r="AR15" i="86"/>
  <c r="AN78" i="79"/>
  <c r="AN87" i="79" s="1"/>
  <c r="AS26" i="33"/>
  <c r="AS15" i="86"/>
  <c r="AP158" i="68"/>
  <c r="AP11" i="79" s="1"/>
  <c r="AP76" i="79"/>
  <c r="AP85" i="79" s="1"/>
  <c r="AP80" i="79"/>
  <c r="AP89" i="79" s="1"/>
  <c r="AP77" i="79"/>
  <c r="AP86" i="79" s="1"/>
  <c r="AS33" i="81"/>
  <c r="AS36" i="81" s="1"/>
  <c r="AQ104" i="1"/>
  <c r="AQ110" i="1" s="1"/>
  <c r="AQ93" i="1"/>
  <c r="AQ99" i="1" s="1"/>
  <c r="AQ105" i="1"/>
  <c r="AQ111" i="1" s="1"/>
  <c r="AP79" i="79"/>
  <c r="AP88" i="79" s="1"/>
  <c r="AN76" i="79"/>
  <c r="AN85" i="79" s="1"/>
  <c r="AQ92" i="1"/>
  <c r="AQ98" i="1" s="1"/>
  <c r="AP30" i="97"/>
  <c r="AR145" i="68"/>
  <c r="AR160" i="68" s="1"/>
  <c r="AN77" i="79"/>
  <c r="AN86" i="79" s="1"/>
  <c r="AN75" i="79"/>
  <c r="AN84" i="79" s="1"/>
  <c r="AN80" i="79"/>
  <c r="AN89" i="79" s="1"/>
  <c r="AS86" i="68"/>
  <c r="AS63" i="87" s="1"/>
  <c r="AN37" i="1"/>
  <c r="AN39" i="1" s="1"/>
  <c r="AO11" i="79"/>
  <c r="AO10" i="79"/>
  <c r="AO77" i="79" s="1"/>
  <c r="AO86" i="79" s="1"/>
  <c r="AL21" i="33"/>
  <c r="AL56" i="33" s="1"/>
  <c r="AL128" i="1"/>
  <c r="AV2" i="1"/>
  <c r="AV2" i="38"/>
  <c r="AV2" i="22"/>
  <c r="AV2" i="79"/>
  <c r="AP61" i="33"/>
  <c r="AR90" i="87"/>
  <c r="AR97" i="87"/>
  <c r="AR80" i="87"/>
  <c r="AR81" i="87" s="1"/>
  <c r="AR14" i="97" s="1"/>
  <c r="AV2" i="97"/>
  <c r="AV2" i="86"/>
  <c r="AV2" i="87"/>
  <c r="AU3" i="1"/>
  <c r="AU62" i="1" s="1"/>
  <c r="AU3" i="86"/>
  <c r="AM16" i="33"/>
  <c r="AM51" i="33" s="1"/>
  <c r="U16" i="33"/>
  <c r="U51" i="33" s="1"/>
  <c r="T12" i="33"/>
  <c r="T47" i="33" s="1"/>
  <c r="L12" i="33"/>
  <c r="L47" i="33" s="1"/>
  <c r="W12" i="33"/>
  <c r="W47" i="33" s="1"/>
  <c r="U12" i="33"/>
  <c r="U47" i="33" s="1"/>
  <c r="P12" i="33"/>
  <c r="P47" i="33" s="1"/>
  <c r="O16" i="33"/>
  <c r="O51" i="33" s="1"/>
  <c r="J12" i="33"/>
  <c r="J47" i="33" s="1"/>
  <c r="V12" i="33"/>
  <c r="V47" i="33" s="1"/>
  <c r="V16" i="33"/>
  <c r="V51" i="33" s="1"/>
  <c r="M16" i="33"/>
  <c r="M51" i="33" s="1"/>
  <c r="AN12" i="33"/>
  <c r="AN47" i="33" s="1"/>
  <c r="O12" i="33"/>
  <c r="O47" i="33" s="1"/>
  <c r="AA16" i="33"/>
  <c r="AA51" i="33" s="1"/>
  <c r="AO18" i="33"/>
  <c r="AO53" i="33" s="1"/>
  <c r="P16" i="33"/>
  <c r="P51" i="33" s="1"/>
  <c r="M12" i="33"/>
  <c r="M47" i="33" s="1"/>
  <c r="AM15" i="33"/>
  <c r="AM50" i="33" s="1"/>
  <c r="W16" i="33"/>
  <c r="W51" i="33" s="1"/>
  <c r="AC16" i="33"/>
  <c r="AC51" i="33" s="1"/>
  <c r="I12" i="33"/>
  <c r="I47" i="33" s="1"/>
  <c r="AM13" i="33"/>
  <c r="AM48" i="33" s="1"/>
  <c r="Z16" i="33"/>
  <c r="Z51" i="33" s="1"/>
  <c r="Z12" i="33"/>
  <c r="Z47" i="33" s="1"/>
  <c r="AA12" i="33"/>
  <c r="AA47" i="33" s="1"/>
  <c r="X16" i="33"/>
  <c r="X51" i="33" s="1"/>
  <c r="AB16" i="33"/>
  <c r="AB51" i="33" s="1"/>
  <c r="AK16" i="33"/>
  <c r="AK51" i="33" s="1"/>
  <c r="AC12" i="33"/>
  <c r="AC47" i="33" s="1"/>
  <c r="AI12" i="33"/>
  <c r="AI47" i="33" s="1"/>
  <c r="AB12" i="33"/>
  <c r="AB47" i="33" s="1"/>
  <c r="AH16" i="33"/>
  <c r="AH51" i="33" s="1"/>
  <c r="AK12" i="33"/>
  <c r="AK47" i="33" s="1"/>
  <c r="AL12" i="33"/>
  <c r="AL47" i="33" s="1"/>
  <c r="AJ16" i="33"/>
  <c r="AJ51" i="33" s="1"/>
  <c r="AM14" i="33"/>
  <c r="AM49" i="33" s="1"/>
  <c r="L16" i="33"/>
  <c r="L51" i="33" s="1"/>
  <c r="J16" i="33"/>
  <c r="J51" i="33" s="1"/>
  <c r="AM12" i="33"/>
  <c r="AM47" i="33" s="1"/>
  <c r="Q16" i="33"/>
  <c r="Q51" i="33" s="1"/>
  <c r="AI16" i="33"/>
  <c r="AI51" i="33" s="1"/>
  <c r="Q12" i="33"/>
  <c r="Q47" i="33" s="1"/>
  <c r="AL16" i="33"/>
  <c r="AL51" i="33" s="1"/>
  <c r="X12" i="33"/>
  <c r="X47" i="33" s="1"/>
  <c r="R16" i="33"/>
  <c r="R51" i="33" s="1"/>
  <c r="AE16" i="33"/>
  <c r="AE51" i="33" s="1"/>
  <c r="N16" i="33"/>
  <c r="N51" i="33" s="1"/>
  <c r="S16" i="33"/>
  <c r="S51" i="33" s="1"/>
  <c r="AJ12" i="33"/>
  <c r="AJ47" i="33" s="1"/>
  <c r="T16" i="33"/>
  <c r="T51" i="33" s="1"/>
  <c r="AD12" i="33"/>
  <c r="AD47" i="33" s="1"/>
  <c r="AP18" i="33"/>
  <c r="AP53" i="33" s="1"/>
  <c r="AG16" i="33"/>
  <c r="AG51" i="33" s="1"/>
  <c r="AG12" i="33"/>
  <c r="AG47" i="33" s="1"/>
  <c r="AF16" i="33"/>
  <c r="AF51" i="33" s="1"/>
  <c r="K16" i="33"/>
  <c r="K51" i="33" s="1"/>
  <c r="AH12" i="33"/>
  <c r="AH47" i="33" s="1"/>
  <c r="AF12" i="33"/>
  <c r="AF47" i="33" s="1"/>
  <c r="R12" i="33"/>
  <c r="R47" i="33" s="1"/>
  <c r="K12" i="33"/>
  <c r="K47" i="33" s="1"/>
  <c r="AE12" i="33"/>
  <c r="AE47" i="33" s="1"/>
  <c r="AD16" i="33"/>
  <c r="AD51" i="33" s="1"/>
  <c r="N12" i="33"/>
  <c r="N47" i="33" s="1"/>
  <c r="S12" i="33"/>
  <c r="S47" i="33" s="1"/>
  <c r="AU3" i="33"/>
  <c r="AO55" i="33"/>
  <c r="AO19" i="33"/>
  <c r="AO54" i="33" s="1"/>
  <c r="AP19" i="33"/>
  <c r="AP54" i="33" s="1"/>
  <c r="AV2" i="33"/>
  <c r="AK17" i="33"/>
  <c r="AK52" i="33" s="1"/>
  <c r="I16" i="33"/>
  <c r="AU3" i="91"/>
  <c r="AU5" i="55"/>
  <c r="AU32" i="55" s="1"/>
  <c r="AU3" i="55"/>
  <c r="AU3" i="68"/>
  <c r="AS70" i="55"/>
  <c r="AT25" i="89"/>
  <c r="AT26" i="89" s="1"/>
  <c r="AT29" i="89" s="1"/>
  <c r="AT30" i="89" s="1"/>
  <c r="AT34" i="89" s="1"/>
  <c r="AS72" i="55"/>
  <c r="AS74" i="55" s="1"/>
  <c r="AV37" i="75"/>
  <c r="AV39" i="75"/>
  <c r="AV30" i="75"/>
  <c r="AV38" i="75"/>
  <c r="AV31" i="75"/>
  <c r="AV4" i="55" s="1"/>
  <c r="AV23" i="55" s="1"/>
  <c r="AU21" i="55"/>
  <c r="AU22" i="55"/>
  <c r="AU20" i="55"/>
  <c r="AU19" i="55"/>
  <c r="AU18" i="55"/>
  <c r="AT27" i="55"/>
  <c r="AS57" i="55"/>
  <c r="AT35" i="89"/>
  <c r="AU3" i="90"/>
  <c r="AU3" i="89"/>
  <c r="AU16" i="89" s="1"/>
  <c r="AU19" i="89" s="1"/>
  <c r="AU20" i="89" s="1"/>
  <c r="AU35" i="89" s="1"/>
  <c r="AU3" i="38"/>
  <c r="AU3" i="79"/>
  <c r="AT56" i="55"/>
  <c r="AT64" i="55" s="1"/>
  <c r="AT69" i="55"/>
  <c r="AT73" i="55" s="1"/>
  <c r="AT55" i="55"/>
  <c r="AT63" i="55" s="1"/>
  <c r="AT68" i="55"/>
  <c r="AT72" i="55" s="1"/>
  <c r="AT52" i="55"/>
  <c r="AT53" i="55"/>
  <c r="AT61" i="55" s="1"/>
  <c r="AT54" i="55"/>
  <c r="AT62" i="55" s="1"/>
  <c r="AS65" i="55"/>
  <c r="AL86" i="1"/>
  <c r="AV2" i="91"/>
  <c r="AV2" i="68"/>
  <c r="AV29" i="75"/>
  <c r="AM71" i="1"/>
  <c r="AM70" i="1"/>
  <c r="AP64" i="1"/>
  <c r="AN64" i="1"/>
  <c r="AM74" i="1"/>
  <c r="AM75" i="1"/>
  <c r="AM73" i="1"/>
  <c r="AQ20" i="90"/>
  <c r="AQ21" i="90" s="1"/>
  <c r="AM72" i="1"/>
  <c r="AT29" i="55"/>
  <c r="AT28" i="55"/>
  <c r="AU4" i="89"/>
  <c r="AU4" i="90"/>
  <c r="AV2" i="89"/>
  <c r="AV2" i="90"/>
  <c r="AT31" i="55"/>
  <c r="AT30" i="55"/>
  <c r="AV15" i="75"/>
  <c r="AV3" i="87" s="1"/>
  <c r="AO169" i="68"/>
  <c r="AO176" i="68" s="1"/>
  <c r="AO61" i="1" s="1"/>
  <c r="AN18" i="1"/>
  <c r="AN21" i="1" s="1"/>
  <c r="AN55" i="1"/>
  <c r="AN57" i="1" s="1"/>
  <c r="AO198" i="68"/>
  <c r="AO11" i="1" s="1"/>
  <c r="AO14" i="1" s="1"/>
  <c r="AO12" i="33" s="1"/>
  <c r="AO47" i="33" s="1"/>
  <c r="AU4" i="38"/>
  <c r="AR89" i="68"/>
  <c r="AR88" i="68"/>
  <c r="AR144" i="68"/>
  <c r="AU70" i="68"/>
  <c r="AU9" i="91" s="1"/>
  <c r="AU119" i="68"/>
  <c r="AT78" i="68"/>
  <c r="AT11" i="81"/>
  <c r="AT79" i="68"/>
  <c r="AV2" i="81"/>
  <c r="AW2" i="75"/>
  <c r="AV2" i="55"/>
  <c r="AV9" i="75"/>
  <c r="AV3" i="97" s="1"/>
  <c r="AS85" i="68"/>
  <c r="AT125" i="68"/>
  <c r="AT126" i="68"/>
  <c r="AS133" i="68"/>
  <c r="AS69" i="87" s="1"/>
  <c r="AS70" i="87" s="1"/>
  <c r="AS148" i="68"/>
  <c r="AR135" i="68"/>
  <c r="AR136" i="68"/>
  <c r="AS147" i="68"/>
  <c r="AS132" i="68"/>
  <c r="AQ150" i="68"/>
  <c r="AQ151" i="68"/>
  <c r="AW12" i="1"/>
  <c r="AW19" i="1"/>
  <c r="AW36" i="1"/>
  <c r="AW54" i="1"/>
  <c r="AR153" i="68" l="1"/>
  <c r="AR123" i="1" s="1"/>
  <c r="AR127" i="1" s="1"/>
  <c r="AT187" i="68"/>
  <c r="AT194" i="68"/>
  <c r="AS19" i="91"/>
  <c r="AS36" i="91"/>
  <c r="AS37" i="91" s="1"/>
  <c r="AS79" i="91" s="1"/>
  <c r="AS31" i="91"/>
  <c r="AS32" i="91" s="1"/>
  <c r="AS75" i="91" s="1"/>
  <c r="AS25" i="91"/>
  <c r="AS26" i="91" s="1"/>
  <c r="AS71" i="91" s="1"/>
  <c r="AS67" i="91"/>
  <c r="AS46" i="91"/>
  <c r="AS68" i="91"/>
  <c r="AS63" i="91"/>
  <c r="AS64" i="91" s="1"/>
  <c r="AS80" i="91" s="1"/>
  <c r="AS58" i="91"/>
  <c r="AS59" i="91" s="1"/>
  <c r="AS76" i="91" s="1"/>
  <c r="AS52" i="91"/>
  <c r="AS53" i="91" s="1"/>
  <c r="AS72" i="91" s="1"/>
  <c r="AV3" i="81"/>
  <c r="AV44" i="81" s="1"/>
  <c r="AV52" i="81" s="1"/>
  <c r="AV4" i="91"/>
  <c r="AR81" i="91"/>
  <c r="AR45" i="97" s="1"/>
  <c r="AR46" i="97" s="1"/>
  <c r="AR77" i="91"/>
  <c r="AR43" i="97" s="1"/>
  <c r="AT45" i="91"/>
  <c r="AR73" i="91"/>
  <c r="AR40" i="97" s="1"/>
  <c r="AR41" i="97" s="1"/>
  <c r="AT18" i="91"/>
  <c r="AR69" i="91"/>
  <c r="AR37" i="97" s="1"/>
  <c r="AR38" i="97" s="1"/>
  <c r="AU16" i="91"/>
  <c r="AU43" i="91"/>
  <c r="AU37" i="55"/>
  <c r="AU44" i="55" s="1"/>
  <c r="AU36" i="55"/>
  <c r="AU43" i="55" s="1"/>
  <c r="AT33" i="55"/>
  <c r="AT19" i="86" s="1"/>
  <c r="AU24" i="55"/>
  <c r="AR77" i="87"/>
  <c r="AR78" i="87" s="1"/>
  <c r="AR13" i="97" s="1"/>
  <c r="AR98" i="87"/>
  <c r="AR28" i="97" s="1"/>
  <c r="AR89" i="87"/>
  <c r="AR91" i="87" s="1"/>
  <c r="AR23" i="97" s="1"/>
  <c r="AT26" i="33"/>
  <c r="AT15" i="86"/>
  <c r="AT36" i="89"/>
  <c r="AT33" i="97" s="1"/>
  <c r="AT34" i="97" s="1"/>
  <c r="AS64" i="87"/>
  <c r="AS96" i="87" s="1"/>
  <c r="AT33" i="81"/>
  <c r="AT36" i="81" s="1"/>
  <c r="AR104" i="1"/>
  <c r="AR110" i="1" s="1"/>
  <c r="AR105" i="1"/>
  <c r="AR111" i="1" s="1"/>
  <c r="AR93" i="1"/>
  <c r="AR99" i="1" s="1"/>
  <c r="AQ49" i="81"/>
  <c r="AQ120" i="1" s="1"/>
  <c r="AQ126" i="1" s="1"/>
  <c r="AQ20" i="33" s="1"/>
  <c r="AR92" i="1"/>
  <c r="AR98" i="1" s="1"/>
  <c r="AS145" i="68"/>
  <c r="AS160" i="68" s="1"/>
  <c r="AO75" i="79"/>
  <c r="AO84" i="79" s="1"/>
  <c r="AO78" i="79"/>
  <c r="AO87" i="79" s="1"/>
  <c r="AO76" i="79"/>
  <c r="AO85" i="79" s="1"/>
  <c r="AT86" i="68"/>
  <c r="AT63" i="87" s="1"/>
  <c r="AO80" i="79"/>
  <c r="AO89" i="79" s="1"/>
  <c r="AO79" i="79"/>
  <c r="AO88" i="79" s="1"/>
  <c r="AO37" i="1"/>
  <c r="AO39" i="1" s="1"/>
  <c r="AM21" i="33"/>
  <c r="AM56" i="33" s="1"/>
  <c r="AM128" i="1"/>
  <c r="AQ38" i="90"/>
  <c r="AQ39" i="90" s="1"/>
  <c r="AQ29" i="97" s="1"/>
  <c r="AQ30" i="97" s="1"/>
  <c r="AQ33" i="90"/>
  <c r="AQ34" i="90" s="1"/>
  <c r="AQ24" i="97" s="1"/>
  <c r="AQ27" i="90"/>
  <c r="AQ28" i="90" s="1"/>
  <c r="AQ15" i="97" s="1"/>
  <c r="AW2" i="1"/>
  <c r="AW2" i="79"/>
  <c r="AW2" i="38"/>
  <c r="AW2" i="22"/>
  <c r="AQ61" i="33"/>
  <c r="AS16" i="86"/>
  <c r="AS11" i="97" s="1"/>
  <c r="AS20" i="86"/>
  <c r="AS21" i="97" s="1"/>
  <c r="AS97" i="87"/>
  <c r="AS80" i="87"/>
  <c r="AS81" i="87" s="1"/>
  <c r="AS14" i="97" s="1"/>
  <c r="AS90" i="87"/>
  <c r="AR16" i="86"/>
  <c r="AR11" i="97" s="1"/>
  <c r="AR20" i="86"/>
  <c r="AR21" i="97" s="1"/>
  <c r="AW2" i="87"/>
  <c r="AW2" i="86"/>
  <c r="AW2" i="97"/>
  <c r="AV3" i="1"/>
  <c r="AV62" i="1" s="1"/>
  <c r="AV3" i="86"/>
  <c r="AP55" i="33"/>
  <c r="AN13" i="33"/>
  <c r="AN48" i="33" s="1"/>
  <c r="AN15" i="33"/>
  <c r="AN50" i="33" s="1"/>
  <c r="AN14" i="33"/>
  <c r="AN49" i="33" s="1"/>
  <c r="AV3" i="33"/>
  <c r="I51" i="33"/>
  <c r="AW2" i="33"/>
  <c r="AN16" i="33"/>
  <c r="AN51" i="33" s="1"/>
  <c r="AL17" i="33"/>
  <c r="AL52" i="33" s="1"/>
  <c r="AP16" i="33"/>
  <c r="AP51" i="33" s="1"/>
  <c r="AQ100" i="1"/>
  <c r="AV3" i="91"/>
  <c r="AV5" i="55"/>
  <c r="AV32" i="55" s="1"/>
  <c r="AV3" i="55"/>
  <c r="AV3" i="68"/>
  <c r="AU25" i="89"/>
  <c r="AU26" i="89" s="1"/>
  <c r="AU29" i="89" s="1"/>
  <c r="AU30" i="89" s="1"/>
  <c r="AU34" i="89" s="1"/>
  <c r="AM86" i="1"/>
  <c r="AU126" i="68"/>
  <c r="AT70" i="55"/>
  <c r="AT74" i="55"/>
  <c r="AT57" i="55"/>
  <c r="AV20" i="55"/>
  <c r="AV19" i="55"/>
  <c r="AV18" i="55"/>
  <c r="AV22" i="55"/>
  <c r="AV21" i="55"/>
  <c r="AU54" i="55"/>
  <c r="AU62" i="55" s="1"/>
  <c r="AU55" i="55"/>
  <c r="AU63" i="55" s="1"/>
  <c r="AU68" i="55"/>
  <c r="AU72" i="55" s="1"/>
  <c r="AU52" i="55"/>
  <c r="AU60" i="55" s="1"/>
  <c r="AU69" i="55"/>
  <c r="AU73" i="55" s="1"/>
  <c r="AU56" i="55"/>
  <c r="AU64" i="55" s="1"/>
  <c r="AU53" i="55"/>
  <c r="AU61" i="55" s="1"/>
  <c r="AT60" i="55"/>
  <c r="AT65" i="55" s="1"/>
  <c r="AW37" i="75"/>
  <c r="AW39" i="75"/>
  <c r="AW30" i="75"/>
  <c r="AW38" i="75"/>
  <c r="AW31" i="75"/>
  <c r="AW4" i="55" s="1"/>
  <c r="AW23" i="55" s="1"/>
  <c r="AV3" i="90"/>
  <c r="AV3" i="89"/>
  <c r="AV16" i="89" s="1"/>
  <c r="AV19" i="89" s="1"/>
  <c r="AV20" i="89" s="1"/>
  <c r="AV35" i="89" s="1"/>
  <c r="AV3" i="38"/>
  <c r="AV3" i="79"/>
  <c r="AQ112" i="1"/>
  <c r="AW2" i="91"/>
  <c r="AW29" i="75"/>
  <c r="AW2" i="68"/>
  <c r="AP72" i="1"/>
  <c r="AN74" i="1"/>
  <c r="AP75" i="1"/>
  <c r="AR20" i="90"/>
  <c r="AR21" i="90" s="1"/>
  <c r="AP71" i="1"/>
  <c r="AN70" i="1"/>
  <c r="AP70" i="1"/>
  <c r="AN73" i="1"/>
  <c r="AP74" i="1"/>
  <c r="AN71" i="1"/>
  <c r="AN72" i="1"/>
  <c r="AP73" i="1"/>
  <c r="AN75" i="1"/>
  <c r="AO64" i="1"/>
  <c r="AS78" i="55"/>
  <c r="AW2" i="89"/>
  <c r="AW2" i="90"/>
  <c r="AV4" i="89"/>
  <c r="AV4" i="90"/>
  <c r="AU30" i="55"/>
  <c r="AU27" i="55"/>
  <c r="AU29" i="55"/>
  <c r="AU28" i="55"/>
  <c r="AU31" i="55"/>
  <c r="AW15" i="75"/>
  <c r="AU125" i="68"/>
  <c r="AU132" i="68" s="1"/>
  <c r="AU135" i="68" s="1"/>
  <c r="AQ167" i="68"/>
  <c r="AQ158" i="68"/>
  <c r="AQ157" i="68"/>
  <c r="AQ166" i="68"/>
  <c r="AT148" i="68"/>
  <c r="AT133" i="68"/>
  <c r="AT69" i="87" s="1"/>
  <c r="AT70" i="87" s="1"/>
  <c r="AT85" i="68"/>
  <c r="AS135" i="68"/>
  <c r="AS136" i="68"/>
  <c r="AT132" i="68"/>
  <c r="AT135" i="68" s="1"/>
  <c r="AT147" i="68"/>
  <c r="AR78" i="55"/>
  <c r="AR150" i="68"/>
  <c r="AR151" i="68"/>
  <c r="AV119" i="68"/>
  <c r="AV125" i="68" s="1"/>
  <c r="AV70" i="68"/>
  <c r="AS144" i="68"/>
  <c r="AS89" i="68"/>
  <c r="AS88" i="68"/>
  <c r="AV4" i="38"/>
  <c r="AU78" i="68"/>
  <c r="AU11" i="81"/>
  <c r="AU79" i="68"/>
  <c r="AW9" i="75"/>
  <c r="AW3" i="97" s="1"/>
  <c r="AX2" i="75"/>
  <c r="AW2" i="55"/>
  <c r="AW2" i="81"/>
  <c r="AO18" i="1"/>
  <c r="AO21" i="1" s="1"/>
  <c r="AO55" i="1"/>
  <c r="AO57" i="1" s="1"/>
  <c r="AX12" i="1"/>
  <c r="AX36" i="1"/>
  <c r="AX54" i="1"/>
  <c r="AX19" i="1"/>
  <c r="AS153" i="68" l="1"/>
  <c r="AS123" i="1" s="1"/>
  <c r="AS127" i="1" s="1"/>
  <c r="AU187" i="68"/>
  <c r="AU194" i="68"/>
  <c r="AP37" i="1"/>
  <c r="AP39" i="1" s="1"/>
  <c r="AP14" i="33" s="1"/>
  <c r="AP49" i="33" s="1"/>
  <c r="AP198" i="68"/>
  <c r="AP11" i="1" s="1"/>
  <c r="AP14" i="1" s="1"/>
  <c r="AP12" i="33" s="1"/>
  <c r="AP47" i="33" s="1"/>
  <c r="AT19" i="91"/>
  <c r="AT67" i="91"/>
  <c r="AT36" i="91"/>
  <c r="AT37" i="91" s="1"/>
  <c r="AT79" i="91" s="1"/>
  <c r="AT31" i="91"/>
  <c r="AT32" i="91" s="1"/>
  <c r="AT75" i="91" s="1"/>
  <c r="AT25" i="91"/>
  <c r="AT26" i="91" s="1"/>
  <c r="AT71" i="91" s="1"/>
  <c r="AT46" i="91"/>
  <c r="AT68" i="91"/>
  <c r="AT63" i="91"/>
  <c r="AT64" i="91" s="1"/>
  <c r="AT80" i="91" s="1"/>
  <c r="AT58" i="91"/>
  <c r="AT59" i="91" s="1"/>
  <c r="AT76" i="91" s="1"/>
  <c r="AT52" i="91"/>
  <c r="AT53" i="91" s="1"/>
  <c r="AT72" i="91" s="1"/>
  <c r="AS73" i="91"/>
  <c r="AS40" i="97" s="1"/>
  <c r="AS41" i="97" s="1"/>
  <c r="AW3" i="81"/>
  <c r="AW44" i="81" s="1"/>
  <c r="AW52" i="81" s="1"/>
  <c r="AW4" i="91"/>
  <c r="AU45" i="91"/>
  <c r="AU18" i="91"/>
  <c r="AS77" i="91"/>
  <c r="AS43" i="97" s="1"/>
  <c r="AS81" i="91"/>
  <c r="AS45" i="97" s="1"/>
  <c r="AS46" i="97" s="1"/>
  <c r="AS69" i="91"/>
  <c r="AS37" i="97" s="1"/>
  <c r="AS38" i="97" s="1"/>
  <c r="AV78" i="68"/>
  <c r="AV9" i="91"/>
  <c r="AS77" i="87"/>
  <c r="AS78" i="87" s="1"/>
  <c r="AS13" i="97" s="1"/>
  <c r="AP55" i="1"/>
  <c r="AP57" i="1" s="1"/>
  <c r="AP15" i="33" s="1"/>
  <c r="AP50" i="33" s="1"/>
  <c r="AP18" i="1"/>
  <c r="AP21" i="1" s="1"/>
  <c r="AP13" i="33" s="1"/>
  <c r="AP48" i="33" s="1"/>
  <c r="AV37" i="55"/>
  <c r="AV44" i="55" s="1"/>
  <c r="AV36" i="55"/>
  <c r="AV43" i="55" s="1"/>
  <c r="AT145" i="68"/>
  <c r="AT160" i="68" s="1"/>
  <c r="AV24" i="55"/>
  <c r="AU33" i="55"/>
  <c r="AU19" i="86" s="1"/>
  <c r="AS89" i="87"/>
  <c r="AS91" i="87" s="1"/>
  <c r="AS23" i="97" s="1"/>
  <c r="AS98" i="87"/>
  <c r="AS28" i="97" s="1"/>
  <c r="AT64" i="87"/>
  <c r="AU36" i="89"/>
  <c r="AU33" i="97" s="1"/>
  <c r="AU34" i="97" s="1"/>
  <c r="AU26" i="33"/>
  <c r="AU15" i="86"/>
  <c r="AU33" i="81"/>
  <c r="AU36" i="81" s="1"/>
  <c r="AT104" i="1"/>
  <c r="AT110" i="1" s="1"/>
  <c r="AS104" i="1"/>
  <c r="AS110" i="1" s="1"/>
  <c r="AU104" i="1"/>
  <c r="AU110" i="1" s="1"/>
  <c r="AS105" i="1"/>
  <c r="AS111" i="1" s="1"/>
  <c r="AR49" i="81"/>
  <c r="AR120" i="1" s="1"/>
  <c r="AR126" i="1" s="1"/>
  <c r="AR20" i="33" s="1"/>
  <c r="AS93" i="1"/>
  <c r="AS99" i="1" s="1"/>
  <c r="AS92" i="1"/>
  <c r="AS98" i="1" s="1"/>
  <c r="AU86" i="68"/>
  <c r="AU63" i="87" s="1"/>
  <c r="AU133" i="68"/>
  <c r="AU69" i="87" s="1"/>
  <c r="AQ11" i="79"/>
  <c r="AQ10" i="79"/>
  <c r="AQ78" i="79" s="1"/>
  <c r="AQ87" i="79" s="1"/>
  <c r="AN21" i="33"/>
  <c r="AN56" i="33" s="1"/>
  <c r="AN128" i="1"/>
  <c r="AR38" i="90"/>
  <c r="AR39" i="90" s="1"/>
  <c r="AR29" i="97" s="1"/>
  <c r="AR30" i="97" s="1"/>
  <c r="AR33" i="90"/>
  <c r="AR34" i="90" s="1"/>
  <c r="AR24" i="97" s="1"/>
  <c r="AR27" i="90"/>
  <c r="AR28" i="90" s="1"/>
  <c r="AR15" i="97" s="1"/>
  <c r="AX2" i="1"/>
  <c r="AX2" i="38"/>
  <c r="AX2" i="22"/>
  <c r="AX2" i="79"/>
  <c r="AX2" i="87"/>
  <c r="AX2" i="86"/>
  <c r="AX2" i="97"/>
  <c r="AW5" i="55"/>
  <c r="AW32" i="55" s="1"/>
  <c r="AW3" i="87"/>
  <c r="AT16" i="86"/>
  <c r="AT11" i="97" s="1"/>
  <c r="AT20" i="86"/>
  <c r="AT21" i="97" s="1"/>
  <c r="AW3" i="1"/>
  <c r="AW62" i="1" s="1"/>
  <c r="AW3" i="86"/>
  <c r="AT90" i="87"/>
  <c r="AT97" i="87"/>
  <c r="AT80" i="87"/>
  <c r="AT81" i="87" s="1"/>
  <c r="AT14" i="97" s="1"/>
  <c r="AQ55" i="33"/>
  <c r="AO14" i="33"/>
  <c r="AO49" i="33" s="1"/>
  <c r="AQ18" i="33"/>
  <c r="AQ53" i="33" s="1"/>
  <c r="AO15" i="33"/>
  <c r="AO50" i="33" s="1"/>
  <c r="AO13" i="33"/>
  <c r="AO48" i="33" s="1"/>
  <c r="AW3" i="33"/>
  <c r="AQ19" i="33"/>
  <c r="AQ54" i="33" s="1"/>
  <c r="AX2" i="33"/>
  <c r="AM17" i="33"/>
  <c r="AM52" i="33" s="1"/>
  <c r="AO16" i="33"/>
  <c r="AO51" i="33" s="1"/>
  <c r="AW3" i="55"/>
  <c r="AW3" i="68"/>
  <c r="AR100" i="1"/>
  <c r="AU148" i="68"/>
  <c r="AR112" i="1"/>
  <c r="AV25" i="89"/>
  <c r="AV26" i="89" s="1"/>
  <c r="AV29" i="89" s="1"/>
  <c r="AV30" i="89" s="1"/>
  <c r="AV34" i="89" s="1"/>
  <c r="AP86" i="1"/>
  <c r="AN86" i="1"/>
  <c r="AU70" i="55"/>
  <c r="AW3" i="90"/>
  <c r="AW3" i="89"/>
  <c r="AW16" i="89" s="1"/>
  <c r="AW19" i="89" s="1"/>
  <c r="AW20" i="89" s="1"/>
  <c r="AW35" i="89" s="1"/>
  <c r="AW3" i="38"/>
  <c r="AW3" i="79"/>
  <c r="AU74" i="55"/>
  <c r="AX30" i="75"/>
  <c r="AX39" i="75"/>
  <c r="AX38" i="75"/>
  <c r="AX31" i="75"/>
  <c r="AX4" i="55" s="1"/>
  <c r="AX23" i="55" s="1"/>
  <c r="AX37" i="75"/>
  <c r="AV52" i="55"/>
  <c r="AV60" i="55" s="1"/>
  <c r="AV69" i="55"/>
  <c r="AV73" i="55" s="1"/>
  <c r="AV54" i="55"/>
  <c r="AV62" i="55" s="1"/>
  <c r="AV56" i="55"/>
  <c r="AV64" i="55" s="1"/>
  <c r="AV68" i="55"/>
  <c r="AV53" i="55"/>
  <c r="AV61" i="55" s="1"/>
  <c r="AV55" i="55"/>
  <c r="AV63" i="55" s="1"/>
  <c r="AU57" i="55"/>
  <c r="AW18" i="55"/>
  <c r="AW21" i="55"/>
  <c r="AW22" i="55"/>
  <c r="AW20" i="55"/>
  <c r="AW19" i="55"/>
  <c r="AX2" i="91"/>
  <c r="AX29" i="75"/>
  <c r="AX2" i="68"/>
  <c r="AO70" i="1"/>
  <c r="AO72" i="1"/>
  <c r="AO73" i="1"/>
  <c r="AO71" i="1"/>
  <c r="AS20" i="90"/>
  <c r="AS21" i="90" s="1"/>
  <c r="AO75" i="1"/>
  <c r="AO74" i="1"/>
  <c r="AT78" i="55"/>
  <c r="AV30" i="55"/>
  <c r="AW4" i="90"/>
  <c r="AW3" i="91"/>
  <c r="AV28" i="55"/>
  <c r="AX2" i="89"/>
  <c r="AX2" i="90"/>
  <c r="AV126" i="68"/>
  <c r="AU147" i="68"/>
  <c r="AW4" i="89"/>
  <c r="AV31" i="55"/>
  <c r="AV29" i="55"/>
  <c r="AV27" i="55"/>
  <c r="AU65" i="55"/>
  <c r="AX15" i="75"/>
  <c r="AQ169" i="68"/>
  <c r="AQ176" i="68" s="1"/>
  <c r="AQ61" i="1" s="1"/>
  <c r="AT136" i="68"/>
  <c r="AS150" i="68"/>
  <c r="AS151" i="68"/>
  <c r="AT144" i="68"/>
  <c r="AT89" i="68"/>
  <c r="AT88" i="68"/>
  <c r="AU85" i="68"/>
  <c r="AQ198" i="68"/>
  <c r="AQ11" i="1" s="1"/>
  <c r="AQ14" i="1" s="1"/>
  <c r="AQ12" i="33" s="1"/>
  <c r="AQ47" i="33" s="1"/>
  <c r="AW70" i="68"/>
  <c r="AW9" i="91" s="1"/>
  <c r="AW119" i="68"/>
  <c r="AV132" i="68"/>
  <c r="AV135" i="68" s="1"/>
  <c r="AV147" i="68"/>
  <c r="AV11" i="81"/>
  <c r="AV79" i="68"/>
  <c r="AY2" i="75"/>
  <c r="AX2" i="81"/>
  <c r="AX2" i="55"/>
  <c r="AX9" i="75"/>
  <c r="AX3" i="97" s="1"/>
  <c r="AR167" i="68"/>
  <c r="AR158" i="68"/>
  <c r="AW4" i="38"/>
  <c r="AR166" i="68"/>
  <c r="AR157" i="68"/>
  <c r="AY12" i="1"/>
  <c r="AY36" i="1"/>
  <c r="AY54" i="1"/>
  <c r="AY19" i="1"/>
  <c r="AT153" i="68" l="1"/>
  <c r="AT123" i="1" s="1"/>
  <c r="AT127" i="1" s="1"/>
  <c r="AV85" i="68"/>
  <c r="AV88" i="68" s="1"/>
  <c r="AV92" i="1" s="1"/>
  <c r="AV98" i="1" s="1"/>
  <c r="AV187" i="68"/>
  <c r="AV194" i="68"/>
  <c r="AU19" i="91"/>
  <c r="AU67" i="91"/>
  <c r="AU36" i="91"/>
  <c r="AU37" i="91" s="1"/>
  <c r="AU79" i="91" s="1"/>
  <c r="AU31" i="91"/>
  <c r="AU32" i="91" s="1"/>
  <c r="AU75" i="91" s="1"/>
  <c r="AU25" i="91"/>
  <c r="AU26" i="91" s="1"/>
  <c r="AU71" i="91" s="1"/>
  <c r="AU46" i="91"/>
  <c r="AU68" i="91"/>
  <c r="AU63" i="91"/>
  <c r="AU64" i="91" s="1"/>
  <c r="AU80" i="91" s="1"/>
  <c r="AU58" i="91"/>
  <c r="AU59" i="91" s="1"/>
  <c r="AU76" i="91" s="1"/>
  <c r="AU52" i="91"/>
  <c r="AU53" i="91" s="1"/>
  <c r="AU72" i="91" s="1"/>
  <c r="AX3" i="81"/>
  <c r="AX44" i="81" s="1"/>
  <c r="AX52" i="81" s="1"/>
  <c r="AX4" i="91"/>
  <c r="AT73" i="91"/>
  <c r="AT40" i="97" s="1"/>
  <c r="AT41" i="97" s="1"/>
  <c r="AT81" i="91"/>
  <c r="AT45" i="97" s="1"/>
  <c r="AT46" i="97" s="1"/>
  <c r="AT77" i="91"/>
  <c r="AT43" i="97" s="1"/>
  <c r="AT69" i="91"/>
  <c r="AT37" i="97" s="1"/>
  <c r="AT38" i="97" s="1"/>
  <c r="AV16" i="91"/>
  <c r="AV18" i="91" s="1"/>
  <c r="AV43" i="91"/>
  <c r="AW16" i="91"/>
  <c r="AW18" i="91" s="1"/>
  <c r="AW43" i="91"/>
  <c r="AW36" i="55"/>
  <c r="AW43" i="55" s="1"/>
  <c r="AW37" i="55"/>
  <c r="AW44" i="55" s="1"/>
  <c r="AV33" i="55"/>
  <c r="AV19" i="86" s="1"/>
  <c r="AW24" i="55"/>
  <c r="AV36" i="89"/>
  <c r="AV33" i="97" s="1"/>
  <c r="AV34" i="97" s="1"/>
  <c r="AV26" i="33"/>
  <c r="AV15" i="86"/>
  <c r="AU70" i="87"/>
  <c r="AU90" i="87" s="1"/>
  <c r="AU64" i="87"/>
  <c r="AU89" i="87" s="1"/>
  <c r="AT96" i="87"/>
  <c r="AT98" i="87" s="1"/>
  <c r="AT28" i="97" s="1"/>
  <c r="AT77" i="87"/>
  <c r="AT78" i="87" s="1"/>
  <c r="AT13" i="97" s="1"/>
  <c r="AT89" i="87"/>
  <c r="AT91" i="87" s="1"/>
  <c r="AT23" i="97" s="1"/>
  <c r="AU136" i="68"/>
  <c r="AU105" i="1" s="1"/>
  <c r="AU111" i="1" s="1"/>
  <c r="AU112" i="1" s="1"/>
  <c r="AV33" i="81"/>
  <c r="AV36" i="81" s="1"/>
  <c r="AV104" i="1"/>
  <c r="AV110" i="1" s="1"/>
  <c r="AU145" i="68"/>
  <c r="AU160" i="68" s="1"/>
  <c r="AT93" i="1"/>
  <c r="AT99" i="1" s="1"/>
  <c r="AT105" i="1"/>
  <c r="AT111" i="1" s="1"/>
  <c r="AT112" i="1" s="1"/>
  <c r="AT92" i="1"/>
  <c r="AT98" i="1" s="1"/>
  <c r="AQ80" i="79"/>
  <c r="AQ89" i="79" s="1"/>
  <c r="AQ79" i="79"/>
  <c r="AQ88" i="79" s="1"/>
  <c r="AV86" i="68"/>
  <c r="AV63" i="87" s="1"/>
  <c r="AQ76" i="79"/>
  <c r="AQ85" i="79" s="1"/>
  <c r="AQ77" i="79"/>
  <c r="AQ86" i="79" s="1"/>
  <c r="AQ75" i="79"/>
  <c r="AQ84" i="79" s="1"/>
  <c r="AV148" i="68"/>
  <c r="AR10" i="79"/>
  <c r="AR80" i="79" s="1"/>
  <c r="AR89" i="79" s="1"/>
  <c r="AR11" i="79"/>
  <c r="AQ37" i="1"/>
  <c r="AQ39" i="1" s="1"/>
  <c r="AO21" i="33"/>
  <c r="AO56" i="33" s="1"/>
  <c r="AO128" i="1"/>
  <c r="AP21" i="33"/>
  <c r="AP56" i="33" s="1"/>
  <c r="AP128" i="1"/>
  <c r="AS38" i="90"/>
  <c r="AS39" i="90" s="1"/>
  <c r="AS29" i="97" s="1"/>
  <c r="AS30" i="97" s="1"/>
  <c r="AS33" i="90"/>
  <c r="AS34" i="90" s="1"/>
  <c r="AS24" i="97" s="1"/>
  <c r="AS27" i="90"/>
  <c r="AS28" i="90" s="1"/>
  <c r="AS15" i="97" s="1"/>
  <c r="AW25" i="89"/>
  <c r="AW26" i="89" s="1"/>
  <c r="AW29" i="89" s="1"/>
  <c r="AW30" i="89" s="1"/>
  <c r="AW34" i="89" s="1"/>
  <c r="AY2" i="1"/>
  <c r="AY2" i="79"/>
  <c r="AY2" i="38"/>
  <c r="AY2" i="22"/>
  <c r="AY2" i="87"/>
  <c r="AY2" i="86"/>
  <c r="AY2" i="97"/>
  <c r="AX3" i="1"/>
  <c r="AX62" i="1" s="1"/>
  <c r="AX3" i="86"/>
  <c r="AX5" i="55"/>
  <c r="AX32" i="55" s="1"/>
  <c r="AX3" i="87"/>
  <c r="AU16" i="86"/>
  <c r="AU11" i="97" s="1"/>
  <c r="AU20" i="86"/>
  <c r="AU21" i="97" s="1"/>
  <c r="AR18" i="33"/>
  <c r="AR53" i="33" s="1"/>
  <c r="AR55" i="33"/>
  <c r="AT61" i="33"/>
  <c r="AS61" i="33"/>
  <c r="AR61" i="33"/>
  <c r="AX3" i="33"/>
  <c r="AR19" i="33"/>
  <c r="AR54" i="33" s="1"/>
  <c r="AY2" i="33"/>
  <c r="AN17" i="33"/>
  <c r="AN52" i="33" s="1"/>
  <c r="AP17" i="33"/>
  <c r="AX3" i="55"/>
  <c r="AX3" i="68"/>
  <c r="AV70" i="55"/>
  <c r="AO86" i="1"/>
  <c r="AS112" i="1"/>
  <c r="AY38" i="75"/>
  <c r="AY31" i="75"/>
  <c r="AY4" i="55" s="1"/>
  <c r="AY23" i="55" s="1"/>
  <c r="AY37" i="75"/>
  <c r="AY39" i="75"/>
  <c r="AY30" i="75"/>
  <c r="AX22" i="55"/>
  <c r="AX20" i="55"/>
  <c r="AX18" i="55"/>
  <c r="AX21" i="55"/>
  <c r="AX19" i="55"/>
  <c r="AS100" i="1"/>
  <c r="AX3" i="90"/>
  <c r="AX3" i="89"/>
  <c r="AX16" i="89" s="1"/>
  <c r="AX19" i="89" s="1"/>
  <c r="AX20" i="89" s="1"/>
  <c r="AX3" i="38"/>
  <c r="AX3" i="79"/>
  <c r="AV72" i="55"/>
  <c r="AV74" i="55" s="1"/>
  <c r="AV57" i="55"/>
  <c r="AW52" i="55"/>
  <c r="AW56" i="55"/>
  <c r="AW64" i="55" s="1"/>
  <c r="AW53" i="55"/>
  <c r="AW61" i="55" s="1"/>
  <c r="AW55" i="55"/>
  <c r="AW63" i="55" s="1"/>
  <c r="AW69" i="55"/>
  <c r="AW73" i="55" s="1"/>
  <c r="AW54" i="55"/>
  <c r="AW62" i="55" s="1"/>
  <c r="AW68" i="55"/>
  <c r="AY2" i="91"/>
  <c r="AY29" i="75"/>
  <c r="AY2" i="68"/>
  <c r="AT20" i="90"/>
  <c r="AT21" i="90" s="1"/>
  <c r="AQ64" i="1"/>
  <c r="AV133" i="68"/>
  <c r="AW27" i="55"/>
  <c r="AX4" i="90"/>
  <c r="AX3" i="91"/>
  <c r="AY2" i="89"/>
  <c r="AY2" i="90"/>
  <c r="AW28" i="55"/>
  <c r="AW30" i="55"/>
  <c r="AU78" i="55"/>
  <c r="AV65" i="55"/>
  <c r="AX4" i="89"/>
  <c r="AW29" i="55"/>
  <c r="AW31" i="55"/>
  <c r="AY15" i="75"/>
  <c r="AX119" i="68"/>
  <c r="AX70" i="68"/>
  <c r="AX9" i="91" s="1"/>
  <c r="AW78" i="68"/>
  <c r="AW11" i="81"/>
  <c r="AW79" i="68"/>
  <c r="AQ18" i="1"/>
  <c r="AQ21" i="1" s="1"/>
  <c r="AQ55" i="1"/>
  <c r="AQ57" i="1" s="1"/>
  <c r="AZ2" i="75"/>
  <c r="AY2" i="55"/>
  <c r="AY9" i="75"/>
  <c r="AY3" i="97" s="1"/>
  <c r="AY2" i="81"/>
  <c r="AX4" i="38"/>
  <c r="AT150" i="68"/>
  <c r="AT151" i="68"/>
  <c r="AR198" i="68"/>
  <c r="AR11" i="1" s="1"/>
  <c r="AR14" i="1" s="1"/>
  <c r="AR12" i="33" s="1"/>
  <c r="AR47" i="33" s="1"/>
  <c r="AR169" i="68"/>
  <c r="AR176" i="68" s="1"/>
  <c r="AR61" i="1" s="1"/>
  <c r="AS158" i="68"/>
  <c r="AS167" i="68"/>
  <c r="AU88" i="68"/>
  <c r="AU89" i="68"/>
  <c r="AU144" i="68"/>
  <c r="AS166" i="68"/>
  <c r="AS157" i="68"/>
  <c r="AW125" i="68"/>
  <c r="AW126" i="68"/>
  <c r="AZ12" i="1"/>
  <c r="AZ19" i="1"/>
  <c r="AZ36" i="1"/>
  <c r="AZ54" i="1"/>
  <c r="E10" i="38"/>
  <c r="E11" i="38"/>
  <c r="E9" i="38"/>
  <c r="G11" i="38"/>
  <c r="G10" i="38"/>
  <c r="G9" i="38"/>
  <c r="AV144" i="68" l="1"/>
  <c r="AV150" i="68" s="1"/>
  <c r="AU153" i="68"/>
  <c r="AU123" i="1" s="1"/>
  <c r="AU127" i="1" s="1"/>
  <c r="AW187" i="68"/>
  <c r="AW194" i="68"/>
  <c r="AV19" i="91"/>
  <c r="AV67" i="91"/>
  <c r="AV36" i="91"/>
  <c r="AV37" i="91" s="1"/>
  <c r="AV79" i="91" s="1"/>
  <c r="AV31" i="91"/>
  <c r="AV32" i="91" s="1"/>
  <c r="AV75" i="91" s="1"/>
  <c r="AV25" i="91"/>
  <c r="AV26" i="91" s="1"/>
  <c r="AV71" i="91" s="1"/>
  <c r="AW19" i="91"/>
  <c r="AW67" i="91"/>
  <c r="AW36" i="91"/>
  <c r="AW37" i="91" s="1"/>
  <c r="AW79" i="91" s="1"/>
  <c r="AW31" i="91"/>
  <c r="AW32" i="91" s="1"/>
  <c r="AW75" i="91" s="1"/>
  <c r="AW25" i="91"/>
  <c r="AW26" i="91" s="1"/>
  <c r="AW71" i="91" s="1"/>
  <c r="AY3" i="81"/>
  <c r="AY44" i="81" s="1"/>
  <c r="AY52" i="81" s="1"/>
  <c r="AY4" i="91"/>
  <c r="AW45" i="91"/>
  <c r="AV45" i="91"/>
  <c r="AU73" i="91"/>
  <c r="AU40" i="97" s="1"/>
  <c r="AU41" i="97" s="1"/>
  <c r="AU81" i="91"/>
  <c r="AU45" i="97" s="1"/>
  <c r="AU46" i="97" s="1"/>
  <c r="AU77" i="91"/>
  <c r="AU43" i="97" s="1"/>
  <c r="AU69" i="91"/>
  <c r="AU37" i="97" s="1"/>
  <c r="AU38" i="97" s="1"/>
  <c r="AX16" i="91"/>
  <c r="AX43" i="91"/>
  <c r="AX36" i="55"/>
  <c r="AX43" i="55" s="1"/>
  <c r="AX37" i="55"/>
  <c r="AX44" i="55" s="1"/>
  <c r="AW33" i="55"/>
  <c r="AW19" i="86" s="1"/>
  <c r="AX24" i="55"/>
  <c r="AU91" i="87"/>
  <c r="AU23" i="97" s="1"/>
  <c r="AU97" i="87"/>
  <c r="AU80" i="87"/>
  <c r="AU81" i="87" s="1"/>
  <c r="AU14" i="97" s="1"/>
  <c r="AU96" i="87"/>
  <c r="AU77" i="87"/>
  <c r="AU78" i="87" s="1"/>
  <c r="AU13" i="97" s="1"/>
  <c r="AV64" i="87"/>
  <c r="AV89" i="87" s="1"/>
  <c r="AW36" i="89"/>
  <c r="AW33" i="97" s="1"/>
  <c r="AW34" i="97" s="1"/>
  <c r="AW26" i="33"/>
  <c r="AW15" i="86"/>
  <c r="AV145" i="68"/>
  <c r="AV160" i="68" s="1"/>
  <c r="AW33" i="81"/>
  <c r="AW36" i="81" s="1"/>
  <c r="AV89" i="68"/>
  <c r="AV20" i="90" s="1"/>
  <c r="AV21" i="90" s="1"/>
  <c r="AS49" i="81"/>
  <c r="AS120" i="1" s="1"/>
  <c r="AS126" i="1" s="1"/>
  <c r="AS20" i="33" s="1"/>
  <c r="AS55" i="33" s="1"/>
  <c r="AU93" i="1"/>
  <c r="AU99" i="1" s="1"/>
  <c r="AT49" i="81"/>
  <c r="AT120" i="1" s="1"/>
  <c r="AT126" i="1" s="1"/>
  <c r="AT20" i="33" s="1"/>
  <c r="AU92" i="1"/>
  <c r="AU98" i="1" s="1"/>
  <c r="AR78" i="79"/>
  <c r="AR87" i="79" s="1"/>
  <c r="AR75" i="79"/>
  <c r="AR84" i="79" s="1"/>
  <c r="AW86" i="68"/>
  <c r="AW63" i="87" s="1"/>
  <c r="AR77" i="79"/>
  <c r="AR86" i="79" s="1"/>
  <c r="AR79" i="79"/>
  <c r="AR88" i="79" s="1"/>
  <c r="AR76" i="79"/>
  <c r="AR85" i="79" s="1"/>
  <c r="AS10" i="79"/>
  <c r="AS78" i="79" s="1"/>
  <c r="AS87" i="79" s="1"/>
  <c r="AR37" i="1"/>
  <c r="AR39" i="1" s="1"/>
  <c r="AS11" i="79"/>
  <c r="AT38" i="90"/>
  <c r="AT39" i="90" s="1"/>
  <c r="AT29" i="97" s="1"/>
  <c r="AT30" i="97" s="1"/>
  <c r="AT33" i="90"/>
  <c r="AT34" i="90" s="1"/>
  <c r="AT24" i="97" s="1"/>
  <c r="AT27" i="90"/>
  <c r="AT28" i="90" s="1"/>
  <c r="AT15" i="97" s="1"/>
  <c r="AZ2" i="1"/>
  <c r="AZ2" i="79"/>
  <c r="AZ2" i="38"/>
  <c r="AZ2" i="22"/>
  <c r="AZ2" i="87"/>
  <c r="AZ2" i="86"/>
  <c r="AZ2" i="97"/>
  <c r="AY5" i="55"/>
  <c r="AY32" i="55" s="1"/>
  <c r="AY3" i="87"/>
  <c r="AV20" i="86"/>
  <c r="AV21" i="97" s="1"/>
  <c r="AV16" i="86"/>
  <c r="AV11" i="97" s="1"/>
  <c r="AV136" i="68"/>
  <c r="AV69" i="87"/>
  <c r="AV70" i="87" s="1"/>
  <c r="AY3" i="1"/>
  <c r="AY62" i="1" s="1"/>
  <c r="AY3" i="86"/>
  <c r="AO17" i="33"/>
  <c r="AO52" i="33" s="1"/>
  <c r="AS18" i="33"/>
  <c r="AS53" i="33" s="1"/>
  <c r="AQ15" i="33"/>
  <c r="AQ50" i="33" s="1"/>
  <c r="AQ13" i="33"/>
  <c r="AQ48" i="33" s="1"/>
  <c r="AQ14" i="33"/>
  <c r="AQ49" i="33" s="1"/>
  <c r="AU61" i="33"/>
  <c r="AY3" i="33"/>
  <c r="AP52" i="33"/>
  <c r="AS19" i="33"/>
  <c r="AS54" i="33" s="1"/>
  <c r="AT19" i="33"/>
  <c r="AT54" i="33" s="1"/>
  <c r="AU19" i="33"/>
  <c r="AU54" i="33" s="1"/>
  <c r="AZ2" i="33"/>
  <c r="AQ16" i="33"/>
  <c r="AQ51" i="33" s="1"/>
  <c r="AY3" i="55"/>
  <c r="AY3" i="68"/>
  <c r="AW70" i="55"/>
  <c r="AT100" i="1"/>
  <c r="AX25" i="89"/>
  <c r="AX26" i="89" s="1"/>
  <c r="AX29" i="89" s="1"/>
  <c r="AX30" i="89" s="1"/>
  <c r="AX34" i="89" s="1"/>
  <c r="AW57" i="55"/>
  <c r="AW60" i="55"/>
  <c r="AW65" i="55" s="1"/>
  <c r="AX68" i="55"/>
  <c r="AX54" i="55"/>
  <c r="AX62" i="55" s="1"/>
  <c r="AX56" i="55"/>
  <c r="AX64" i="55" s="1"/>
  <c r="AX55" i="55"/>
  <c r="AX63" i="55" s="1"/>
  <c r="AX69" i="55"/>
  <c r="AX73" i="55" s="1"/>
  <c r="AX52" i="55"/>
  <c r="AX60" i="55" s="1"/>
  <c r="AX53" i="55"/>
  <c r="AX61" i="55" s="1"/>
  <c r="AW72" i="55"/>
  <c r="AW74" i="55" s="1"/>
  <c r="AZ38" i="75"/>
  <c r="AZ31" i="75"/>
  <c r="AZ4" i="55" s="1"/>
  <c r="AZ23" i="55" s="1"/>
  <c r="AZ37" i="75"/>
  <c r="AZ39" i="75"/>
  <c r="AZ30" i="75"/>
  <c r="AY18" i="55"/>
  <c r="AY22" i="55"/>
  <c r="AY20" i="55"/>
  <c r="AY19" i="55"/>
  <c r="AY21" i="55"/>
  <c r="AY3" i="90"/>
  <c r="AY3" i="89"/>
  <c r="AY3" i="38"/>
  <c r="AY3" i="79"/>
  <c r="AX35" i="89"/>
  <c r="AZ29" i="75"/>
  <c r="AZ2" i="68"/>
  <c r="AQ70" i="1"/>
  <c r="AU20" i="90"/>
  <c r="AU21" i="90" s="1"/>
  <c r="AQ72" i="1"/>
  <c r="AQ75" i="1"/>
  <c r="AQ74" i="1"/>
  <c r="AR64" i="1"/>
  <c r="AQ73" i="1"/>
  <c r="AQ71" i="1"/>
  <c r="AV78" i="55"/>
  <c r="AY4" i="90"/>
  <c r="AY3" i="91"/>
  <c r="AZ2" i="90"/>
  <c r="AZ2" i="91"/>
  <c r="AZ2" i="89"/>
  <c r="AY4" i="89"/>
  <c r="AX31" i="55"/>
  <c r="AX29" i="55"/>
  <c r="AX28" i="55"/>
  <c r="AX27" i="55"/>
  <c r="AX30" i="55"/>
  <c r="AZ15" i="75"/>
  <c r="AW85" i="68"/>
  <c r="AY70" i="68"/>
  <c r="AY9" i="91" s="1"/>
  <c r="AY119" i="68"/>
  <c r="AX78" i="68"/>
  <c r="AX11" i="81"/>
  <c r="AX79" i="68"/>
  <c r="AX126" i="68"/>
  <c r="AX125" i="68"/>
  <c r="AY4" i="38"/>
  <c r="AR18" i="1"/>
  <c r="AR21" i="1" s="1"/>
  <c r="AR55" i="1"/>
  <c r="AR57" i="1" s="1"/>
  <c r="AW148" i="68"/>
  <c r="AW133" i="68"/>
  <c r="AW69" i="87" s="1"/>
  <c r="AW70" i="87" s="1"/>
  <c r="AS169" i="68"/>
  <c r="AS176" i="68" s="1"/>
  <c r="AS61" i="1" s="1"/>
  <c r="AT158" i="68"/>
  <c r="AT167" i="68"/>
  <c r="AZ9" i="75"/>
  <c r="AZ3" i="97" s="1"/>
  <c r="AZ2" i="81"/>
  <c r="AZ2" i="55"/>
  <c r="AW132" i="68"/>
  <c r="AW147" i="68"/>
  <c r="AU150" i="68"/>
  <c r="AU151" i="68"/>
  <c r="AS198" i="68"/>
  <c r="AS11" i="1" s="1"/>
  <c r="AS14" i="1" s="1"/>
  <c r="AS12" i="33" s="1"/>
  <c r="AS47" i="33" s="1"/>
  <c r="AT157" i="68"/>
  <c r="AT166" i="68"/>
  <c r="AV151" i="68" l="1"/>
  <c r="AV158" i="68" s="1"/>
  <c r="AV11" i="79" s="1"/>
  <c r="AX187" i="68"/>
  <c r="AX194" i="68"/>
  <c r="AV46" i="91"/>
  <c r="AV68" i="91"/>
  <c r="AV69" i="91" s="1"/>
  <c r="AV37" i="97" s="1"/>
  <c r="AV38" i="97" s="1"/>
  <c r="AV63" i="91"/>
  <c r="AV64" i="91" s="1"/>
  <c r="AV80" i="91" s="1"/>
  <c r="AV81" i="91" s="1"/>
  <c r="AV45" i="97" s="1"/>
  <c r="AV46" i="97" s="1"/>
  <c r="AV58" i="91"/>
  <c r="AV59" i="91" s="1"/>
  <c r="AV76" i="91" s="1"/>
  <c r="AV77" i="91" s="1"/>
  <c r="AV43" i="97" s="1"/>
  <c r="AV52" i="91"/>
  <c r="AV53" i="91" s="1"/>
  <c r="AV72" i="91" s="1"/>
  <c r="AV73" i="91" s="1"/>
  <c r="AV40" i="97" s="1"/>
  <c r="AV41" i="97" s="1"/>
  <c r="AW46" i="91"/>
  <c r="AW68" i="91"/>
  <c r="AW69" i="91" s="1"/>
  <c r="AW37" i="97" s="1"/>
  <c r="AW38" i="97" s="1"/>
  <c r="AW63" i="91"/>
  <c r="AW64" i="91" s="1"/>
  <c r="AW80" i="91" s="1"/>
  <c r="AW81" i="91" s="1"/>
  <c r="AW45" i="97" s="1"/>
  <c r="AW46" i="97" s="1"/>
  <c r="AW58" i="91"/>
  <c r="AW59" i="91" s="1"/>
  <c r="AW76" i="91" s="1"/>
  <c r="AW77" i="91" s="1"/>
  <c r="AW43" i="97" s="1"/>
  <c r="AW52" i="91"/>
  <c r="AW53" i="91" s="1"/>
  <c r="AW72" i="91" s="1"/>
  <c r="AW73" i="91" s="1"/>
  <c r="AW40" i="97" s="1"/>
  <c r="AW41" i="97" s="1"/>
  <c r="AZ3" i="81"/>
  <c r="AZ44" i="81" s="1"/>
  <c r="AZ52" i="81" s="1"/>
  <c r="H52" i="81" s="1"/>
  <c r="H123" i="1" s="1"/>
  <c r="AZ4" i="91"/>
  <c r="AX45" i="91"/>
  <c r="AX18" i="91"/>
  <c r="AY16" i="91"/>
  <c r="AY43" i="91"/>
  <c r="AU98" i="87"/>
  <c r="AU28" i="97" s="1"/>
  <c r="AY37" i="55"/>
  <c r="AY44" i="55" s="1"/>
  <c r="AY36" i="55"/>
  <c r="AY43" i="55" s="1"/>
  <c r="AV77" i="87"/>
  <c r="AV78" i="87" s="1"/>
  <c r="AV13" i="97" s="1"/>
  <c r="AY24" i="55"/>
  <c r="AX33" i="55"/>
  <c r="AX19" i="86" s="1"/>
  <c r="AV93" i="1"/>
  <c r="AV99" i="1" s="1"/>
  <c r="AV100" i="1" s="1"/>
  <c r="AV18" i="33" s="1"/>
  <c r="AV53" i="33" s="1"/>
  <c r="AX36" i="89"/>
  <c r="AX33" i="97" s="1"/>
  <c r="AX34" i="97" s="1"/>
  <c r="AV96" i="87"/>
  <c r="AV153" i="68"/>
  <c r="AV123" i="1" s="1"/>
  <c r="AV127" i="1" s="1"/>
  <c r="AW64" i="87"/>
  <c r="AW96" i="87" s="1"/>
  <c r="AX26" i="33"/>
  <c r="AX15" i="86"/>
  <c r="AY16" i="89"/>
  <c r="AY19" i="89" s="1"/>
  <c r="AY20" i="89" s="1"/>
  <c r="AY35" i="89" s="1"/>
  <c r="H3" i="89"/>
  <c r="AW145" i="68"/>
  <c r="AW160" i="68" s="1"/>
  <c r="AS80" i="79"/>
  <c r="AS89" i="79" s="1"/>
  <c r="AX33" i="81"/>
  <c r="AX36" i="81" s="1"/>
  <c r="AU49" i="81"/>
  <c r="AU120" i="1" s="1"/>
  <c r="AU126" i="1" s="1"/>
  <c r="AU20" i="33" s="1"/>
  <c r="AV105" i="1"/>
  <c r="AV111" i="1" s="1"/>
  <c r="AV112" i="1" s="1"/>
  <c r="AV19" i="33" s="1"/>
  <c r="AV54" i="33" s="1"/>
  <c r="AV49" i="81"/>
  <c r="AV120" i="1" s="1"/>
  <c r="AV126" i="1" s="1"/>
  <c r="AV20" i="33" s="1"/>
  <c r="AS76" i="79"/>
  <c r="AS85" i="79" s="1"/>
  <c r="AV157" i="68"/>
  <c r="AS75" i="79"/>
  <c r="AS84" i="79" s="1"/>
  <c r="AX86" i="68"/>
  <c r="AX63" i="87" s="1"/>
  <c r="AS77" i="79"/>
  <c r="AS86" i="79" s="1"/>
  <c r="AS79" i="79"/>
  <c r="AS88" i="79" s="1"/>
  <c r="AT10" i="79"/>
  <c r="AT77" i="79" s="1"/>
  <c r="AT86" i="79" s="1"/>
  <c r="AT11" i="79"/>
  <c r="AS37" i="1"/>
  <c r="AS39" i="1" s="1"/>
  <c r="AQ21" i="33"/>
  <c r="AQ56" i="33" s="1"/>
  <c r="AQ128" i="1"/>
  <c r="AU38" i="90"/>
  <c r="AU39" i="90" s="1"/>
  <c r="AU29" i="97" s="1"/>
  <c r="AU33" i="90"/>
  <c r="AU34" i="90" s="1"/>
  <c r="AU24" i="97" s="1"/>
  <c r="AV38" i="90"/>
  <c r="AV39" i="90" s="1"/>
  <c r="AV29" i="97" s="1"/>
  <c r="AV33" i="90"/>
  <c r="AV34" i="90" s="1"/>
  <c r="AV24" i="97" s="1"/>
  <c r="AV27" i="90"/>
  <c r="AV28" i="90" s="1"/>
  <c r="AV15" i="97" s="1"/>
  <c r="AU27" i="90"/>
  <c r="AU28" i="90" s="1"/>
  <c r="AU15" i="97" s="1"/>
  <c r="AW20" i="86"/>
  <c r="AW21" i="97" s="1"/>
  <c r="AW16" i="86"/>
  <c r="AW11" i="97" s="1"/>
  <c r="AW97" i="87"/>
  <c r="AW80" i="87"/>
  <c r="AW81" i="87" s="1"/>
  <c r="AW14" i="97" s="1"/>
  <c r="AW90" i="87"/>
  <c r="AV80" i="87"/>
  <c r="AV81" i="87" s="1"/>
  <c r="AV14" i="97" s="1"/>
  <c r="AV90" i="87"/>
  <c r="AV91" i="87" s="1"/>
  <c r="AV23" i="97" s="1"/>
  <c r="AV97" i="87"/>
  <c r="AZ5" i="55"/>
  <c r="AZ32" i="55" s="1"/>
  <c r="AZ3" i="87"/>
  <c r="AZ3" i="1"/>
  <c r="AZ62" i="1" s="1"/>
  <c r="AZ3" i="86"/>
  <c r="AR15" i="33"/>
  <c r="AR50" i="33" s="1"/>
  <c r="AT18" i="33"/>
  <c r="AT53" i="33" s="1"/>
  <c r="AR13" i="33"/>
  <c r="AR48" i="33" s="1"/>
  <c r="AR14" i="33"/>
  <c r="AR49" i="33" s="1"/>
  <c r="AT55" i="33"/>
  <c r="AV61" i="33"/>
  <c r="AZ3" i="33"/>
  <c r="AR16" i="33"/>
  <c r="AR51" i="33" s="1"/>
  <c r="AZ3" i="55"/>
  <c r="AZ3" i="68"/>
  <c r="AX70" i="55"/>
  <c r="AU100" i="1"/>
  <c r="AQ86" i="1"/>
  <c r="AY55" i="55"/>
  <c r="AY63" i="55" s="1"/>
  <c r="AY54" i="55"/>
  <c r="AY62" i="55" s="1"/>
  <c r="AY56" i="55"/>
  <c r="AY64" i="55" s="1"/>
  <c r="AY68" i="55"/>
  <c r="AY72" i="55" s="1"/>
  <c r="AY52" i="55"/>
  <c r="AY53" i="55"/>
  <c r="AY61" i="55" s="1"/>
  <c r="AY69" i="55"/>
  <c r="AY73" i="55" s="1"/>
  <c r="AZ3" i="38"/>
  <c r="AZ3" i="79"/>
  <c r="AX72" i="55"/>
  <c r="AX74" i="55" s="1"/>
  <c r="AX57" i="55"/>
  <c r="AZ18" i="55"/>
  <c r="AZ20" i="55"/>
  <c r="AZ22" i="55"/>
  <c r="AZ21" i="55"/>
  <c r="AZ19" i="55"/>
  <c r="AR74" i="1"/>
  <c r="AS64" i="1"/>
  <c r="AR72" i="1"/>
  <c r="AR71" i="1"/>
  <c r="AR75" i="1"/>
  <c r="AR70" i="1"/>
  <c r="AR73" i="1"/>
  <c r="AY30" i="55"/>
  <c r="AZ4" i="90"/>
  <c r="AZ3" i="91"/>
  <c r="AY31" i="55"/>
  <c r="AX65" i="55"/>
  <c r="AZ119" i="68"/>
  <c r="AZ70" i="68"/>
  <c r="AZ9" i="91" s="1"/>
  <c r="AZ4" i="89"/>
  <c r="AY28" i="55"/>
  <c r="AW78" i="55"/>
  <c r="AY29" i="55"/>
  <c r="AY27" i="55"/>
  <c r="AV166" i="68"/>
  <c r="AT169" i="68"/>
  <c r="AT176" i="68" s="1"/>
  <c r="AT61" i="1" s="1"/>
  <c r="AX133" i="68"/>
  <c r="AX69" i="87" s="1"/>
  <c r="AX70" i="87" s="1"/>
  <c r="AX148" i="68"/>
  <c r="AX85" i="68"/>
  <c r="AX132" i="68"/>
  <c r="AX147" i="68"/>
  <c r="AT198" i="68"/>
  <c r="AT11" i="1" s="1"/>
  <c r="AT14" i="1" s="1"/>
  <c r="AT12" i="33" s="1"/>
  <c r="AT47" i="33" s="1"/>
  <c r="AS55" i="1"/>
  <c r="AS57" i="1" s="1"/>
  <c r="AS18" i="1"/>
  <c r="AS21" i="1" s="1"/>
  <c r="AU158" i="68"/>
  <c r="AU167" i="68"/>
  <c r="AU157" i="68"/>
  <c r="AU166" i="68"/>
  <c r="AZ4" i="38"/>
  <c r="AY126" i="68"/>
  <c r="AY125" i="68"/>
  <c r="AY11" i="81"/>
  <c r="AY78" i="68"/>
  <c r="AY79" i="68"/>
  <c r="AW89" i="68"/>
  <c r="AW88" i="68"/>
  <c r="AW144" i="68"/>
  <c r="AW135" i="68"/>
  <c r="AW136" i="68"/>
  <c r="AV167" i="68" l="1"/>
  <c r="AV169" i="68" s="1"/>
  <c r="AV176" i="68" s="1"/>
  <c r="AV61" i="1" s="1"/>
  <c r="AW153" i="68"/>
  <c r="AW123" i="1" s="1"/>
  <c r="AW127" i="1" s="1"/>
  <c r="AY187" i="68"/>
  <c r="AY194" i="68"/>
  <c r="AX19" i="91"/>
  <c r="AX67" i="91"/>
  <c r="AX36" i="91"/>
  <c r="AX37" i="91" s="1"/>
  <c r="AX79" i="91" s="1"/>
  <c r="AX31" i="91"/>
  <c r="AX32" i="91" s="1"/>
  <c r="AX75" i="91" s="1"/>
  <c r="AX25" i="91"/>
  <c r="AX26" i="91" s="1"/>
  <c r="AX71" i="91" s="1"/>
  <c r="AX46" i="91"/>
  <c r="AX68" i="91"/>
  <c r="AX63" i="91"/>
  <c r="AX64" i="91" s="1"/>
  <c r="AX80" i="91" s="1"/>
  <c r="AX58" i="91"/>
  <c r="AX59" i="91" s="1"/>
  <c r="AX76" i="91" s="1"/>
  <c r="AX52" i="91"/>
  <c r="AX53" i="91" s="1"/>
  <c r="AX72" i="91" s="1"/>
  <c r="AY18" i="91"/>
  <c r="AY45" i="91"/>
  <c r="AZ16" i="91"/>
  <c r="AZ43" i="91"/>
  <c r="AY25" i="89"/>
  <c r="AY26" i="89" s="1"/>
  <c r="AY29" i="89" s="1"/>
  <c r="AY30" i="89" s="1"/>
  <c r="AY34" i="89" s="1"/>
  <c r="AY36" i="89" s="1"/>
  <c r="AY33" i="97" s="1"/>
  <c r="AY34" i="97" s="1"/>
  <c r="AU30" i="97"/>
  <c r="H20" i="89"/>
  <c r="H35" i="89" s="1"/>
  <c r="AZ37" i="55"/>
  <c r="AZ44" i="55" s="1"/>
  <c r="H44" i="55" s="1"/>
  <c r="AZ36" i="55"/>
  <c r="AZ43" i="55" s="1"/>
  <c r="H43" i="55" s="1"/>
  <c r="AZ24" i="55"/>
  <c r="AY33" i="55"/>
  <c r="AY19" i="86" s="1"/>
  <c r="H32" i="55"/>
  <c r="AV98" i="87"/>
  <c r="AV28" i="97" s="1"/>
  <c r="AV30" i="97" s="1"/>
  <c r="AW89" i="87"/>
  <c r="AW91" i="87" s="1"/>
  <c r="AW23" i="97" s="1"/>
  <c r="AW77" i="87"/>
  <c r="AW78" i="87" s="1"/>
  <c r="AW13" i="97" s="1"/>
  <c r="AW98" i="87"/>
  <c r="AW28" i="97" s="1"/>
  <c r="AX64" i="87"/>
  <c r="AX89" i="87" s="1"/>
  <c r="AY26" i="33"/>
  <c r="AY15" i="86"/>
  <c r="AY33" i="81"/>
  <c r="AY36" i="81" s="1"/>
  <c r="AW104" i="1"/>
  <c r="AW110" i="1" s="1"/>
  <c r="AW105" i="1"/>
  <c r="AW111" i="1" s="1"/>
  <c r="AW93" i="1"/>
  <c r="AW99" i="1" s="1"/>
  <c r="AW92" i="1"/>
  <c r="AW98" i="1" s="1"/>
  <c r="AT80" i="79"/>
  <c r="AT89" i="79" s="1"/>
  <c r="AT76" i="79"/>
  <c r="AT85" i="79" s="1"/>
  <c r="AT79" i="79"/>
  <c r="AT88" i="79" s="1"/>
  <c r="AT78" i="79"/>
  <c r="AT87" i="79" s="1"/>
  <c r="AX145" i="68"/>
  <c r="AX160" i="68" s="1"/>
  <c r="AV10" i="79"/>
  <c r="AV78" i="79" s="1"/>
  <c r="AV87" i="79" s="1"/>
  <c r="AY86" i="68"/>
  <c r="AY63" i="87" s="1"/>
  <c r="AT75" i="79"/>
  <c r="AT84" i="79" s="1"/>
  <c r="AU10" i="79"/>
  <c r="AU76" i="79" s="1"/>
  <c r="AU85" i="79" s="1"/>
  <c r="AU11" i="79"/>
  <c r="AT37" i="1"/>
  <c r="AT39" i="1" s="1"/>
  <c r="AR21" i="33"/>
  <c r="AR56" i="33" s="1"/>
  <c r="AR128" i="1"/>
  <c r="AZ79" i="68"/>
  <c r="AZ126" i="68"/>
  <c r="AZ148" i="68" s="1"/>
  <c r="AX97" i="87"/>
  <c r="AX90" i="87"/>
  <c r="AX80" i="87"/>
  <c r="AX81" i="87" s="1"/>
  <c r="AX14" i="97" s="1"/>
  <c r="AX20" i="86"/>
  <c r="AX21" i="97" s="1"/>
  <c r="AX16" i="86"/>
  <c r="AX11" i="97" s="1"/>
  <c r="AS15" i="33"/>
  <c r="AS50" i="33" s="1"/>
  <c r="AS14" i="33"/>
  <c r="AS49" i="33" s="1"/>
  <c r="AU18" i="33"/>
  <c r="AU53" i="33" s="1"/>
  <c r="AS13" i="33"/>
  <c r="AS48" i="33" s="1"/>
  <c r="AU55" i="33"/>
  <c r="AS16" i="33"/>
  <c r="AS51" i="33" s="1"/>
  <c r="AQ17" i="33"/>
  <c r="AQ52" i="33" s="1"/>
  <c r="AY74" i="55"/>
  <c r="AY57" i="55"/>
  <c r="AR86" i="1"/>
  <c r="AZ52" i="55"/>
  <c r="AZ60" i="55" s="1"/>
  <c r="AZ53" i="55"/>
  <c r="AZ61" i="55" s="1"/>
  <c r="AZ54" i="55"/>
  <c r="AZ62" i="55" s="1"/>
  <c r="AZ56" i="55"/>
  <c r="AZ64" i="55" s="1"/>
  <c r="AZ69" i="55"/>
  <c r="AZ73" i="55" s="1"/>
  <c r="AZ68" i="55"/>
  <c r="AZ55" i="55"/>
  <c r="AZ63" i="55" s="1"/>
  <c r="AY70" i="55"/>
  <c r="AY60" i="55"/>
  <c r="AY65" i="55" s="1"/>
  <c r="AX78" i="55"/>
  <c r="AT64" i="1"/>
  <c r="AS74" i="1"/>
  <c r="AS72" i="1"/>
  <c r="AS70" i="1"/>
  <c r="AS75" i="1"/>
  <c r="AW20" i="90"/>
  <c r="AW21" i="90" s="1"/>
  <c r="AS71" i="1"/>
  <c r="AS73" i="1"/>
  <c r="AZ27" i="55"/>
  <c r="AZ78" i="68"/>
  <c r="AZ125" i="68"/>
  <c r="AZ28" i="55"/>
  <c r="AZ25" i="89"/>
  <c r="AZ26" i="89" s="1"/>
  <c r="H16" i="89"/>
  <c r="AZ31" i="55"/>
  <c r="AZ30" i="55"/>
  <c r="AZ29" i="55"/>
  <c r="AX89" i="68"/>
  <c r="AX144" i="68"/>
  <c r="AX88" i="68"/>
  <c r="AW151" i="68"/>
  <c r="AW150" i="68"/>
  <c r="AY132" i="68"/>
  <c r="AY147" i="68"/>
  <c r="AT55" i="1"/>
  <c r="AT57" i="1" s="1"/>
  <c r="AT18" i="1"/>
  <c r="AT21" i="1" s="1"/>
  <c r="AY85" i="68"/>
  <c r="AY133" i="68"/>
  <c r="AY69" i="87" s="1"/>
  <c r="AY70" i="87" s="1"/>
  <c r="AY148" i="68"/>
  <c r="AX136" i="68"/>
  <c r="AX135" i="68"/>
  <c r="AU169" i="68"/>
  <c r="AU176" i="68" s="1"/>
  <c r="AU61" i="1" s="1"/>
  <c r="AU198" i="68"/>
  <c r="AU11" i="1" s="1"/>
  <c r="AU14" i="1" s="1"/>
  <c r="AU12" i="33" s="1"/>
  <c r="AU47" i="33" s="1"/>
  <c r="AX153" i="68" l="1"/>
  <c r="AX123" i="1" s="1"/>
  <c r="AX127" i="1" s="1"/>
  <c r="AZ187" i="68"/>
  <c r="AZ194" i="68"/>
  <c r="AV18" i="1"/>
  <c r="AV21" i="1" s="1"/>
  <c r="AV13" i="33" s="1"/>
  <c r="AV48" i="33" s="1"/>
  <c r="AV198" i="68"/>
  <c r="AV11" i="1" s="1"/>
  <c r="AV14" i="1" s="1"/>
  <c r="AV12" i="33" s="1"/>
  <c r="AV47" i="33" s="1"/>
  <c r="AY46" i="91"/>
  <c r="AY68" i="91"/>
  <c r="AY63" i="91"/>
  <c r="AY64" i="91" s="1"/>
  <c r="AY80" i="91" s="1"/>
  <c r="AY58" i="91"/>
  <c r="AY59" i="91" s="1"/>
  <c r="AY76" i="91" s="1"/>
  <c r="AY52" i="91"/>
  <c r="AY53" i="91" s="1"/>
  <c r="AY72" i="91" s="1"/>
  <c r="AY19" i="91"/>
  <c r="AY67" i="91"/>
  <c r="AY36" i="91"/>
  <c r="AY37" i="91" s="1"/>
  <c r="AY79" i="91" s="1"/>
  <c r="AY31" i="91"/>
  <c r="AY32" i="91" s="1"/>
  <c r="AY75" i="91" s="1"/>
  <c r="AY25" i="91"/>
  <c r="AY26" i="91" s="1"/>
  <c r="AY71" i="91" s="1"/>
  <c r="AX77" i="91"/>
  <c r="AX43" i="97" s="1"/>
  <c r="AX73" i="91"/>
  <c r="AX40" i="97" s="1"/>
  <c r="AX41" i="97" s="1"/>
  <c r="AZ45" i="91"/>
  <c r="AX81" i="91"/>
  <c r="AX45" i="97" s="1"/>
  <c r="AX46" i="97" s="1"/>
  <c r="AZ18" i="91"/>
  <c r="AX69" i="91"/>
  <c r="AX37" i="97" s="1"/>
  <c r="AX38" i="97" s="1"/>
  <c r="AX96" i="87"/>
  <c r="AX98" i="87" s="1"/>
  <c r="AX28" i="97" s="1"/>
  <c r="AZ33" i="55"/>
  <c r="AZ19" i="86" s="1"/>
  <c r="AX77" i="87"/>
  <c r="AX78" i="87" s="1"/>
  <c r="AX13" i="97" s="1"/>
  <c r="AX91" i="87"/>
  <c r="AX23" i="97" s="1"/>
  <c r="AY64" i="87"/>
  <c r="AY77" i="87" s="1"/>
  <c r="AY78" i="87" s="1"/>
  <c r="AY13" i="97" s="1"/>
  <c r="AZ26" i="33"/>
  <c r="AZ15" i="86"/>
  <c r="AV55" i="1"/>
  <c r="AV57" i="1" s="1"/>
  <c r="AV15" i="33" s="1"/>
  <c r="AV50" i="33" s="1"/>
  <c r="AV37" i="1"/>
  <c r="AV39" i="1" s="1"/>
  <c r="AV14" i="33" s="1"/>
  <c r="AV49" i="33" s="1"/>
  <c r="AV80" i="79"/>
  <c r="AV89" i="79" s="1"/>
  <c r="AV75" i="1" s="1"/>
  <c r="AV76" i="79"/>
  <c r="AV85" i="79" s="1"/>
  <c r="AV71" i="1" s="1"/>
  <c r="AV77" i="79"/>
  <c r="AV86" i="79" s="1"/>
  <c r="AV72" i="1" s="1"/>
  <c r="AW49" i="81"/>
  <c r="AW120" i="1" s="1"/>
  <c r="AW126" i="1" s="1"/>
  <c r="AW20" i="33" s="1"/>
  <c r="AX104" i="1"/>
  <c r="AX110" i="1" s="1"/>
  <c r="AX105" i="1"/>
  <c r="AX111" i="1" s="1"/>
  <c r="AX93" i="1"/>
  <c r="AX99" i="1" s="1"/>
  <c r="AX92" i="1"/>
  <c r="AX98" i="1" s="1"/>
  <c r="AV75" i="79"/>
  <c r="AV84" i="79" s="1"/>
  <c r="AV70" i="1" s="1"/>
  <c r="AV79" i="79"/>
  <c r="AV88" i="79" s="1"/>
  <c r="AV74" i="1" s="1"/>
  <c r="AU80" i="79"/>
  <c r="AU89" i="79" s="1"/>
  <c r="AU78" i="79"/>
  <c r="AU87" i="79" s="1"/>
  <c r="AU79" i="79"/>
  <c r="AU88" i="79" s="1"/>
  <c r="AU77" i="79"/>
  <c r="AU86" i="79" s="1"/>
  <c r="AZ86" i="68"/>
  <c r="AU75" i="79"/>
  <c r="AU84" i="79" s="1"/>
  <c r="AY145" i="68"/>
  <c r="AY160" i="68" s="1"/>
  <c r="AZ133" i="68"/>
  <c r="AZ69" i="87" s="1"/>
  <c r="AU37" i="1"/>
  <c r="AU39" i="1" s="1"/>
  <c r="AS21" i="33"/>
  <c r="AS56" i="33" s="1"/>
  <c r="AS128" i="1"/>
  <c r="AW33" i="90"/>
  <c r="AW34" i="90" s="1"/>
  <c r="AW24" i="97" s="1"/>
  <c r="AW38" i="90"/>
  <c r="AW39" i="90" s="1"/>
  <c r="AW29" i="97" s="1"/>
  <c r="AW30" i="97" s="1"/>
  <c r="AW27" i="90"/>
  <c r="AW28" i="90" s="1"/>
  <c r="AW15" i="97" s="1"/>
  <c r="AY20" i="86"/>
  <c r="AY21" i="97" s="1"/>
  <c r="AY16" i="86"/>
  <c r="AY11" i="97" s="1"/>
  <c r="AW61" i="33"/>
  <c r="AY80" i="87"/>
  <c r="AY81" i="87" s="1"/>
  <c r="AY14" i="97" s="1"/>
  <c r="AY97" i="87"/>
  <c r="AY90" i="87"/>
  <c r="AT14" i="33"/>
  <c r="AT49" i="33" s="1"/>
  <c r="AT15" i="33"/>
  <c r="AT50" i="33" s="1"/>
  <c r="AV55" i="33"/>
  <c r="AT13" i="33"/>
  <c r="AT48" i="33" s="1"/>
  <c r="AR17" i="33"/>
  <c r="AR52" i="33" s="1"/>
  <c r="AT16" i="33"/>
  <c r="AT51" i="33" s="1"/>
  <c r="H27" i="55"/>
  <c r="H30" i="55"/>
  <c r="H73" i="55"/>
  <c r="AZ70" i="55"/>
  <c r="AS86" i="1"/>
  <c r="AZ72" i="55"/>
  <c r="AZ74" i="55" s="1"/>
  <c r="H24" i="55"/>
  <c r="AZ57" i="55"/>
  <c r="AW112" i="1"/>
  <c r="AT71" i="1"/>
  <c r="AV73" i="1"/>
  <c r="AT70" i="1"/>
  <c r="AV64" i="1"/>
  <c r="AT72" i="1"/>
  <c r="AX20" i="90"/>
  <c r="AX21" i="90" s="1"/>
  <c r="AT74" i="1"/>
  <c r="AT73" i="1"/>
  <c r="AU64" i="1"/>
  <c r="AT75" i="1"/>
  <c r="AW100" i="1"/>
  <c r="H29" i="55"/>
  <c r="H31" i="55"/>
  <c r="H28" i="55"/>
  <c r="AZ11" i="81"/>
  <c r="AY78" i="55"/>
  <c r="AZ85" i="68"/>
  <c r="AZ144" i="68" s="1"/>
  <c r="AZ147" i="68"/>
  <c r="AZ132" i="68"/>
  <c r="H25" i="89"/>
  <c r="H19" i="89"/>
  <c r="AZ29" i="89"/>
  <c r="AZ30" i="89" s="1"/>
  <c r="AZ34" i="89" s="1"/>
  <c r="AZ65" i="55"/>
  <c r="AY136" i="68"/>
  <c r="AY135" i="68"/>
  <c r="AW157" i="68"/>
  <c r="AW166" i="68"/>
  <c r="AU55" i="1"/>
  <c r="AU57" i="1" s="1"/>
  <c r="AU18" i="1"/>
  <c r="AU21" i="1" s="1"/>
  <c r="AW167" i="68"/>
  <c r="AW158" i="68"/>
  <c r="AX151" i="68"/>
  <c r="AX150" i="68"/>
  <c r="AY89" i="68"/>
  <c r="AY144" i="68"/>
  <c r="AY88" i="68"/>
  <c r="H10" i="38"/>
  <c r="H11" i="38"/>
  <c r="AY153" i="68" l="1"/>
  <c r="AY123" i="1" s="1"/>
  <c r="AY127" i="1" s="1"/>
  <c r="AY81" i="91"/>
  <c r="AY45" i="97" s="1"/>
  <c r="AY46" i="97" s="1"/>
  <c r="AY73" i="91"/>
  <c r="AY40" i="97" s="1"/>
  <c r="AY41" i="97" s="1"/>
  <c r="H18" i="91"/>
  <c r="AZ67" i="91"/>
  <c r="AZ36" i="91"/>
  <c r="AZ31" i="91"/>
  <c r="AZ25" i="91"/>
  <c r="H45" i="91"/>
  <c r="AZ68" i="91"/>
  <c r="AZ63" i="91"/>
  <c r="AZ58" i="91"/>
  <c r="AZ52" i="91"/>
  <c r="AY77" i="91"/>
  <c r="AY43" i="97" s="1"/>
  <c r="AY69" i="91"/>
  <c r="AY37" i="97" s="1"/>
  <c r="AY38" i="97" s="1"/>
  <c r="AZ19" i="91"/>
  <c r="AZ46" i="91"/>
  <c r="H12" i="38"/>
  <c r="H16" i="38" s="1"/>
  <c r="H38" i="55"/>
  <c r="H39" i="55"/>
  <c r="AY89" i="87"/>
  <c r="AY91" i="87" s="1"/>
  <c r="AY23" i="97" s="1"/>
  <c r="AZ70" i="87"/>
  <c r="AZ90" i="87" s="1"/>
  <c r="AY96" i="87"/>
  <c r="AY98" i="87" s="1"/>
  <c r="AY28" i="97" s="1"/>
  <c r="AZ36" i="89"/>
  <c r="AZ33" i="97" s="1"/>
  <c r="AZ34" i="97" s="1"/>
  <c r="H34" i="97" s="1"/>
  <c r="H70" i="34" s="1"/>
  <c r="H72" i="34" s="1"/>
  <c r="H26" i="33"/>
  <c r="H15" i="86"/>
  <c r="AZ33" i="81"/>
  <c r="AZ36" i="81" s="1"/>
  <c r="AY104" i="1"/>
  <c r="AY110" i="1" s="1"/>
  <c r="AY105" i="1"/>
  <c r="AY111" i="1" s="1"/>
  <c r="AY93" i="1"/>
  <c r="AY99" i="1" s="1"/>
  <c r="AY92" i="1"/>
  <c r="AY98" i="1" s="1"/>
  <c r="AZ63" i="87"/>
  <c r="AZ64" i="87" s="1"/>
  <c r="AZ145" i="68"/>
  <c r="AZ160" i="68" s="1"/>
  <c r="AW11" i="79"/>
  <c r="AW10" i="79"/>
  <c r="AW79" i="79" s="1"/>
  <c r="AW88" i="79" s="1"/>
  <c r="AV21" i="33"/>
  <c r="AV56" i="33" s="1"/>
  <c r="AV128" i="1"/>
  <c r="AT21" i="33"/>
  <c r="AT56" i="33" s="1"/>
  <c r="AT128" i="1"/>
  <c r="AX33" i="90"/>
  <c r="AX34" i="90" s="1"/>
  <c r="AX24" i="97" s="1"/>
  <c r="AX38" i="90"/>
  <c r="AX39" i="90" s="1"/>
  <c r="AX29" i="97" s="1"/>
  <c r="AX30" i="97" s="1"/>
  <c r="AX27" i="90"/>
  <c r="AX28" i="90" s="1"/>
  <c r="AX15" i="97" s="1"/>
  <c r="AX61" i="33"/>
  <c r="AZ16" i="86"/>
  <c r="AZ20" i="86"/>
  <c r="AZ21" i="97" s="1"/>
  <c r="AW19" i="33"/>
  <c r="AW54" i="33" s="1"/>
  <c r="AU13" i="33"/>
  <c r="AU48" i="33" s="1"/>
  <c r="AW18" i="33"/>
  <c r="AW53" i="33" s="1"/>
  <c r="AU15" i="33"/>
  <c r="AU50" i="33" s="1"/>
  <c r="AU14" i="33"/>
  <c r="AU49" i="33" s="1"/>
  <c r="AW55" i="33"/>
  <c r="AV16" i="33"/>
  <c r="AV51" i="33" s="1"/>
  <c r="AS17" i="33"/>
  <c r="AS52" i="33" s="1"/>
  <c r="AU16" i="33"/>
  <c r="AU51" i="33" s="1"/>
  <c r="H70" i="55"/>
  <c r="H74" i="55"/>
  <c r="H57" i="55"/>
  <c r="AX112" i="1"/>
  <c r="AX100" i="1"/>
  <c r="AT86" i="1"/>
  <c r="AV86" i="1"/>
  <c r="AU72" i="1"/>
  <c r="AU73" i="1"/>
  <c r="AU75" i="1"/>
  <c r="AU70" i="1"/>
  <c r="AY20" i="90"/>
  <c r="AY21" i="90" s="1"/>
  <c r="AU74" i="1"/>
  <c r="AU71" i="1"/>
  <c r="H33" i="55"/>
  <c r="H19" i="86" s="1"/>
  <c r="AZ88" i="68"/>
  <c r="AZ89" i="68"/>
  <c r="AZ78" i="55"/>
  <c r="AZ150" i="68"/>
  <c r="AZ136" i="68"/>
  <c r="AZ135" i="68"/>
  <c r="H30" i="89"/>
  <c r="H34" i="89" s="1"/>
  <c r="H26" i="89"/>
  <c r="H29" i="89" s="1"/>
  <c r="AW198" i="68"/>
  <c r="AW11" i="1" s="1"/>
  <c r="AW14" i="1" s="1"/>
  <c r="AW12" i="33" s="1"/>
  <c r="AW47" i="33" s="1"/>
  <c r="AW169" i="68"/>
  <c r="AW176" i="68" s="1"/>
  <c r="AW61" i="1" s="1"/>
  <c r="AX167" i="68"/>
  <c r="AX158" i="68"/>
  <c r="AY151" i="68"/>
  <c r="AY150" i="68"/>
  <c r="AX166" i="68"/>
  <c r="AX157" i="68"/>
  <c r="I20" i="38"/>
  <c r="H14" i="38"/>
  <c r="AR20" i="38"/>
  <c r="AV20" i="38"/>
  <c r="AZ20" i="38"/>
  <c r="AY20" i="38"/>
  <c r="AS20" i="38"/>
  <c r="AW20" i="38"/>
  <c r="AU20" i="38"/>
  <c r="AT20" i="38"/>
  <c r="AX20" i="38"/>
  <c r="AP20" i="38"/>
  <c r="AL20" i="38"/>
  <c r="AH20" i="38"/>
  <c r="AD20" i="38"/>
  <c r="Z20" i="38"/>
  <c r="V20" i="38"/>
  <c r="R20" i="38"/>
  <c r="N20" i="38"/>
  <c r="J20" i="38"/>
  <c r="AO20" i="38"/>
  <c r="AK20" i="38"/>
  <c r="AG20" i="38"/>
  <c r="AC20" i="38"/>
  <c r="Y20" i="38"/>
  <c r="U20" i="38"/>
  <c r="Q20" i="38"/>
  <c r="M20" i="38"/>
  <c r="AQ20" i="38"/>
  <c r="AI20" i="38"/>
  <c r="AA20" i="38"/>
  <c r="S20" i="38"/>
  <c r="K20" i="38"/>
  <c r="AE20" i="38"/>
  <c r="O20" i="38"/>
  <c r="AN20" i="38"/>
  <c r="AF20" i="38"/>
  <c r="X20" i="38"/>
  <c r="P20" i="38"/>
  <c r="AM20" i="38"/>
  <c r="W20" i="38"/>
  <c r="AJ20" i="38"/>
  <c r="AB20" i="38"/>
  <c r="T20" i="38"/>
  <c r="L20" i="38"/>
  <c r="G39" i="34"/>
  <c r="G31" i="34"/>
  <c r="AZ153" i="68" l="1"/>
  <c r="AZ123" i="1" s="1"/>
  <c r="AZ127" i="1" s="1"/>
  <c r="H68" i="91"/>
  <c r="H63" i="91"/>
  <c r="H58" i="91"/>
  <c r="H52" i="91"/>
  <c r="H67" i="91"/>
  <c r="H36" i="91"/>
  <c r="H31" i="91"/>
  <c r="H25" i="91"/>
  <c r="H46" i="91"/>
  <c r="AZ53" i="91"/>
  <c r="AZ59" i="91"/>
  <c r="AZ64" i="91"/>
  <c r="AZ32" i="91"/>
  <c r="AZ26" i="91"/>
  <c r="AZ69" i="91"/>
  <c r="AZ37" i="97" s="1"/>
  <c r="AZ38" i="97" s="1"/>
  <c r="H38" i="97" s="1"/>
  <c r="H78" i="34" s="1"/>
  <c r="H19" i="91"/>
  <c r="AZ37" i="91"/>
  <c r="H70" i="87"/>
  <c r="H97" i="87" s="1"/>
  <c r="H17" i="38"/>
  <c r="H19" i="38" s="1"/>
  <c r="I22" i="38" s="1"/>
  <c r="I27" i="33" s="1"/>
  <c r="H36" i="89"/>
  <c r="K39" i="55"/>
  <c r="K46" i="55" s="1"/>
  <c r="L39" i="55"/>
  <c r="L46" i="55" s="1"/>
  <c r="N39" i="55"/>
  <c r="N46" i="55" s="1"/>
  <c r="J39" i="55"/>
  <c r="J46" i="55" s="1"/>
  <c r="I39" i="55"/>
  <c r="I46" i="55" s="1"/>
  <c r="M39" i="55"/>
  <c r="M46" i="55" s="1"/>
  <c r="O39" i="55"/>
  <c r="O46" i="55" s="1"/>
  <c r="P39" i="55"/>
  <c r="P46" i="55" s="1"/>
  <c r="Q39" i="55"/>
  <c r="Q46" i="55" s="1"/>
  <c r="R39" i="55"/>
  <c r="R46" i="55" s="1"/>
  <c r="S39" i="55"/>
  <c r="S46" i="55" s="1"/>
  <c r="T39" i="55"/>
  <c r="T46" i="55" s="1"/>
  <c r="U39" i="55"/>
  <c r="U46" i="55" s="1"/>
  <c r="V39" i="55"/>
  <c r="V46" i="55" s="1"/>
  <c r="W39" i="55"/>
  <c r="W46" i="55" s="1"/>
  <c r="X39" i="55"/>
  <c r="X46" i="55" s="1"/>
  <c r="Y39" i="55"/>
  <c r="Y46" i="55" s="1"/>
  <c r="Z39" i="55"/>
  <c r="Z46" i="55" s="1"/>
  <c r="AA39" i="55"/>
  <c r="AA46" i="55" s="1"/>
  <c r="AB39" i="55"/>
  <c r="AB46" i="55" s="1"/>
  <c r="AC39" i="55"/>
  <c r="AC46" i="55" s="1"/>
  <c r="AD39" i="55"/>
  <c r="AD46" i="55" s="1"/>
  <c r="AE39" i="55"/>
  <c r="AE46" i="55" s="1"/>
  <c r="AF39" i="55"/>
  <c r="AF46" i="55" s="1"/>
  <c r="AG39" i="55"/>
  <c r="AG46" i="55" s="1"/>
  <c r="AH39" i="55"/>
  <c r="AH46" i="55" s="1"/>
  <c r="AI39" i="55"/>
  <c r="AI46" i="55" s="1"/>
  <c r="AJ39" i="55"/>
  <c r="AJ46" i="55" s="1"/>
  <c r="AK39" i="55"/>
  <c r="AK46" i="55" s="1"/>
  <c r="AL39" i="55"/>
  <c r="AL46" i="55" s="1"/>
  <c r="AM39" i="55"/>
  <c r="AM46" i="55" s="1"/>
  <c r="AN39" i="55"/>
  <c r="AN46" i="55" s="1"/>
  <c r="AO39" i="55"/>
  <c r="AO46" i="55" s="1"/>
  <c r="AP39" i="55"/>
  <c r="AP46" i="55" s="1"/>
  <c r="AQ39" i="55"/>
  <c r="AQ46" i="55" s="1"/>
  <c r="AR39" i="55"/>
  <c r="AR46" i="55" s="1"/>
  <c r="AS39" i="55"/>
  <c r="AS46" i="55" s="1"/>
  <c r="AT39" i="55"/>
  <c r="AT46" i="55" s="1"/>
  <c r="AU39" i="55"/>
  <c r="AU46" i="55" s="1"/>
  <c r="AV39" i="55"/>
  <c r="AV46" i="55" s="1"/>
  <c r="AW39" i="55"/>
  <c r="AW46" i="55" s="1"/>
  <c r="AX39" i="55"/>
  <c r="AX46" i="55" s="1"/>
  <c r="AY39" i="55"/>
  <c r="AY46" i="55" s="1"/>
  <c r="AZ39" i="55"/>
  <c r="AZ46" i="55" s="1"/>
  <c r="L38" i="55"/>
  <c r="K38" i="55"/>
  <c r="J38" i="55"/>
  <c r="I38" i="55"/>
  <c r="N38" i="55"/>
  <c r="M38" i="55"/>
  <c r="O38" i="55"/>
  <c r="P38" i="55"/>
  <c r="Q38" i="55"/>
  <c r="R38" i="55"/>
  <c r="S38" i="55"/>
  <c r="T38" i="55"/>
  <c r="U38" i="55"/>
  <c r="V38" i="55"/>
  <c r="W38" i="55"/>
  <c r="X38" i="55"/>
  <c r="Y38" i="55"/>
  <c r="Z38" i="55"/>
  <c r="AA38" i="55"/>
  <c r="AB38" i="55"/>
  <c r="AC38" i="55"/>
  <c r="AD38" i="55"/>
  <c r="AE38" i="55"/>
  <c r="AF38" i="55"/>
  <c r="AG38" i="55"/>
  <c r="AH38" i="55"/>
  <c r="AI38" i="55"/>
  <c r="AJ38" i="55"/>
  <c r="AK38" i="55"/>
  <c r="AL38" i="55"/>
  <c r="AM38" i="55"/>
  <c r="AN38" i="55"/>
  <c r="AO38" i="55"/>
  <c r="AP38" i="55"/>
  <c r="AQ38" i="55"/>
  <c r="AR38" i="55"/>
  <c r="AS38" i="55"/>
  <c r="AT38" i="55"/>
  <c r="AU38" i="55"/>
  <c r="AV38" i="55"/>
  <c r="AW38" i="55"/>
  <c r="AX38" i="55"/>
  <c r="AY38" i="55"/>
  <c r="AZ38" i="55"/>
  <c r="AZ97" i="87"/>
  <c r="AZ151" i="68"/>
  <c r="AZ167" i="68" s="1"/>
  <c r="AZ80" i="87"/>
  <c r="AZ81" i="87" s="1"/>
  <c r="AZ14" i="97" s="1"/>
  <c r="AX49" i="81"/>
  <c r="AX120" i="1" s="1"/>
  <c r="AX126" i="1" s="1"/>
  <c r="AX20" i="33" s="1"/>
  <c r="AX55" i="33" s="1"/>
  <c r="AY49" i="81"/>
  <c r="AY120" i="1" s="1"/>
  <c r="AY126" i="1" s="1"/>
  <c r="AY20" i="33" s="1"/>
  <c r="AZ104" i="1"/>
  <c r="AZ105" i="1"/>
  <c r="AZ111" i="1" s="1"/>
  <c r="AZ92" i="1"/>
  <c r="AW75" i="79"/>
  <c r="AW84" i="79" s="1"/>
  <c r="AW76" i="79"/>
  <c r="AW85" i="79" s="1"/>
  <c r="AW77" i="79"/>
  <c r="AW86" i="79" s="1"/>
  <c r="AW78" i="79"/>
  <c r="AW87" i="79" s="1"/>
  <c r="AW80" i="79"/>
  <c r="AW89" i="79" s="1"/>
  <c r="AZ89" i="87"/>
  <c r="AZ91" i="87" s="1"/>
  <c r="AZ23" i="97" s="1"/>
  <c r="AZ77" i="87"/>
  <c r="AZ78" i="87" s="1"/>
  <c r="AZ13" i="97" s="1"/>
  <c r="H64" i="87"/>
  <c r="AZ96" i="87"/>
  <c r="AW37" i="1"/>
  <c r="AW39" i="1" s="1"/>
  <c r="AX10" i="79"/>
  <c r="AX75" i="79" s="1"/>
  <c r="AX84" i="79" s="1"/>
  <c r="AX11" i="79"/>
  <c r="AU21" i="33"/>
  <c r="AU56" i="33" s="1"/>
  <c r="AU128" i="1"/>
  <c r="AY33" i="90"/>
  <c r="AY34" i="90" s="1"/>
  <c r="AY24" i="97" s="1"/>
  <c r="AY38" i="90"/>
  <c r="AY39" i="90" s="1"/>
  <c r="AY29" i="97" s="1"/>
  <c r="AY30" i="97" s="1"/>
  <c r="AY27" i="90"/>
  <c r="AY28" i="90" s="1"/>
  <c r="AY15" i="97" s="1"/>
  <c r="H72" i="55"/>
  <c r="AY61" i="33"/>
  <c r="AZ11" i="97"/>
  <c r="AX18" i="33"/>
  <c r="AX53" i="33" s="1"/>
  <c r="AZ20" i="90"/>
  <c r="AZ21" i="90" s="1"/>
  <c r="AZ93" i="1"/>
  <c r="H136" i="68"/>
  <c r="AX19" i="33"/>
  <c r="AX54" i="33" s="1"/>
  <c r="AT17" i="33"/>
  <c r="AT52" i="33" s="1"/>
  <c r="AV17" i="33"/>
  <c r="AY100" i="1"/>
  <c r="AY112" i="1"/>
  <c r="AU86" i="1"/>
  <c r="AW64" i="1"/>
  <c r="H78" i="55"/>
  <c r="AZ166" i="68"/>
  <c r="AZ157" i="68"/>
  <c r="AZ10" i="79" s="1"/>
  <c r="AY158" i="68"/>
  <c r="AY167" i="68"/>
  <c r="AX198" i="68"/>
  <c r="AX11" i="1" s="1"/>
  <c r="AX14" i="1" s="1"/>
  <c r="AX12" i="33" s="1"/>
  <c r="AX47" i="33" s="1"/>
  <c r="AX169" i="68"/>
  <c r="AX176" i="68" s="1"/>
  <c r="AX61" i="1" s="1"/>
  <c r="AW18" i="1"/>
  <c r="AW21" i="1" s="1"/>
  <c r="AW55" i="1"/>
  <c r="AW57" i="1" s="1"/>
  <c r="AY157" i="68"/>
  <c r="AY166" i="68"/>
  <c r="H20" i="38"/>
  <c r="H86" i="34" l="1"/>
  <c r="H26" i="91"/>
  <c r="H71" i="91" s="1"/>
  <c r="AZ71" i="91"/>
  <c r="AZ75" i="91"/>
  <c r="H32" i="91"/>
  <c r="H75" i="91" s="1"/>
  <c r="H64" i="91"/>
  <c r="H80" i="91" s="1"/>
  <c r="AZ80" i="91"/>
  <c r="H59" i="91"/>
  <c r="H76" i="91" s="1"/>
  <c r="AZ76" i="91"/>
  <c r="H37" i="91"/>
  <c r="H79" i="91" s="1"/>
  <c r="AZ79" i="91"/>
  <c r="H53" i="91"/>
  <c r="H72" i="91" s="1"/>
  <c r="AZ72" i="91"/>
  <c r="AZ98" i="87"/>
  <c r="AZ28" i="97" s="1"/>
  <c r="H81" i="87"/>
  <c r="H14" i="97" s="1"/>
  <c r="H90" i="87"/>
  <c r="H80" i="87"/>
  <c r="H33" i="97"/>
  <c r="AX40" i="55"/>
  <c r="AX45" i="55"/>
  <c r="AX47" i="55" s="1"/>
  <c r="AP45" i="55"/>
  <c r="AP47" i="55" s="1"/>
  <c r="AP40" i="55"/>
  <c r="AH45" i="55"/>
  <c r="AH47" i="55" s="1"/>
  <c r="AH40" i="55"/>
  <c r="Z45" i="55"/>
  <c r="Z47" i="55" s="1"/>
  <c r="Z40" i="55"/>
  <c r="R45" i="55"/>
  <c r="R47" i="55" s="1"/>
  <c r="R40" i="55"/>
  <c r="K40" i="55"/>
  <c r="K45" i="55"/>
  <c r="K47" i="55" s="1"/>
  <c r="AO45" i="55"/>
  <c r="AO47" i="55" s="1"/>
  <c r="AO40" i="55"/>
  <c r="Q45" i="55"/>
  <c r="Q47" i="55" s="1"/>
  <c r="Q40" i="55"/>
  <c r="H46" i="55"/>
  <c r="AA45" i="55"/>
  <c r="AA47" i="55" s="1"/>
  <c r="AA40" i="55"/>
  <c r="AW45" i="55"/>
  <c r="AW47" i="55" s="1"/>
  <c r="AW40" i="55"/>
  <c r="AV40" i="55"/>
  <c r="AV45" i="55"/>
  <c r="AV47" i="55" s="1"/>
  <c r="AN45" i="55"/>
  <c r="AN47" i="55" s="1"/>
  <c r="AN40" i="55"/>
  <c r="AF45" i="55"/>
  <c r="AF47" i="55" s="1"/>
  <c r="AF40" i="55"/>
  <c r="X45" i="55"/>
  <c r="X47" i="55" s="1"/>
  <c r="X40" i="55"/>
  <c r="P45" i="55"/>
  <c r="P47" i="55" s="1"/>
  <c r="P40" i="55"/>
  <c r="AY45" i="55"/>
  <c r="AY47" i="55" s="1"/>
  <c r="AY40" i="55"/>
  <c r="J45" i="55"/>
  <c r="J47" i="55" s="1"/>
  <c r="J40" i="55"/>
  <c r="AG45" i="55"/>
  <c r="AG47" i="55" s="1"/>
  <c r="AG40" i="55"/>
  <c r="AM45" i="55"/>
  <c r="AM47" i="55" s="1"/>
  <c r="AM40" i="55"/>
  <c r="AE45" i="55"/>
  <c r="AE47" i="55" s="1"/>
  <c r="AE40" i="55"/>
  <c r="W45" i="55"/>
  <c r="W47" i="55" s="1"/>
  <c r="W40" i="55"/>
  <c r="O45" i="55"/>
  <c r="O47" i="55" s="1"/>
  <c r="O40" i="55"/>
  <c r="AI45" i="55"/>
  <c r="AI47" i="55" s="1"/>
  <c r="AI40" i="55"/>
  <c r="Y45" i="55"/>
  <c r="Y47" i="55" s="1"/>
  <c r="Y40" i="55"/>
  <c r="AU45" i="55"/>
  <c r="AU47" i="55" s="1"/>
  <c r="AU40" i="55"/>
  <c r="AT45" i="55"/>
  <c r="AT47" i="55" s="1"/>
  <c r="AT40" i="55"/>
  <c r="AL45" i="55"/>
  <c r="AL47" i="55" s="1"/>
  <c r="AL40" i="55"/>
  <c r="AD45" i="55"/>
  <c r="AD47" i="55" s="1"/>
  <c r="AD40" i="55"/>
  <c r="V45" i="55"/>
  <c r="V47" i="55" s="1"/>
  <c r="V40" i="55"/>
  <c r="M45" i="55"/>
  <c r="M47" i="55" s="1"/>
  <c r="M40" i="55"/>
  <c r="AQ45" i="55"/>
  <c r="AQ47" i="55" s="1"/>
  <c r="AQ40" i="55"/>
  <c r="AS45" i="55"/>
  <c r="AS47" i="55" s="1"/>
  <c r="AS40" i="55"/>
  <c r="AK45" i="55"/>
  <c r="AK47" i="55" s="1"/>
  <c r="AK40" i="55"/>
  <c r="AC45" i="55"/>
  <c r="AC47" i="55" s="1"/>
  <c r="AC40" i="55"/>
  <c r="U45" i="55"/>
  <c r="U47" i="55" s="1"/>
  <c r="U40" i="55"/>
  <c r="N45" i="55"/>
  <c r="N47" i="55" s="1"/>
  <c r="N40" i="55"/>
  <c r="S45" i="55"/>
  <c r="S47" i="55" s="1"/>
  <c r="S40" i="55"/>
  <c r="L45" i="55"/>
  <c r="L47" i="55" s="1"/>
  <c r="L40" i="55"/>
  <c r="AZ45" i="55"/>
  <c r="AZ47" i="55" s="1"/>
  <c r="AZ40" i="55"/>
  <c r="AR45" i="55"/>
  <c r="AR47" i="55" s="1"/>
  <c r="AR40" i="55"/>
  <c r="AJ45" i="55"/>
  <c r="AJ47" i="55" s="1"/>
  <c r="AJ40" i="55"/>
  <c r="AB45" i="55"/>
  <c r="AB47" i="55" s="1"/>
  <c r="AB40" i="55"/>
  <c r="T45" i="55"/>
  <c r="T47" i="55" s="1"/>
  <c r="T40" i="55"/>
  <c r="I45" i="55"/>
  <c r="I47" i="55" s="1"/>
  <c r="I40" i="55"/>
  <c r="AZ158" i="68"/>
  <c r="AZ11" i="79" s="1"/>
  <c r="I62" i="33"/>
  <c r="I28" i="33"/>
  <c r="I32" i="33" s="1"/>
  <c r="I24" i="38"/>
  <c r="AZ49" i="81"/>
  <c r="H105" i="1"/>
  <c r="AX80" i="79"/>
  <c r="AX89" i="79" s="1"/>
  <c r="AX79" i="79"/>
  <c r="AX88" i="79" s="1"/>
  <c r="AX78" i="79"/>
  <c r="AX87" i="79" s="1"/>
  <c r="AX77" i="79"/>
  <c r="AX86" i="79" s="1"/>
  <c r="AX76" i="79"/>
  <c r="AX85" i="79" s="1"/>
  <c r="H78" i="87"/>
  <c r="H13" i="97" s="1"/>
  <c r="H77" i="87"/>
  <c r="H96" i="87"/>
  <c r="H89" i="87"/>
  <c r="AY10" i="79"/>
  <c r="AY79" i="79" s="1"/>
  <c r="AY88" i="79" s="1"/>
  <c r="AX37" i="1"/>
  <c r="AX39" i="1" s="1"/>
  <c r="AY11" i="79"/>
  <c r="AZ38" i="90"/>
  <c r="AZ39" i="90" s="1"/>
  <c r="AZ33" i="90"/>
  <c r="AZ34" i="90" s="1"/>
  <c r="H21" i="90"/>
  <c r="H38" i="90" s="1"/>
  <c r="AZ27" i="90"/>
  <c r="AZ75" i="79"/>
  <c r="AZ84" i="79" s="1"/>
  <c r="AZ76" i="79"/>
  <c r="AZ85" i="79" s="1"/>
  <c r="AZ77" i="79"/>
  <c r="AZ86" i="79" s="1"/>
  <c r="AZ80" i="79"/>
  <c r="AZ89" i="79" s="1"/>
  <c r="AZ78" i="79"/>
  <c r="AZ87" i="79" s="1"/>
  <c r="AZ79" i="79"/>
  <c r="AZ88" i="79" s="1"/>
  <c r="AZ61" i="33"/>
  <c r="H91" i="87"/>
  <c r="H23" i="97" s="1"/>
  <c r="H20" i="86"/>
  <c r="H21" i="97" s="1"/>
  <c r="H16" i="86"/>
  <c r="H11" i="97" s="1"/>
  <c r="AZ12" i="97"/>
  <c r="AY55" i="33"/>
  <c r="AW13" i="33"/>
  <c r="AW48" i="33" s="1"/>
  <c r="H111" i="1"/>
  <c r="AY18" i="33"/>
  <c r="AY53" i="33" s="1"/>
  <c r="AV52" i="33"/>
  <c r="AY19" i="33"/>
  <c r="AY54" i="33" s="1"/>
  <c r="H88" i="68"/>
  <c r="H89" i="68"/>
  <c r="AZ110" i="1"/>
  <c r="H135" i="68"/>
  <c r="AW15" i="33"/>
  <c r="AW50" i="33" s="1"/>
  <c r="AW16" i="33"/>
  <c r="AW51" i="33" s="1"/>
  <c r="AU17" i="33"/>
  <c r="AU52" i="33" s="1"/>
  <c r="AW14" i="33"/>
  <c r="AW49" i="33" s="1"/>
  <c r="AW73" i="1"/>
  <c r="AZ99" i="1"/>
  <c r="AW72" i="1"/>
  <c r="AW70" i="1"/>
  <c r="AZ11" i="1"/>
  <c r="AZ14" i="1" s="1"/>
  <c r="AW74" i="1"/>
  <c r="AW75" i="1"/>
  <c r="AW71" i="1"/>
  <c r="AX64" i="1"/>
  <c r="AZ98" i="1"/>
  <c r="AZ169" i="68"/>
  <c r="AZ176" i="68" s="1"/>
  <c r="AZ61" i="1" s="1"/>
  <c r="AX18" i="1"/>
  <c r="AX21" i="1" s="1"/>
  <c r="AX55" i="1"/>
  <c r="AX57" i="1" s="1"/>
  <c r="AY169" i="68"/>
  <c r="AY176" i="68" s="1"/>
  <c r="AY61" i="1" s="1"/>
  <c r="AY198" i="68"/>
  <c r="AY11" i="1" s="1"/>
  <c r="AE22" i="38"/>
  <c r="AE27" i="33" s="1"/>
  <c r="AW22" i="38"/>
  <c r="AW27" i="33" s="1"/>
  <c r="AS22" i="38"/>
  <c r="AS27" i="33" s="1"/>
  <c r="AX22" i="38"/>
  <c r="AX27" i="33" s="1"/>
  <c r="AT22" i="38"/>
  <c r="AT27" i="33" s="1"/>
  <c r="AY22" i="38"/>
  <c r="AY27" i="33" s="1"/>
  <c r="AU22" i="38"/>
  <c r="AU27" i="33" s="1"/>
  <c r="AV22" i="38"/>
  <c r="AV27" i="33" s="1"/>
  <c r="AR22" i="38"/>
  <c r="AR27" i="33" s="1"/>
  <c r="AZ22" i="38"/>
  <c r="AZ27" i="33" s="1"/>
  <c r="K22" i="38"/>
  <c r="K27" i="33" s="1"/>
  <c r="AD22" i="38"/>
  <c r="AD27" i="33" s="1"/>
  <c r="AF22" i="38"/>
  <c r="AF27" i="33" s="1"/>
  <c r="L22" i="38"/>
  <c r="L27" i="33" s="1"/>
  <c r="AK22" i="38"/>
  <c r="AK27" i="33" s="1"/>
  <c r="AL22" i="38"/>
  <c r="AL27" i="33" s="1"/>
  <c r="M22" i="38"/>
  <c r="M27" i="33" s="1"/>
  <c r="R22" i="38"/>
  <c r="R27" i="33" s="1"/>
  <c r="V22" i="38"/>
  <c r="V27" i="33" s="1"/>
  <c r="X22" i="38"/>
  <c r="X27" i="33" s="1"/>
  <c r="AB22" i="38"/>
  <c r="AB27" i="33" s="1"/>
  <c r="AQ22" i="38"/>
  <c r="AQ27" i="33" s="1"/>
  <c r="AC22" i="38"/>
  <c r="AC27" i="33" s="1"/>
  <c r="AP22" i="38"/>
  <c r="AP27" i="33" s="1"/>
  <c r="Q22" i="38"/>
  <c r="Q27" i="33" s="1"/>
  <c r="N22" i="38"/>
  <c r="N27" i="33" s="1"/>
  <c r="AN22" i="38"/>
  <c r="AN27" i="33" s="1"/>
  <c r="P22" i="38"/>
  <c r="P27" i="33" s="1"/>
  <c r="Y22" i="38"/>
  <c r="Y27" i="33" s="1"/>
  <c r="W22" i="38"/>
  <c r="W27" i="33" s="1"/>
  <c r="J22" i="38"/>
  <c r="J27" i="33" s="1"/>
  <c r="Z22" i="38"/>
  <c r="Z27" i="33" s="1"/>
  <c r="AJ22" i="38"/>
  <c r="AJ27" i="33" s="1"/>
  <c r="AI22" i="38"/>
  <c r="AI27" i="33" s="1"/>
  <c r="S22" i="38"/>
  <c r="S27" i="33" s="1"/>
  <c r="AH22" i="38"/>
  <c r="AH27" i="33" s="1"/>
  <c r="AM22" i="38"/>
  <c r="AM27" i="33" s="1"/>
  <c r="AG22" i="38"/>
  <c r="AG27" i="33" s="1"/>
  <c r="U22" i="38"/>
  <c r="U27" i="33" s="1"/>
  <c r="AA22" i="38"/>
  <c r="AA27" i="33" s="1"/>
  <c r="AO22" i="38"/>
  <c r="AO27" i="33" s="1"/>
  <c r="T22" i="38"/>
  <c r="T27" i="33" s="1"/>
  <c r="O22" i="38"/>
  <c r="O27" i="33" s="1"/>
  <c r="AY14" i="1" l="1"/>
  <c r="AY12" i="33" s="1"/>
  <c r="AY47" i="33" s="1"/>
  <c r="H11" i="1"/>
  <c r="H77" i="91"/>
  <c r="H98" i="87"/>
  <c r="H28" i="97" s="1"/>
  <c r="H69" i="91"/>
  <c r="H37" i="97" s="1"/>
  <c r="AZ77" i="91"/>
  <c r="AZ43" i="97" s="1"/>
  <c r="H43" i="97" s="1"/>
  <c r="H82" i="34" s="1"/>
  <c r="AZ81" i="91"/>
  <c r="AZ45" i="97" s="1"/>
  <c r="AZ46" i="97" s="1"/>
  <c r="H46" i="97" s="1"/>
  <c r="H84" i="34" s="1"/>
  <c r="H92" i="34" s="1"/>
  <c r="AZ73" i="91"/>
  <c r="AZ40" i="97" s="1"/>
  <c r="AZ41" i="97" s="1"/>
  <c r="H41" i="97" s="1"/>
  <c r="H80" i="34" s="1"/>
  <c r="H81" i="91"/>
  <c r="H45" i="97" s="1"/>
  <c r="H73" i="91"/>
  <c r="H40" i="97" s="1"/>
  <c r="AZ198" i="68"/>
  <c r="T29" i="86"/>
  <c r="T30" i="86" s="1"/>
  <c r="T22" i="97" s="1"/>
  <c r="T25" i="97" s="1"/>
  <c r="T79" i="55"/>
  <c r="T22" i="33" s="1"/>
  <c r="AL79" i="55"/>
  <c r="AL22" i="33" s="1"/>
  <c r="AL29" i="86"/>
  <c r="AL30" i="86" s="1"/>
  <c r="AL22" i="97" s="1"/>
  <c r="AL25" i="97" s="1"/>
  <c r="AB25" i="86"/>
  <c r="AB26" i="86" s="1"/>
  <c r="AB12" i="97" s="1"/>
  <c r="AB16" i="97" s="1"/>
  <c r="L25" i="86"/>
  <c r="L26" i="86" s="1"/>
  <c r="L12" i="97" s="1"/>
  <c r="L16" i="97" s="1"/>
  <c r="AC25" i="86"/>
  <c r="AC26" i="86" s="1"/>
  <c r="AC12" i="97" s="1"/>
  <c r="AC16" i="97" s="1"/>
  <c r="M25" i="86"/>
  <c r="M26" i="86" s="1"/>
  <c r="M12" i="97" s="1"/>
  <c r="M16" i="97" s="1"/>
  <c r="AT25" i="86"/>
  <c r="AT26" i="86" s="1"/>
  <c r="AT12" i="97" s="1"/>
  <c r="AT16" i="97" s="1"/>
  <c r="O25" i="86"/>
  <c r="O26" i="86" s="1"/>
  <c r="O12" i="97" s="1"/>
  <c r="O16" i="97" s="1"/>
  <c r="P79" i="55"/>
  <c r="P22" i="33" s="1"/>
  <c r="P29" i="86"/>
  <c r="P30" i="86" s="1"/>
  <c r="P22" i="97" s="1"/>
  <c r="P25" i="97" s="1"/>
  <c r="AV25" i="86"/>
  <c r="AV26" i="86" s="1"/>
  <c r="AV12" i="97" s="1"/>
  <c r="AV16" i="97" s="1"/>
  <c r="AO25" i="86"/>
  <c r="AO26" i="86" s="1"/>
  <c r="AO12" i="97" s="1"/>
  <c r="AO16" i="97" s="1"/>
  <c r="Z79" i="55"/>
  <c r="Z22" i="33" s="1"/>
  <c r="Z29" i="86"/>
  <c r="Z30" i="86" s="1"/>
  <c r="Z22" i="97" s="1"/>
  <c r="Z25" i="97" s="1"/>
  <c r="AI79" i="55"/>
  <c r="AI22" i="33" s="1"/>
  <c r="AI29" i="86"/>
  <c r="AI30" i="86" s="1"/>
  <c r="AI22" i="97" s="1"/>
  <c r="AI25" i="97" s="1"/>
  <c r="AB79" i="55"/>
  <c r="AB22" i="33" s="1"/>
  <c r="AB29" i="86"/>
  <c r="AB30" i="86" s="1"/>
  <c r="AB22" i="97" s="1"/>
  <c r="AB25" i="97" s="1"/>
  <c r="L29" i="86"/>
  <c r="L30" i="86" s="1"/>
  <c r="L22" i="97" s="1"/>
  <c r="L25" i="97" s="1"/>
  <c r="L79" i="55"/>
  <c r="L22" i="33" s="1"/>
  <c r="AC29" i="86"/>
  <c r="AC30" i="86" s="1"/>
  <c r="AC22" i="97" s="1"/>
  <c r="AC25" i="97" s="1"/>
  <c r="AC79" i="55"/>
  <c r="AC22" i="33" s="1"/>
  <c r="M79" i="55"/>
  <c r="M22" i="33" s="1"/>
  <c r="M29" i="86"/>
  <c r="M30" i="86" s="1"/>
  <c r="M22" i="97" s="1"/>
  <c r="M25" i="97" s="1"/>
  <c r="AT79" i="55"/>
  <c r="AT22" i="33" s="1"/>
  <c r="AT57" i="33" s="1"/>
  <c r="AT58" i="33" s="1"/>
  <c r="AT66" i="33" s="1"/>
  <c r="AT29" i="86"/>
  <c r="AT30" i="86" s="1"/>
  <c r="AT22" i="97" s="1"/>
  <c r="AT25" i="97" s="1"/>
  <c r="O79" i="55"/>
  <c r="O22" i="33" s="1"/>
  <c r="O29" i="86"/>
  <c r="O30" i="86" s="1"/>
  <c r="O22" i="97" s="1"/>
  <c r="O25" i="97" s="1"/>
  <c r="AG25" i="86"/>
  <c r="AG26" i="86" s="1"/>
  <c r="AG12" i="97" s="1"/>
  <c r="AG16" i="97" s="1"/>
  <c r="X25" i="86"/>
  <c r="X26" i="86" s="1"/>
  <c r="X12" i="97" s="1"/>
  <c r="X16" i="97" s="1"/>
  <c r="AW25" i="86"/>
  <c r="AW26" i="86" s="1"/>
  <c r="AW12" i="97" s="1"/>
  <c r="AW16" i="97" s="1"/>
  <c r="AO29" i="86"/>
  <c r="AO30" i="86" s="1"/>
  <c r="AO22" i="97" s="1"/>
  <c r="AO25" i="97" s="1"/>
  <c r="AO79" i="55"/>
  <c r="AO22" i="33" s="1"/>
  <c r="AH25" i="86"/>
  <c r="AH26" i="86" s="1"/>
  <c r="AH12" i="97" s="1"/>
  <c r="AH16" i="97" s="1"/>
  <c r="AM79" i="55"/>
  <c r="AM22" i="33" s="1"/>
  <c r="AM29" i="86"/>
  <c r="AM30" i="86" s="1"/>
  <c r="AM22" i="97" s="1"/>
  <c r="AM25" i="97" s="1"/>
  <c r="AJ25" i="86"/>
  <c r="AJ26" i="86" s="1"/>
  <c r="AJ12" i="97" s="1"/>
  <c r="AJ16" i="97" s="1"/>
  <c r="S25" i="86"/>
  <c r="S26" i="86" s="1"/>
  <c r="S12" i="97" s="1"/>
  <c r="S16" i="97" s="1"/>
  <c r="AK25" i="86"/>
  <c r="AK26" i="86" s="1"/>
  <c r="AK12" i="97" s="1"/>
  <c r="AK16" i="97" s="1"/>
  <c r="V25" i="86"/>
  <c r="V26" i="86" s="1"/>
  <c r="V12" i="97" s="1"/>
  <c r="V16" i="97" s="1"/>
  <c r="AU25" i="86"/>
  <c r="AU26" i="86" s="1"/>
  <c r="AU12" i="97" s="1"/>
  <c r="AU16" i="97" s="1"/>
  <c r="W25" i="86"/>
  <c r="W26" i="86" s="1"/>
  <c r="W12" i="97" s="1"/>
  <c r="W16" i="97" s="1"/>
  <c r="AG79" i="55"/>
  <c r="AG22" i="33" s="1"/>
  <c r="AG29" i="86"/>
  <c r="AG30" i="86" s="1"/>
  <c r="AG22" i="97" s="1"/>
  <c r="AG25" i="97" s="1"/>
  <c r="X79" i="55"/>
  <c r="X22" i="33" s="1"/>
  <c r="X29" i="86"/>
  <c r="X30" i="86" s="1"/>
  <c r="X22" i="97" s="1"/>
  <c r="X25" i="97" s="1"/>
  <c r="AW29" i="86"/>
  <c r="AW30" i="86" s="1"/>
  <c r="AW22" i="97" s="1"/>
  <c r="AW25" i="97" s="1"/>
  <c r="AW79" i="55"/>
  <c r="AW22" i="33" s="1"/>
  <c r="AW57" i="33" s="1"/>
  <c r="AH79" i="55"/>
  <c r="AH22" i="33" s="1"/>
  <c r="AH29" i="86"/>
  <c r="AH30" i="86" s="1"/>
  <c r="AH22" i="97" s="1"/>
  <c r="AH25" i="97" s="1"/>
  <c r="AV79" i="55"/>
  <c r="AV22" i="33" s="1"/>
  <c r="AV29" i="86"/>
  <c r="AV30" i="86" s="1"/>
  <c r="AV22" i="97" s="1"/>
  <c r="AV25" i="97" s="1"/>
  <c r="AJ79" i="55"/>
  <c r="AJ22" i="33" s="1"/>
  <c r="AJ29" i="86"/>
  <c r="AJ30" i="86" s="1"/>
  <c r="AJ22" i="97" s="1"/>
  <c r="AJ25" i="97" s="1"/>
  <c r="S29" i="86"/>
  <c r="S30" i="86" s="1"/>
  <c r="S22" i="97" s="1"/>
  <c r="S25" i="97" s="1"/>
  <c r="S79" i="55"/>
  <c r="S22" i="33" s="1"/>
  <c r="AK29" i="86"/>
  <c r="AK30" i="86" s="1"/>
  <c r="AK22" i="97" s="1"/>
  <c r="AK25" i="97" s="1"/>
  <c r="AK79" i="55"/>
  <c r="AK22" i="33" s="1"/>
  <c r="V29" i="86"/>
  <c r="V30" i="86" s="1"/>
  <c r="V22" i="97" s="1"/>
  <c r="V25" i="97" s="1"/>
  <c r="V79" i="55"/>
  <c r="V22" i="33" s="1"/>
  <c r="AU29" i="86"/>
  <c r="AU30" i="86" s="1"/>
  <c r="AU22" i="97" s="1"/>
  <c r="AU25" i="97" s="1"/>
  <c r="AU79" i="55"/>
  <c r="AU22" i="33" s="1"/>
  <c r="AU57" i="33" s="1"/>
  <c r="W79" i="55"/>
  <c r="W22" i="33" s="1"/>
  <c r="W29" i="86"/>
  <c r="W30" i="86" s="1"/>
  <c r="W22" i="97" s="1"/>
  <c r="W25" i="97" s="1"/>
  <c r="J25" i="86"/>
  <c r="J26" i="86" s="1"/>
  <c r="J12" i="97" s="1"/>
  <c r="J16" i="97" s="1"/>
  <c r="AF25" i="86"/>
  <c r="AF26" i="86" s="1"/>
  <c r="AF12" i="97" s="1"/>
  <c r="AF16" i="97" s="1"/>
  <c r="AA25" i="86"/>
  <c r="AA26" i="86" s="1"/>
  <c r="AA12" i="97" s="1"/>
  <c r="AA16" i="97" s="1"/>
  <c r="K79" i="55"/>
  <c r="K22" i="33" s="1"/>
  <c r="K29" i="86"/>
  <c r="K30" i="86" s="1"/>
  <c r="K22" i="97" s="1"/>
  <c r="K25" i="97" s="1"/>
  <c r="AP25" i="86"/>
  <c r="AP26" i="86" s="1"/>
  <c r="AP12" i="97" s="1"/>
  <c r="AP16" i="97" s="1"/>
  <c r="AZ29" i="86"/>
  <c r="AZ30" i="86" s="1"/>
  <c r="AZ22" i="97" s="1"/>
  <c r="AZ79" i="55"/>
  <c r="AZ22" i="33" s="1"/>
  <c r="AZ57" i="33" s="1"/>
  <c r="Q79" i="55"/>
  <c r="Q22" i="33" s="1"/>
  <c r="Q29" i="86"/>
  <c r="Q30" i="86" s="1"/>
  <c r="Q22" i="97" s="1"/>
  <c r="Q25" i="97" s="1"/>
  <c r="I25" i="86"/>
  <c r="I26" i="86" s="1"/>
  <c r="H40" i="55"/>
  <c r="AR25" i="86"/>
  <c r="AR26" i="86" s="1"/>
  <c r="AR12" i="97" s="1"/>
  <c r="AR16" i="97" s="1"/>
  <c r="N25" i="86"/>
  <c r="N26" i="86" s="1"/>
  <c r="N12" i="97" s="1"/>
  <c r="N16" i="97" s="1"/>
  <c r="AS25" i="86"/>
  <c r="AS26" i="86" s="1"/>
  <c r="AS12" i="97" s="1"/>
  <c r="AS16" i="97" s="1"/>
  <c r="AD25" i="86"/>
  <c r="AD26" i="86" s="1"/>
  <c r="AD12" i="97" s="1"/>
  <c r="AD16" i="97" s="1"/>
  <c r="Y25" i="86"/>
  <c r="Y26" i="86" s="1"/>
  <c r="Y12" i="97" s="1"/>
  <c r="Y16" i="97" s="1"/>
  <c r="AE25" i="86"/>
  <c r="AE26" i="86" s="1"/>
  <c r="AE12" i="97" s="1"/>
  <c r="AE16" i="97" s="1"/>
  <c r="J29" i="86"/>
  <c r="J30" i="86" s="1"/>
  <c r="J22" i="97" s="1"/>
  <c r="J25" i="97" s="1"/>
  <c r="J79" i="55"/>
  <c r="J22" i="33" s="1"/>
  <c r="AF79" i="55"/>
  <c r="AF22" i="33" s="1"/>
  <c r="AF29" i="86"/>
  <c r="AF30" i="86" s="1"/>
  <c r="AF22" i="97" s="1"/>
  <c r="AF25" i="97" s="1"/>
  <c r="AA29" i="86"/>
  <c r="AA30" i="86" s="1"/>
  <c r="AA22" i="97" s="1"/>
  <c r="AA25" i="97" s="1"/>
  <c r="AA79" i="55"/>
  <c r="AA22" i="33" s="1"/>
  <c r="K25" i="86"/>
  <c r="K26" i="86" s="1"/>
  <c r="K12" i="97" s="1"/>
  <c r="K16" i="97" s="1"/>
  <c r="AP29" i="86"/>
  <c r="AP30" i="86" s="1"/>
  <c r="AP22" i="97" s="1"/>
  <c r="AP25" i="97" s="1"/>
  <c r="AP79" i="55"/>
  <c r="AP22" i="33" s="1"/>
  <c r="AQ79" i="55"/>
  <c r="AQ22" i="33" s="1"/>
  <c r="AQ29" i="86"/>
  <c r="AQ30" i="86" s="1"/>
  <c r="AQ22" i="97" s="1"/>
  <c r="AQ25" i="97" s="1"/>
  <c r="Z25" i="86"/>
  <c r="Z26" i="86" s="1"/>
  <c r="Z12" i="97" s="1"/>
  <c r="Z16" i="97" s="1"/>
  <c r="H45" i="55"/>
  <c r="AR29" i="86"/>
  <c r="AR30" i="86" s="1"/>
  <c r="AR22" i="97" s="1"/>
  <c r="AR25" i="97" s="1"/>
  <c r="AR79" i="55"/>
  <c r="AR22" i="33" s="1"/>
  <c r="N29" i="86"/>
  <c r="N30" i="86" s="1"/>
  <c r="N22" i="97" s="1"/>
  <c r="N25" i="97" s="1"/>
  <c r="N79" i="55"/>
  <c r="N22" i="33" s="1"/>
  <c r="AS79" i="55"/>
  <c r="AS22" i="33" s="1"/>
  <c r="AS29" i="86"/>
  <c r="AS30" i="86" s="1"/>
  <c r="AS22" i="97" s="1"/>
  <c r="AS25" i="97" s="1"/>
  <c r="AD79" i="55"/>
  <c r="AD22" i="33" s="1"/>
  <c r="AD29" i="86"/>
  <c r="AD30" i="86" s="1"/>
  <c r="AD22" i="97" s="1"/>
  <c r="AD25" i="97" s="1"/>
  <c r="Y79" i="55"/>
  <c r="Y22" i="33" s="1"/>
  <c r="Y29" i="86"/>
  <c r="Y30" i="86" s="1"/>
  <c r="Y22" i="97" s="1"/>
  <c r="Y25" i="97" s="1"/>
  <c r="AE29" i="86"/>
  <c r="AE30" i="86" s="1"/>
  <c r="AE22" i="97" s="1"/>
  <c r="AE25" i="97" s="1"/>
  <c r="AE79" i="55"/>
  <c r="AE22" i="33" s="1"/>
  <c r="AY25" i="86"/>
  <c r="AY26" i="86" s="1"/>
  <c r="AY12" i="97" s="1"/>
  <c r="AY16" i="97" s="1"/>
  <c r="AN25" i="86"/>
  <c r="AN26" i="86" s="1"/>
  <c r="AN12" i="97" s="1"/>
  <c r="AN16" i="97" s="1"/>
  <c r="R25" i="86"/>
  <c r="R26" i="86" s="1"/>
  <c r="R12" i="97" s="1"/>
  <c r="R16" i="97" s="1"/>
  <c r="AX29" i="86"/>
  <c r="AX30" i="86" s="1"/>
  <c r="AX22" i="97" s="1"/>
  <c r="AX25" i="97" s="1"/>
  <c r="AX79" i="55"/>
  <c r="AX22" i="33" s="1"/>
  <c r="AX57" i="33" s="1"/>
  <c r="U79" i="55"/>
  <c r="U22" i="33" s="1"/>
  <c r="U29" i="86"/>
  <c r="U30" i="86" s="1"/>
  <c r="U22" i="97" s="1"/>
  <c r="U25" i="97" s="1"/>
  <c r="P25" i="86"/>
  <c r="P26" i="86" s="1"/>
  <c r="P12" i="97" s="1"/>
  <c r="P16" i="97" s="1"/>
  <c r="T25" i="86"/>
  <c r="T26" i="86" s="1"/>
  <c r="T12" i="97" s="1"/>
  <c r="T16" i="97" s="1"/>
  <c r="AZ25" i="86"/>
  <c r="AZ26" i="86" s="1"/>
  <c r="U25" i="86"/>
  <c r="U26" i="86" s="1"/>
  <c r="U12" i="97" s="1"/>
  <c r="U16" i="97" s="1"/>
  <c r="AQ25" i="86"/>
  <c r="AQ26" i="86" s="1"/>
  <c r="AQ12" i="97" s="1"/>
  <c r="AQ16" i="97" s="1"/>
  <c r="AL25" i="86"/>
  <c r="AL26" i="86" s="1"/>
  <c r="AL12" i="97" s="1"/>
  <c r="AL16" i="97" s="1"/>
  <c r="AI25" i="86"/>
  <c r="AI26" i="86" s="1"/>
  <c r="AI12" i="97" s="1"/>
  <c r="AI16" i="97" s="1"/>
  <c r="AM25" i="86"/>
  <c r="AM26" i="86" s="1"/>
  <c r="AM12" i="97" s="1"/>
  <c r="AM16" i="97" s="1"/>
  <c r="AY29" i="86"/>
  <c r="AY30" i="86" s="1"/>
  <c r="AY22" i="97" s="1"/>
  <c r="AY25" i="97" s="1"/>
  <c r="AY79" i="55"/>
  <c r="AY22" i="33" s="1"/>
  <c r="AY57" i="33" s="1"/>
  <c r="AN29" i="86"/>
  <c r="AN30" i="86" s="1"/>
  <c r="AN22" i="97" s="1"/>
  <c r="AN25" i="97" s="1"/>
  <c r="AN79" i="55"/>
  <c r="AN22" i="33" s="1"/>
  <c r="Q25" i="86"/>
  <c r="Q26" i="86" s="1"/>
  <c r="Q12" i="97" s="1"/>
  <c r="Q16" i="97" s="1"/>
  <c r="R79" i="55"/>
  <c r="R22" i="33" s="1"/>
  <c r="R29" i="86"/>
  <c r="R30" i="86" s="1"/>
  <c r="R22" i="97" s="1"/>
  <c r="R25" i="97" s="1"/>
  <c r="AX25" i="86"/>
  <c r="AX26" i="86" s="1"/>
  <c r="AX12" i="97" s="1"/>
  <c r="AX16" i="97" s="1"/>
  <c r="AG62" i="33"/>
  <c r="AG63" i="33" s="1"/>
  <c r="AG67" i="33" s="1"/>
  <c r="AG28" i="33"/>
  <c r="AG32" i="33" s="1"/>
  <c r="W62" i="33"/>
  <c r="W63" i="33" s="1"/>
  <c r="W67" i="33" s="1"/>
  <c r="W28" i="33"/>
  <c r="W32" i="33" s="1"/>
  <c r="AQ62" i="33"/>
  <c r="AQ63" i="33" s="1"/>
  <c r="AQ67" i="33" s="1"/>
  <c r="AQ28" i="33"/>
  <c r="AQ32" i="33" s="1"/>
  <c r="R62" i="33"/>
  <c r="R63" i="33" s="1"/>
  <c r="R67" i="33" s="1"/>
  <c r="R28" i="33"/>
  <c r="R32" i="33" s="1"/>
  <c r="AZ62" i="33"/>
  <c r="AZ63" i="33" s="1"/>
  <c r="AZ67" i="33" s="1"/>
  <c r="AZ28" i="33"/>
  <c r="AZ32" i="33" s="1"/>
  <c r="AY62" i="33"/>
  <c r="AY63" i="33" s="1"/>
  <c r="AY67" i="33" s="1"/>
  <c r="AY28" i="33"/>
  <c r="AY32" i="33" s="1"/>
  <c r="AO62" i="33"/>
  <c r="AO63" i="33" s="1"/>
  <c r="AO67" i="33" s="1"/>
  <c r="AO28" i="33"/>
  <c r="AO32" i="33" s="1"/>
  <c r="AM62" i="33"/>
  <c r="AM63" i="33" s="1"/>
  <c r="AM67" i="33" s="1"/>
  <c r="AM28" i="33"/>
  <c r="AM32" i="33" s="1"/>
  <c r="AJ62" i="33"/>
  <c r="AJ63" i="33" s="1"/>
  <c r="AJ67" i="33" s="1"/>
  <c r="AJ28" i="33"/>
  <c r="AJ32" i="33" s="1"/>
  <c r="Y62" i="33"/>
  <c r="Y63" i="33" s="1"/>
  <c r="Y67" i="33" s="1"/>
  <c r="Y28" i="33"/>
  <c r="Y32" i="33" s="1"/>
  <c r="Q62" i="33"/>
  <c r="Q63" i="33" s="1"/>
  <c r="Q67" i="33" s="1"/>
  <c r="Q28" i="33"/>
  <c r="Q32" i="33" s="1"/>
  <c r="AB62" i="33"/>
  <c r="AB63" i="33" s="1"/>
  <c r="AB67" i="33" s="1"/>
  <c r="AB28" i="33"/>
  <c r="AB32" i="33" s="1"/>
  <c r="AF62" i="33"/>
  <c r="AF63" i="33" s="1"/>
  <c r="AF67" i="33" s="1"/>
  <c r="AF28" i="33"/>
  <c r="AF32" i="33" s="1"/>
  <c r="AR62" i="33"/>
  <c r="AR63" i="33" s="1"/>
  <c r="AR67" i="33" s="1"/>
  <c r="AR28" i="33"/>
  <c r="AR32" i="33" s="1"/>
  <c r="AE62" i="33"/>
  <c r="AE63" i="33" s="1"/>
  <c r="AE67" i="33" s="1"/>
  <c r="AE28" i="33"/>
  <c r="AE32" i="33" s="1"/>
  <c r="AA62" i="33"/>
  <c r="AA63" i="33" s="1"/>
  <c r="AA67" i="33" s="1"/>
  <c r="AA28" i="33"/>
  <c r="AA32" i="33" s="1"/>
  <c r="AH62" i="33"/>
  <c r="AH63" i="33" s="1"/>
  <c r="AH67" i="33" s="1"/>
  <c r="AH28" i="33"/>
  <c r="AH32" i="33" s="1"/>
  <c r="Z62" i="33"/>
  <c r="Z63" i="33" s="1"/>
  <c r="Z67" i="33" s="1"/>
  <c r="Z28" i="33"/>
  <c r="Z32" i="33" s="1"/>
  <c r="P62" i="33"/>
  <c r="P63" i="33" s="1"/>
  <c r="P67" i="33" s="1"/>
  <c r="P28" i="33"/>
  <c r="P32" i="33" s="1"/>
  <c r="AP62" i="33"/>
  <c r="AP63" i="33" s="1"/>
  <c r="AP67" i="33" s="1"/>
  <c r="AP28" i="33"/>
  <c r="AP32" i="33" s="1"/>
  <c r="X62" i="33"/>
  <c r="X63" i="33" s="1"/>
  <c r="X67" i="33" s="1"/>
  <c r="X28" i="33"/>
  <c r="X32" i="33" s="1"/>
  <c r="AL62" i="33"/>
  <c r="AL63" i="33" s="1"/>
  <c r="AL67" i="33" s="1"/>
  <c r="AL28" i="33"/>
  <c r="AL32" i="33" s="1"/>
  <c r="AD62" i="33"/>
  <c r="AD63" i="33" s="1"/>
  <c r="AD67" i="33" s="1"/>
  <c r="AD28" i="33"/>
  <c r="AD32" i="33" s="1"/>
  <c r="AV62" i="33"/>
  <c r="AV63" i="33" s="1"/>
  <c r="AV67" i="33" s="1"/>
  <c r="AV28" i="33"/>
  <c r="AV32" i="33" s="1"/>
  <c r="AX62" i="33"/>
  <c r="AX63" i="33" s="1"/>
  <c r="AX67" i="33" s="1"/>
  <c r="AX28" i="33"/>
  <c r="AX32" i="33" s="1"/>
  <c r="T62" i="33"/>
  <c r="T63" i="33" s="1"/>
  <c r="T67" i="33" s="1"/>
  <c r="T28" i="33"/>
  <c r="T32" i="33" s="1"/>
  <c r="AI62" i="33"/>
  <c r="AI63" i="33" s="1"/>
  <c r="AI67" i="33" s="1"/>
  <c r="AI28" i="33"/>
  <c r="AI32" i="33" s="1"/>
  <c r="N62" i="33"/>
  <c r="N63" i="33" s="1"/>
  <c r="N67" i="33" s="1"/>
  <c r="N28" i="33"/>
  <c r="N32" i="33" s="1"/>
  <c r="L62" i="33"/>
  <c r="L63" i="33" s="1"/>
  <c r="L67" i="33" s="1"/>
  <c r="L28" i="33"/>
  <c r="L32" i="33" s="1"/>
  <c r="AW62" i="33"/>
  <c r="AW63" i="33" s="1"/>
  <c r="AW67" i="33" s="1"/>
  <c r="AW28" i="33"/>
  <c r="AW32" i="33" s="1"/>
  <c r="M62" i="33"/>
  <c r="M63" i="33" s="1"/>
  <c r="M67" i="33" s="1"/>
  <c r="M28" i="33"/>
  <c r="M32" i="33" s="1"/>
  <c r="AT62" i="33"/>
  <c r="AT63" i="33" s="1"/>
  <c r="AT67" i="33" s="1"/>
  <c r="AT28" i="33"/>
  <c r="AT32" i="33" s="1"/>
  <c r="O62" i="33"/>
  <c r="O63" i="33" s="1"/>
  <c r="O67" i="33" s="1"/>
  <c r="O28" i="33"/>
  <c r="O32" i="33" s="1"/>
  <c r="U62" i="33"/>
  <c r="U63" i="33" s="1"/>
  <c r="U67" i="33" s="1"/>
  <c r="U28" i="33"/>
  <c r="U32" i="33" s="1"/>
  <c r="S62" i="33"/>
  <c r="S63" i="33" s="1"/>
  <c r="S67" i="33" s="1"/>
  <c r="S28" i="33"/>
  <c r="S32" i="33" s="1"/>
  <c r="J62" i="33"/>
  <c r="J63" i="33" s="1"/>
  <c r="J67" i="33" s="1"/>
  <c r="J28" i="33"/>
  <c r="AN62" i="33"/>
  <c r="AN63" i="33" s="1"/>
  <c r="AN67" i="33" s="1"/>
  <c r="AN28" i="33"/>
  <c r="AN32" i="33" s="1"/>
  <c r="AC62" i="33"/>
  <c r="AC63" i="33" s="1"/>
  <c r="AC67" i="33" s="1"/>
  <c r="AC28" i="33"/>
  <c r="AC32" i="33" s="1"/>
  <c r="V62" i="33"/>
  <c r="V63" i="33" s="1"/>
  <c r="V67" i="33" s="1"/>
  <c r="V28" i="33"/>
  <c r="V32" i="33" s="1"/>
  <c r="AK62" i="33"/>
  <c r="AK63" i="33" s="1"/>
  <c r="AK67" i="33" s="1"/>
  <c r="AK28" i="33"/>
  <c r="AK32" i="33" s="1"/>
  <c r="K62" i="33"/>
  <c r="K63" i="33" s="1"/>
  <c r="K67" i="33" s="1"/>
  <c r="K28" i="33"/>
  <c r="K32" i="33" s="1"/>
  <c r="AU62" i="33"/>
  <c r="AU63" i="33" s="1"/>
  <c r="AU67" i="33" s="1"/>
  <c r="AU28" i="33"/>
  <c r="AU32" i="33" s="1"/>
  <c r="AS62" i="33"/>
  <c r="AS63" i="33" s="1"/>
  <c r="AS67" i="33" s="1"/>
  <c r="AS28" i="33"/>
  <c r="AS32" i="33" s="1"/>
  <c r="I63" i="33"/>
  <c r="I67" i="33" s="1"/>
  <c r="T24" i="38"/>
  <c r="AI24" i="38"/>
  <c r="N24" i="38"/>
  <c r="R24" i="38"/>
  <c r="AY24" i="38"/>
  <c r="AO24" i="38"/>
  <c r="AJ24" i="38"/>
  <c r="Q24" i="38"/>
  <c r="M24" i="38"/>
  <c r="AR24" i="38"/>
  <c r="AE24" i="38"/>
  <c r="AA24" i="38"/>
  <c r="Z24" i="38"/>
  <c r="AP24" i="38"/>
  <c r="AL24" i="38"/>
  <c r="AV24" i="38"/>
  <c r="AX24" i="38"/>
  <c r="AG24" i="38"/>
  <c r="W24" i="38"/>
  <c r="AQ24" i="38"/>
  <c r="L24" i="38"/>
  <c r="AZ24" i="38"/>
  <c r="AW24" i="38"/>
  <c r="AM24" i="38"/>
  <c r="Y24" i="38"/>
  <c r="AB24" i="38"/>
  <c r="AF24" i="38"/>
  <c r="AT24" i="38"/>
  <c r="AH24" i="38"/>
  <c r="P24" i="38"/>
  <c r="X24" i="38"/>
  <c r="AD24" i="38"/>
  <c r="O24" i="38"/>
  <c r="U24" i="38"/>
  <c r="S24" i="38"/>
  <c r="J24" i="38"/>
  <c r="AN24" i="38"/>
  <c r="AC24" i="38"/>
  <c r="V24" i="38"/>
  <c r="AK24" i="38"/>
  <c r="K24" i="38"/>
  <c r="AU24" i="38"/>
  <c r="AS24" i="38"/>
  <c r="AZ120" i="1"/>
  <c r="AZ126" i="1" s="1"/>
  <c r="H49" i="81"/>
  <c r="H120" i="1" s="1"/>
  <c r="H104" i="1"/>
  <c r="H92" i="1"/>
  <c r="AY75" i="79"/>
  <c r="AY84" i="79" s="1"/>
  <c r="AY77" i="79"/>
  <c r="AY86" i="79" s="1"/>
  <c r="AY76" i="79"/>
  <c r="AY85" i="79" s="1"/>
  <c r="AY80" i="79"/>
  <c r="AY89" i="79" s="1"/>
  <c r="AY78" i="79"/>
  <c r="AY87" i="79" s="1"/>
  <c r="AY37" i="1"/>
  <c r="AY39" i="1" s="1"/>
  <c r="AW21" i="33"/>
  <c r="AW56" i="33" s="1"/>
  <c r="AW128" i="1"/>
  <c r="AZ28" i="90"/>
  <c r="AZ15" i="97" s="1"/>
  <c r="AZ24" i="97"/>
  <c r="H34" i="90"/>
  <c r="H24" i="97" s="1"/>
  <c r="AZ29" i="97"/>
  <c r="H39" i="90"/>
  <c r="H29" i="97" s="1"/>
  <c r="H27" i="90"/>
  <c r="H33" i="90"/>
  <c r="H61" i="33"/>
  <c r="AX14" i="33"/>
  <c r="AX49" i="33" s="1"/>
  <c r="AX15" i="33"/>
  <c r="AX50" i="33" s="1"/>
  <c r="AX13" i="33"/>
  <c r="AX48" i="33" s="1"/>
  <c r="H110" i="1"/>
  <c r="AZ12" i="33"/>
  <c r="AZ47" i="33" s="1"/>
  <c r="H93" i="1"/>
  <c r="H20" i="90"/>
  <c r="AZ112" i="1"/>
  <c r="AX16" i="33"/>
  <c r="AX51" i="33" s="1"/>
  <c r="AZ100" i="1"/>
  <c r="AW86" i="1"/>
  <c r="AX73" i="1"/>
  <c r="AX72" i="1"/>
  <c r="AY64" i="1"/>
  <c r="AX71" i="1"/>
  <c r="AX70" i="1"/>
  <c r="AX74" i="1"/>
  <c r="AX75" i="1"/>
  <c r="AY18" i="1"/>
  <c r="AY21" i="1" s="1"/>
  <c r="AY55" i="1"/>
  <c r="AY57" i="1" s="1"/>
  <c r="H22" i="38"/>
  <c r="H14" i="1" l="1"/>
  <c r="H88" i="34"/>
  <c r="H90" i="34"/>
  <c r="F62" i="33"/>
  <c r="H27" i="33"/>
  <c r="AT23" i="33"/>
  <c r="AT31" i="33" s="1"/>
  <c r="AT33" i="33" s="1"/>
  <c r="AZ25" i="97"/>
  <c r="Q57" i="33"/>
  <c r="Q58" i="33" s="1"/>
  <c r="Q66" i="33" s="1"/>
  <c r="Q68" i="33" s="1"/>
  <c r="Q23" i="33"/>
  <c r="Q31" i="33" s="1"/>
  <c r="Q33" i="33" s="1"/>
  <c r="H25" i="86"/>
  <c r="AP57" i="33"/>
  <c r="AP58" i="33" s="1"/>
  <c r="AP66" i="33" s="1"/>
  <c r="AP68" i="33" s="1"/>
  <c r="AP23" i="33"/>
  <c r="AP31" i="33" s="1"/>
  <c r="AP33" i="33" s="1"/>
  <c r="J57" i="33"/>
  <c r="J58" i="33" s="1"/>
  <c r="J66" i="33" s="1"/>
  <c r="J68" i="33" s="1"/>
  <c r="J23" i="33"/>
  <c r="J31" i="33" s="1"/>
  <c r="S57" i="33"/>
  <c r="S58" i="33" s="1"/>
  <c r="S66" i="33" s="1"/>
  <c r="S68" i="33" s="1"/>
  <c r="S23" i="33"/>
  <c r="S31" i="33" s="1"/>
  <c r="S33" i="33" s="1"/>
  <c r="L57" i="33"/>
  <c r="L58" i="33" s="1"/>
  <c r="L66" i="33" s="1"/>
  <c r="L68" i="33" s="1"/>
  <c r="L23" i="33"/>
  <c r="L31" i="33" s="1"/>
  <c r="L33" i="33" s="1"/>
  <c r="Y57" i="33"/>
  <c r="Y58" i="33" s="1"/>
  <c r="Y66" i="33" s="1"/>
  <c r="Y68" i="33" s="1"/>
  <c r="Y23" i="33"/>
  <c r="Y31" i="33" s="1"/>
  <c r="Y33" i="33" s="1"/>
  <c r="AG57" i="33"/>
  <c r="AG58" i="33" s="1"/>
  <c r="AG66" i="33" s="1"/>
  <c r="AG68" i="33" s="1"/>
  <c r="AG23" i="33"/>
  <c r="AG31" i="33" s="1"/>
  <c r="AG33" i="33" s="1"/>
  <c r="AI57" i="33"/>
  <c r="AI58" i="33" s="1"/>
  <c r="AI66" i="33" s="1"/>
  <c r="AI68" i="33" s="1"/>
  <c r="AI23" i="33"/>
  <c r="AI31" i="33" s="1"/>
  <c r="AI33" i="33" s="1"/>
  <c r="AD57" i="33"/>
  <c r="AD58" i="33" s="1"/>
  <c r="AD66" i="33" s="1"/>
  <c r="AD68" i="33" s="1"/>
  <c r="AD23" i="33"/>
  <c r="AD31" i="33" s="1"/>
  <c r="AD33" i="33" s="1"/>
  <c r="AH57" i="33"/>
  <c r="AH58" i="33" s="1"/>
  <c r="AH66" i="33" s="1"/>
  <c r="AH68" i="33" s="1"/>
  <c r="AH23" i="33"/>
  <c r="AH31" i="33" s="1"/>
  <c r="AH33" i="33" s="1"/>
  <c r="I12" i="97"/>
  <c r="I16" i="97" s="1"/>
  <c r="H26" i="86"/>
  <c r="H12" i="97" s="1"/>
  <c r="AJ57" i="33"/>
  <c r="AJ58" i="33" s="1"/>
  <c r="AJ66" i="33" s="1"/>
  <c r="AJ68" i="33" s="1"/>
  <c r="AJ23" i="33"/>
  <c r="AJ31" i="33" s="1"/>
  <c r="AJ33" i="33" s="1"/>
  <c r="AO57" i="33"/>
  <c r="AO58" i="33" s="1"/>
  <c r="AO66" i="33" s="1"/>
  <c r="AO68" i="33" s="1"/>
  <c r="AO23" i="33"/>
  <c r="AO31" i="33" s="1"/>
  <c r="AO33" i="33" s="1"/>
  <c r="AB57" i="33"/>
  <c r="AB58" i="33" s="1"/>
  <c r="AB66" i="33" s="1"/>
  <c r="AB68" i="33" s="1"/>
  <c r="AB23" i="33"/>
  <c r="AB31" i="33" s="1"/>
  <c r="AB33" i="33" s="1"/>
  <c r="AL57" i="33"/>
  <c r="AL58" i="33" s="1"/>
  <c r="AL66" i="33" s="1"/>
  <c r="AL68" i="33" s="1"/>
  <c r="AL23" i="33"/>
  <c r="AL31" i="33" s="1"/>
  <c r="AL33" i="33" s="1"/>
  <c r="T57" i="33"/>
  <c r="T58" i="33" s="1"/>
  <c r="T66" i="33" s="1"/>
  <c r="T68" i="33" s="1"/>
  <c r="T23" i="33"/>
  <c r="T31" i="33" s="1"/>
  <c r="T33" i="33" s="1"/>
  <c r="R57" i="33"/>
  <c r="R58" i="33" s="1"/>
  <c r="R66" i="33" s="1"/>
  <c r="R68" i="33" s="1"/>
  <c r="R23" i="33"/>
  <c r="R31" i="33" s="1"/>
  <c r="R33" i="33" s="1"/>
  <c r="AS57" i="33"/>
  <c r="AS58" i="33" s="1"/>
  <c r="AS66" i="33" s="1"/>
  <c r="AS68" i="33" s="1"/>
  <c r="AS23" i="33"/>
  <c r="AS31" i="33" s="1"/>
  <c r="AS33" i="33" s="1"/>
  <c r="AV57" i="33"/>
  <c r="AV58" i="33" s="1"/>
  <c r="AV66" i="33" s="1"/>
  <c r="AV68" i="33" s="1"/>
  <c r="AV23" i="33"/>
  <c r="AV31" i="33" s="1"/>
  <c r="AV33" i="33" s="1"/>
  <c r="P57" i="33"/>
  <c r="P58" i="33" s="1"/>
  <c r="P66" i="33" s="1"/>
  <c r="P68" i="33" s="1"/>
  <c r="P23" i="33"/>
  <c r="P31" i="33" s="1"/>
  <c r="P33" i="33" s="1"/>
  <c r="AE57" i="33"/>
  <c r="AE58" i="33" s="1"/>
  <c r="AE66" i="33" s="1"/>
  <c r="AE68" i="33" s="1"/>
  <c r="AE23" i="33"/>
  <c r="AE31" i="33" s="1"/>
  <c r="AE33" i="33" s="1"/>
  <c r="AA57" i="33"/>
  <c r="AA58" i="33" s="1"/>
  <c r="AA66" i="33" s="1"/>
  <c r="AA68" i="33" s="1"/>
  <c r="AA23" i="33"/>
  <c r="AA31" i="33" s="1"/>
  <c r="AA33" i="33" s="1"/>
  <c r="V57" i="33"/>
  <c r="V58" i="33" s="1"/>
  <c r="V66" i="33" s="1"/>
  <c r="V68" i="33" s="1"/>
  <c r="V23" i="33"/>
  <c r="V31" i="33" s="1"/>
  <c r="V33" i="33" s="1"/>
  <c r="M57" i="33"/>
  <c r="M58" i="33" s="1"/>
  <c r="M66" i="33" s="1"/>
  <c r="M68" i="33" s="1"/>
  <c r="M23" i="33"/>
  <c r="M31" i="33" s="1"/>
  <c r="M33" i="33" s="1"/>
  <c r="W57" i="33"/>
  <c r="W58" i="33" s="1"/>
  <c r="W66" i="33" s="1"/>
  <c r="W68" i="33" s="1"/>
  <c r="W23" i="33"/>
  <c r="W31" i="33" s="1"/>
  <c r="W33" i="33" s="1"/>
  <c r="O57" i="33"/>
  <c r="O58" i="33" s="1"/>
  <c r="O66" i="33" s="1"/>
  <c r="O68" i="33" s="1"/>
  <c r="O23" i="33"/>
  <c r="O31" i="33" s="1"/>
  <c r="O33" i="33" s="1"/>
  <c r="AQ57" i="33"/>
  <c r="AQ58" i="33" s="1"/>
  <c r="AQ66" i="33" s="1"/>
  <c r="AQ68" i="33" s="1"/>
  <c r="AQ23" i="33"/>
  <c r="AQ31" i="33" s="1"/>
  <c r="AQ33" i="33" s="1"/>
  <c r="AN57" i="33"/>
  <c r="AN58" i="33" s="1"/>
  <c r="AN66" i="33" s="1"/>
  <c r="AN68" i="33" s="1"/>
  <c r="AN23" i="33"/>
  <c r="AN31" i="33" s="1"/>
  <c r="AN33" i="33" s="1"/>
  <c r="I29" i="86"/>
  <c r="I30" i="86" s="1"/>
  <c r="I79" i="55"/>
  <c r="H47" i="55"/>
  <c r="H29" i="86" s="1"/>
  <c r="K57" i="33"/>
  <c r="K58" i="33" s="1"/>
  <c r="K66" i="33" s="1"/>
  <c r="K68" i="33" s="1"/>
  <c r="K23" i="33"/>
  <c r="K31" i="33" s="1"/>
  <c r="K33" i="33" s="1"/>
  <c r="N57" i="33"/>
  <c r="N58" i="33" s="1"/>
  <c r="N66" i="33" s="1"/>
  <c r="N68" i="33" s="1"/>
  <c r="N23" i="33"/>
  <c r="N31" i="33" s="1"/>
  <c r="N33" i="33" s="1"/>
  <c r="X57" i="33"/>
  <c r="X58" i="33" s="1"/>
  <c r="X66" i="33" s="1"/>
  <c r="X68" i="33" s="1"/>
  <c r="X23" i="33"/>
  <c r="X31" i="33" s="1"/>
  <c r="X33" i="33" s="1"/>
  <c r="AC57" i="33"/>
  <c r="AC58" i="33" s="1"/>
  <c r="AC66" i="33" s="1"/>
  <c r="AC68" i="33" s="1"/>
  <c r="AC23" i="33"/>
  <c r="AC31" i="33" s="1"/>
  <c r="AC33" i="33" s="1"/>
  <c r="AR57" i="33"/>
  <c r="AR58" i="33" s="1"/>
  <c r="AR66" i="33" s="1"/>
  <c r="AR68" i="33" s="1"/>
  <c r="AR23" i="33"/>
  <c r="AR31" i="33" s="1"/>
  <c r="AR33" i="33" s="1"/>
  <c r="AM57" i="33"/>
  <c r="AM58" i="33" s="1"/>
  <c r="AM66" i="33" s="1"/>
  <c r="AM68" i="33" s="1"/>
  <c r="AM23" i="33"/>
  <c r="AM31" i="33" s="1"/>
  <c r="AM33" i="33" s="1"/>
  <c r="U57" i="33"/>
  <c r="U58" i="33" s="1"/>
  <c r="U66" i="33" s="1"/>
  <c r="U68" i="33" s="1"/>
  <c r="U23" i="33"/>
  <c r="U31" i="33" s="1"/>
  <c r="U33" i="33" s="1"/>
  <c r="Z57" i="33"/>
  <c r="Z58" i="33" s="1"/>
  <c r="Z66" i="33" s="1"/>
  <c r="Z68" i="33" s="1"/>
  <c r="Z23" i="33"/>
  <c r="Z31" i="33" s="1"/>
  <c r="Z33" i="33" s="1"/>
  <c r="AF57" i="33"/>
  <c r="AF58" i="33" s="1"/>
  <c r="AF66" i="33" s="1"/>
  <c r="AF68" i="33" s="1"/>
  <c r="AF23" i="33"/>
  <c r="AF31" i="33" s="1"/>
  <c r="AF33" i="33" s="1"/>
  <c r="AK57" i="33"/>
  <c r="AK58" i="33" s="1"/>
  <c r="AK66" i="33" s="1"/>
  <c r="AK68" i="33" s="1"/>
  <c r="AK23" i="33"/>
  <c r="AK31" i="33" s="1"/>
  <c r="AK33" i="33" s="1"/>
  <c r="AT68" i="33"/>
  <c r="H62" i="33"/>
  <c r="J32" i="33"/>
  <c r="H28" i="33"/>
  <c r="H32" i="33" s="1"/>
  <c r="H63" i="33"/>
  <c r="H67" i="33" s="1"/>
  <c r="AZ20" i="33"/>
  <c r="AZ55" i="33" s="1"/>
  <c r="H55" i="33" s="1"/>
  <c r="H126" i="1"/>
  <c r="H20" i="33" s="1"/>
  <c r="AX21" i="33"/>
  <c r="AX56" i="33" s="1"/>
  <c r="AX128" i="1"/>
  <c r="AZ30" i="97"/>
  <c r="H30" i="97" s="1"/>
  <c r="AZ16" i="97"/>
  <c r="H28" i="90"/>
  <c r="H15" i="97" s="1"/>
  <c r="H47" i="33"/>
  <c r="AU58" i="33"/>
  <c r="AU66" i="33" s="1"/>
  <c r="AU68" i="33" s="1"/>
  <c r="AY13" i="33"/>
  <c r="AY48" i="33" s="1"/>
  <c r="AY14" i="33"/>
  <c r="AY49" i="33" s="1"/>
  <c r="H112" i="1"/>
  <c r="H12" i="33"/>
  <c r="AY15" i="33"/>
  <c r="AY50" i="33" s="1"/>
  <c r="AZ18" i="33"/>
  <c r="AZ53" i="33" s="1"/>
  <c r="AU23" i="33"/>
  <c r="AU31" i="33" s="1"/>
  <c r="AU33" i="33" s="1"/>
  <c r="AZ19" i="33"/>
  <c r="AZ54" i="33" s="1"/>
  <c r="H54" i="33" s="1"/>
  <c r="AY16" i="33"/>
  <c r="AY51" i="33" s="1"/>
  <c r="H100" i="1"/>
  <c r="AW17" i="33"/>
  <c r="F132" i="1"/>
  <c r="AX86" i="1"/>
  <c r="AY73" i="1"/>
  <c r="AY70" i="1"/>
  <c r="AY75" i="1"/>
  <c r="AY72" i="1"/>
  <c r="AY71" i="1"/>
  <c r="AY74" i="1"/>
  <c r="H24" i="38"/>
  <c r="H79" i="55" l="1"/>
  <c r="H22" i="33" s="1"/>
  <c r="I22" i="33"/>
  <c r="J33" i="33"/>
  <c r="I22" i="97"/>
  <c r="I25" i="97" s="1"/>
  <c r="H25" i="97" s="1"/>
  <c r="H54" i="34" s="1"/>
  <c r="H30" i="86"/>
  <c r="H22" i="97" s="1"/>
  <c r="H16" i="97"/>
  <c r="H52" i="34" s="1"/>
  <c r="H18" i="97"/>
  <c r="H37" i="34"/>
  <c r="AY21" i="33"/>
  <c r="AY56" i="33" s="1"/>
  <c r="AY128" i="1"/>
  <c r="H53" i="33"/>
  <c r="H18" i="33"/>
  <c r="H19" i="33"/>
  <c r="AW52" i="33"/>
  <c r="H176" i="68"/>
  <c r="H61" i="1" s="1"/>
  <c r="AZ37" i="1"/>
  <c r="AZ39" i="1" s="1"/>
  <c r="H160" i="68"/>
  <c r="AX17" i="33"/>
  <c r="AX52" i="33" s="1"/>
  <c r="AY86" i="1"/>
  <c r="F134" i="1"/>
  <c r="AZ70" i="1"/>
  <c r="AZ71" i="1"/>
  <c r="AZ74" i="1"/>
  <c r="AZ75" i="1"/>
  <c r="AZ64" i="1"/>
  <c r="AZ73" i="1"/>
  <c r="AZ72" i="1"/>
  <c r="AZ18" i="1"/>
  <c r="AZ21" i="1" s="1"/>
  <c r="AZ55" i="1"/>
  <c r="AZ57" i="1" s="1"/>
  <c r="I57" i="33" l="1"/>
  <c r="I23" i="33"/>
  <c r="I31" i="33" s="1"/>
  <c r="I33" i="33" s="1"/>
  <c r="H62" i="34"/>
  <c r="H64" i="34" s="1"/>
  <c r="H50" i="34"/>
  <c r="H58" i="34" s="1"/>
  <c r="H39" i="34"/>
  <c r="AW58" i="33"/>
  <c r="AW66" i="33" s="1"/>
  <c r="AW68" i="33" s="1"/>
  <c r="AW23" i="33"/>
  <c r="AW31" i="33" s="1"/>
  <c r="AW33" i="33" s="1"/>
  <c r="AZ13" i="33"/>
  <c r="AZ48" i="33" s="1"/>
  <c r="H55" i="1"/>
  <c r="H37" i="1"/>
  <c r="AY17" i="33"/>
  <c r="AY52" i="33" s="1"/>
  <c r="AZ16" i="33"/>
  <c r="AZ51" i="33" s="1"/>
  <c r="H64" i="1"/>
  <c r="AZ15" i="33"/>
  <c r="AZ50" i="33" s="1"/>
  <c r="H50" i="33" s="1"/>
  <c r="H57" i="1"/>
  <c r="AZ14" i="33"/>
  <c r="AZ49" i="33" s="1"/>
  <c r="H49" i="33" s="1"/>
  <c r="H39" i="1"/>
  <c r="H21" i="1"/>
  <c r="AZ86" i="1"/>
  <c r="I58" i="33" l="1"/>
  <c r="I66" i="33" s="1"/>
  <c r="I68" i="33" s="1"/>
  <c r="H57" i="33"/>
  <c r="H56" i="34"/>
  <c r="AZ21" i="33"/>
  <c r="AZ56" i="33" s="1"/>
  <c r="H56" i="33" s="1"/>
  <c r="H127" i="1"/>
  <c r="H21" i="33" s="1"/>
  <c r="AZ128" i="1"/>
  <c r="H128" i="1" s="1"/>
  <c r="H48" i="33"/>
  <c r="AX58" i="33"/>
  <c r="AX66" i="33" s="1"/>
  <c r="AX68" i="33" s="1"/>
  <c r="H16" i="33"/>
  <c r="H14" i="33"/>
  <c r="AX23" i="33"/>
  <c r="AX31" i="33" s="1"/>
  <c r="AX33" i="33" s="1"/>
  <c r="H13" i="33"/>
  <c r="H15" i="33"/>
  <c r="H51" i="33"/>
  <c r="AY58" i="33"/>
  <c r="AZ17" i="33"/>
  <c r="AZ52" i="33" s="1"/>
  <c r="H52" i="33" s="1"/>
  <c r="H86" i="1"/>
  <c r="AY66" i="33" l="1"/>
  <c r="AY68" i="33" s="1"/>
  <c r="AY23" i="33"/>
  <c r="AY31" i="33" s="1"/>
  <c r="AY33" i="33" s="1"/>
  <c r="H17" i="33"/>
  <c r="AZ58" i="33" l="1"/>
  <c r="AZ66" i="33" s="1"/>
  <c r="AZ68" i="33" s="1"/>
  <c r="AZ23" i="33"/>
  <c r="AZ31" i="33" s="1"/>
  <c r="AZ33" i="33" s="1"/>
  <c r="H33" i="33" s="1"/>
  <c r="H39" i="33" s="1"/>
  <c r="H42" i="33" l="1"/>
  <c r="H23" i="33"/>
  <c r="H31" i="33" s="1"/>
  <c r="H36" i="33" s="1"/>
  <c r="H64" i="55"/>
  <c r="H60" i="55"/>
  <c r="H62" i="55"/>
  <c r="H63" i="55"/>
  <c r="H61" i="55"/>
  <c r="H65" i="55"/>
  <c r="H68" i="33" l="1"/>
  <c r="H74" i="33" s="1"/>
  <c r="H23" i="34" s="1"/>
  <c r="H77" i="33"/>
  <c r="H58" i="33"/>
  <c r="H66" i="33" l="1"/>
  <c r="H29" i="34"/>
  <c r="H46" i="34" s="1"/>
  <c r="H71" i="33"/>
  <c r="H17" i="34" s="1"/>
  <c r="E19" i="34" s="1"/>
  <c r="H31" i="3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Banks, Alison S.</author>
  </authors>
  <commentList>
    <comment ref="H100" authorId="0" shapeId="0" xr:uid="{EBF4053C-9F3D-4C39-8F37-E9B3C73DAA7D}">
      <text>
        <r>
          <rPr>
            <sz val="9"/>
            <color indexed="81"/>
            <rFont val="Tahoma"/>
            <family val="2"/>
          </rPr>
          <t>$1,316 in 2014$</t>
        </r>
      </text>
    </comment>
    <comment ref="H101" authorId="0" shapeId="0" xr:uid="{D8040AE6-9F31-43D8-B026-AA5457FF0E04}">
      <text>
        <r>
          <rPr>
            <sz val="9"/>
            <color indexed="81"/>
            <rFont val="Tahoma"/>
            <family val="2"/>
          </rPr>
          <t>$576 in 2014$</t>
        </r>
      </text>
    </comment>
    <comment ref="H128" authorId="0" shapeId="0" xr:uid="{2A0C0BAE-093A-4A4D-9443-93DAA557CF25}">
      <text>
        <r>
          <rPr>
            <b/>
            <sz val="9"/>
            <color indexed="81"/>
            <rFont val="Tahoma"/>
            <family val="2"/>
          </rPr>
          <t>$567.60 in 2017$</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Banks, Alison S.</author>
  </authors>
  <commentList>
    <comment ref="H2" authorId="0" shapeId="0" xr:uid="{CD8257D8-5388-42BE-A321-6C7C7185EB1A}">
      <text>
        <r>
          <rPr>
            <b/>
            <sz val="9"/>
            <color indexed="81"/>
            <rFont val="Tahoma"/>
            <family val="2"/>
          </rPr>
          <t>Kansas specific</t>
        </r>
      </text>
    </comment>
    <comment ref="I2" authorId="0" shapeId="0" xr:uid="{664A520A-49A3-4EE2-9CC3-C66F4AED1437}">
      <text>
        <r>
          <rPr>
            <b/>
            <sz val="9"/>
            <color indexed="81"/>
            <rFont val="Tahoma"/>
            <family val="2"/>
          </rPr>
          <t>National</t>
        </r>
        <r>
          <rPr>
            <sz val="9"/>
            <color indexed="81"/>
            <rFont val="Tahoma"/>
            <family val="2"/>
          </rPr>
          <t xml:space="preserve">
</t>
        </r>
      </text>
    </comment>
    <comment ref="J3" authorId="0" shapeId="0" xr:uid="{6D889496-3D22-4E8B-A717-B403F5FBFCDF}">
      <text>
        <r>
          <rPr>
            <sz val="9"/>
            <color indexed="81"/>
            <rFont val="Tahoma"/>
            <family val="2"/>
          </rPr>
          <t>This CMF is an average based on adding bike lanes, bike lanes at signalized intersections bike boulevards, and green paint. (CMF IDS: (3092, 3258, 3248, 9244,4098, 10741, 9014))</t>
        </r>
      </text>
    </comment>
    <comment ref="J4" authorId="0" shapeId="0" xr:uid="{4293FDF8-9EC9-4D4C-9833-0915B48932AF}">
      <text>
        <r>
          <rPr>
            <sz val="9"/>
            <color indexed="81"/>
            <rFont val="Tahoma"/>
            <family val="2"/>
          </rPr>
          <t>This CMF is an average based on adding shared path based on FHWA , shared sidewalk, and a paved shoulder. (CMF IDS: (9250) This is weighted (2x) towards ped crash cmf due to being off-street based on judgement</t>
        </r>
      </text>
    </comment>
    <comment ref="J5" authorId="0" shapeId="0" xr:uid="{44D7EC84-617E-4277-9624-18B3B1939C22}">
      <text>
        <r>
          <rPr>
            <sz val="9"/>
            <color indexed="81"/>
            <rFont val="Tahoma"/>
            <family val="2"/>
          </rPr>
          <t>This CMF is based on averaging values for the following (CMF IDS: 10741, 9244, 6070, 4115, 9020, 2911, 3258, 5272, 9907 )</t>
        </r>
      </text>
    </comment>
    <comment ref="J6" authorId="0" shapeId="0" xr:uid="{792740CB-D3C7-4D30-8800-C17D57991802}">
      <text>
        <r>
          <rPr>
            <sz val="9"/>
            <color indexed="81"/>
            <rFont val="Tahoma"/>
            <family val="2"/>
          </rPr>
          <t xml:space="preserve">This CMF is an average based on adding increasing cycle length, installing pedestrian countdown timers , and installing raised crosswalk. (CMF IDS: (5272, 9240,9907, 9259)) </t>
        </r>
      </text>
    </comment>
    <comment ref="J7" authorId="0" shapeId="0" xr:uid="{E34507DE-4A1A-4801-BE47-7103CB5F8DA7}">
      <text>
        <r>
          <rPr>
            <sz val="9"/>
            <color indexed="81"/>
            <rFont val="Tahoma"/>
            <family val="2"/>
          </rPr>
          <t>This CMF is an average based on adding sidewalk barrier, installing sidewalk , and installing , raised median (CMF IDS: 10741, 9244, 4098, 9120, 9123, 9259, 9240, 128, 8799, 9014, 5272, 2831, 9021, 175, 8800)</t>
        </r>
      </text>
    </comment>
    <comment ref="J8" authorId="0" shapeId="0" xr:uid="{85FF5543-A9F0-42D7-B53D-DF49DB43577D}">
      <text>
        <r>
          <rPr>
            <sz val="11"/>
            <color theme="1"/>
            <rFont val="Calibri"/>
            <family val="2"/>
            <scheme val="minor"/>
          </rPr>
          <t>This CMF is an average based on adding paved shoulders, better signing, pedestrian countdown timers, barriers, and raised medians (CMF IDS: (2831, 175,  9014 ,5272, 4115, 9907, 9021) Also based on FHWA - Proven Safety Countermeasures - Walkways - Safety | Federal Highway Administration (dot.gov)</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<sst xmlns="http://schemas.openxmlformats.org/spreadsheetml/2006/main" count="1725" uniqueCount="879">
  <si>
    <t>Kansas Active Transportation Economic Impact Analysis Toolkit</t>
  </si>
  <si>
    <t>Kansas Department of Transportation (KDOT)</t>
  </si>
  <si>
    <t xml:space="preserve">This model contains all calculations used for the Benefit Cost Analysis and Economic Impact Analysis. </t>
  </si>
  <si>
    <t xml:space="preserve">The legend below provides guidance on the role of each tab and the meaning of different colors and shading throughout the model. </t>
  </si>
  <si>
    <t>Tab Reference</t>
  </si>
  <si>
    <t>Aqua Shading - Intro Materials</t>
  </si>
  <si>
    <t>Orange Shading - User Input Values, reflecting project-specific information and user selections</t>
  </si>
  <si>
    <t>Blue Shading - Summary</t>
  </si>
  <si>
    <t>Lime Green Shading - Standard Input Values, reflecting guidance from USDOT and other sources</t>
  </si>
  <si>
    <t>Light Pink Shading - Calculations</t>
  </si>
  <si>
    <t>Purple Shading - Aggregated Costs and Benefits (Quantified and Monetized)</t>
  </si>
  <si>
    <t>Cell Reference</t>
  </si>
  <si>
    <t>Light Yellow Cell Shading - User Input Value</t>
  </si>
  <si>
    <t>Light Gray Cell Shading - Default User Input (User Input Value Optional)</t>
  </si>
  <si>
    <t>Blue Text - Input from Another Sheet</t>
  </si>
  <si>
    <t>Red Text - Exported to Another Sheet</t>
  </si>
  <si>
    <t>Tab Explanation</t>
  </si>
  <si>
    <r>
      <t>Intro</t>
    </r>
    <r>
      <rPr>
        <sz val="11"/>
        <color theme="1"/>
        <rFont val="Calibri"/>
        <family val="2"/>
        <scheme val="minor"/>
      </rPr>
      <t xml:space="preserve"> – Describes the tool itself and provides Tab Reference and Cell Reference information to inform the user.</t>
    </r>
  </si>
  <si>
    <r>
      <t>How-To</t>
    </r>
    <r>
      <rPr>
        <sz val="11"/>
        <color theme="1"/>
        <rFont val="Calibri"/>
        <family val="2"/>
        <scheme val="minor"/>
      </rPr>
      <t xml:space="preserve"> – Describes how to input values and understand the results of  the model.</t>
    </r>
  </si>
  <si>
    <r>
      <t>User Inputs</t>
    </r>
    <r>
      <rPr>
        <sz val="11"/>
        <color theme="1"/>
        <rFont val="Calibri"/>
        <family val="2"/>
        <scheme val="minor"/>
      </rPr>
      <t xml:space="preserve"> – Interface for users to input project-specific information that informs the model.</t>
    </r>
  </si>
  <si>
    <r>
      <t>Executive Summary</t>
    </r>
    <r>
      <rPr>
        <sz val="11"/>
        <color theme="1"/>
        <rFont val="Calibri"/>
        <family val="2"/>
        <scheme val="minor"/>
      </rPr>
      <t xml:space="preserve"> – Summary of model outputs, separated into BCA and EIA results. This tab pulls in data from BCA Summary and EIA Summary tabs. </t>
    </r>
  </si>
  <si>
    <r>
      <t>BCA Summary</t>
    </r>
    <r>
      <rPr>
        <sz val="11"/>
        <color theme="1"/>
        <rFont val="Calibri"/>
        <family val="2"/>
        <scheme val="minor"/>
      </rPr>
      <t xml:space="preserve"> – Summary of BCA calculations. This tab pulls in data from the Costs, Benefits, and Resid. Value tabs.</t>
    </r>
  </si>
  <si>
    <r>
      <t>EIA Summary</t>
    </r>
    <r>
      <rPr>
        <sz val="11"/>
        <color theme="1"/>
        <rFont val="Calibri"/>
        <family val="2"/>
        <scheme val="minor"/>
      </rPr>
      <t xml:space="preserve"> – Summary of EIA calculations. This tab pulls in data from each of the EIA tabs: EIA – CapEx, EIA – Health, EIA – Tourism, EIA – Property, and EIA – Retail. </t>
    </r>
  </si>
  <si>
    <r>
      <t>Costs</t>
    </r>
    <r>
      <rPr>
        <sz val="11"/>
        <color theme="1"/>
        <rFont val="Calibri"/>
        <family val="2"/>
        <scheme val="minor"/>
      </rPr>
      <t xml:space="preserve"> – Calculates costs over analysis period associated with capital expenditures and O&amp;M costs. This data is included in the Benefits Summary tab and ultimately the Executive Summary tab.</t>
    </r>
  </si>
  <si>
    <r>
      <t>BCA Benefits</t>
    </r>
    <r>
      <rPr>
        <sz val="11"/>
        <color theme="1"/>
        <rFont val="Calibri"/>
        <family val="2"/>
        <scheme val="minor"/>
      </rPr>
      <t xml:space="preserve"> – Calculates monetized benefits over analysis period based on calculations tabs. This data is included in the Benefits Summary tab and ultimately the Executive Summary tab.</t>
    </r>
  </si>
  <si>
    <r>
      <t>EIA Benefits – Capex</t>
    </r>
    <r>
      <rPr>
        <sz val="11"/>
        <color theme="1"/>
        <rFont val="Calibri"/>
        <family val="2"/>
        <scheme val="minor"/>
      </rPr>
      <t xml:space="preserve"> – Calculates economic impact of capital expenditures based on Costs tab. Included in EIA Summary tab.</t>
    </r>
  </si>
  <si>
    <r>
      <t>EIA Benefits – Health</t>
    </r>
    <r>
      <rPr>
        <sz val="11"/>
        <color theme="1"/>
        <rFont val="Calibri"/>
        <family val="2"/>
        <scheme val="minor"/>
      </rPr>
      <t xml:space="preserve"> – Calculates economic impact of reduced healthcare spending as a result of inactive and moderately active individuals increasing their activity levels. Pulls in ridership and pedestrian data from Demand Estimation tab. Included in EIA Summary tab.</t>
    </r>
  </si>
  <si>
    <r>
      <t>EIA Benefits – Tourism</t>
    </r>
    <r>
      <rPr>
        <sz val="11"/>
        <color theme="1"/>
        <rFont val="Calibri"/>
        <family val="2"/>
        <scheme val="minor"/>
      </rPr>
      <t xml:space="preserve"> – Calculates economic impact of tourism expenditures based on User Inputs. Included in EIA Summary tab.</t>
    </r>
  </si>
  <si>
    <r>
      <t>EIA Benefits – Property</t>
    </r>
    <r>
      <rPr>
        <sz val="11"/>
        <color theme="1"/>
        <rFont val="Calibri"/>
        <family val="2"/>
        <scheme val="minor"/>
      </rPr>
      <t xml:space="preserve"> – Calculates additional tax levied as a result of increased property values. Included in EIA Summary tab.</t>
    </r>
  </si>
  <si>
    <r>
      <t>EIA Benefits – Retail</t>
    </r>
    <r>
      <rPr>
        <sz val="11"/>
        <color theme="1"/>
        <rFont val="Calibri"/>
        <family val="2"/>
        <scheme val="minor"/>
      </rPr>
      <t xml:space="preserve"> – Calculates economic impact of additional retail spending by cyclists. Included in EIA Summary tab.</t>
    </r>
  </si>
  <si>
    <r>
      <t>Stock Value</t>
    </r>
    <r>
      <rPr>
        <sz val="11"/>
        <color theme="1"/>
        <rFont val="Calibri"/>
        <family val="2"/>
        <scheme val="minor"/>
      </rPr>
      <t xml:space="preserve"> – Contains additional inputs for model calculations in subsequent tabs.</t>
    </r>
  </si>
  <si>
    <r>
      <t>Inflation</t>
    </r>
    <r>
      <rPr>
        <sz val="11"/>
        <color theme="1"/>
        <rFont val="Calibri"/>
        <family val="2"/>
        <scheme val="minor"/>
      </rPr>
      <t xml:space="preserve"> – Contains Consumer Price Index values for inflation calculation in Discount tab. </t>
    </r>
  </si>
  <si>
    <r>
      <t>Emission Inputs</t>
    </r>
    <r>
      <rPr>
        <sz val="11"/>
        <color theme="1"/>
        <rFont val="Calibri"/>
        <family val="2"/>
        <scheme val="minor"/>
      </rPr>
      <t xml:space="preserve"> – Contains values relating to calculations in Emissions Calc tab.</t>
    </r>
  </si>
  <si>
    <r>
      <t>Proj Types</t>
    </r>
    <r>
      <rPr>
        <sz val="11"/>
        <color theme="1"/>
        <rFont val="Calibri"/>
        <family val="2"/>
        <scheme val="minor"/>
      </rPr>
      <t xml:space="preserve"> – Contains information based on specific project types, including default capital costs, job and income multipliers, project components, and associated crash modification factors for bicycles/pedestrians and vehicles. This information is used in the Capital Costs tab, Safety Calc tab, and EIA – CapEx tab.</t>
    </r>
  </si>
  <si>
    <r>
      <t>Counties &amp; Property Values</t>
    </r>
    <r>
      <rPr>
        <sz val="11"/>
        <color theme="1"/>
        <rFont val="Calibri"/>
        <family val="2"/>
        <scheme val="minor"/>
      </rPr>
      <t xml:space="preserve"> – Contains data on median property values for each county, which is used to calculate increased property tax levied in Property Calcs tab based on project-specific User Inputs.</t>
    </r>
  </si>
  <si>
    <r>
      <t>Crash Values</t>
    </r>
    <r>
      <rPr>
        <sz val="11"/>
        <color theme="1"/>
        <rFont val="Calibri"/>
        <family val="2"/>
        <scheme val="minor"/>
      </rPr>
      <t xml:space="preserve"> – Contains crash analysis data, which is used in Safety Calc tab and based on project-specific User Inputs, including road type, project location, and AADT.</t>
    </r>
  </si>
  <si>
    <r>
      <t>Capital Costs</t>
    </r>
    <r>
      <rPr>
        <sz val="11"/>
        <color theme="1"/>
        <rFont val="Calibri"/>
        <family val="2"/>
        <scheme val="minor"/>
      </rPr>
      <t xml:space="preserve"> – Calculates default value for capital expenditures based on project type. Pulls in values from Proj Types based on User Inputs. Calculation is only used in model if user elects to use default values in User Input tab. If selected, this calculation is used in Costs tab.</t>
    </r>
  </si>
  <si>
    <r>
      <t>Discount</t>
    </r>
    <r>
      <rPr>
        <sz val="11"/>
        <color theme="1"/>
        <rFont val="Calibri"/>
        <family val="2"/>
        <scheme val="minor"/>
      </rPr>
      <t xml:space="preserve"> – Calculates escalation factors, discount rate, and time flags that are used throughout the model.</t>
    </r>
  </si>
  <si>
    <r>
      <t>Demand Estimation</t>
    </r>
    <r>
      <rPr>
        <sz val="11"/>
        <color theme="1"/>
        <rFont val="Calibri"/>
        <family val="2"/>
        <scheme val="minor"/>
      </rPr>
      <t xml:space="preserve"> – Estimates bicycle ridership and pedestrian counts based on User Inputs. These calculations are used to inform Benefits and EIA tabs.</t>
    </r>
  </si>
  <si>
    <r>
      <t>Emissions Calc</t>
    </r>
    <r>
      <rPr>
        <sz val="11"/>
        <color theme="1"/>
        <rFont val="Calibri"/>
        <family val="2"/>
        <scheme val="minor"/>
      </rPr>
      <t xml:space="preserve"> – Calculates emission reduction based on reduced Vehicle Miles Traveled, which informs Benefits tab.</t>
    </r>
  </si>
  <si>
    <r>
      <t>Safety Calc</t>
    </r>
    <r>
      <rPr>
        <sz val="11"/>
        <color theme="1"/>
        <rFont val="Calibri"/>
        <family val="2"/>
        <scheme val="minor"/>
      </rPr>
      <t xml:space="preserve"> – Calculates safety improvements as a result of project construction for bicycle/pedestrian users and vehicles based on User Inputs (project location and project type). Pulls in crash modification factors from Proj Type and crash data from Crash Values. Used in Benefits tab.</t>
    </r>
  </si>
  <si>
    <r>
      <t>Resid Value Calc</t>
    </r>
    <r>
      <rPr>
        <sz val="11"/>
        <color theme="1"/>
        <rFont val="Calibri"/>
        <family val="2"/>
        <scheme val="minor"/>
      </rPr>
      <t xml:space="preserve"> – Calculates residual value based on expected lifespan of asset. Included in Benefits tab.</t>
    </r>
  </si>
  <si>
    <t>Inputting Values</t>
  </si>
  <si>
    <t xml:space="preserve">1.	Users should type values and select options in cells that are shaded yellow. </t>
  </si>
  <si>
    <t xml:space="preserve">a.  Guidance in the Notes column on the right side of the interface is provided to assist users with identifying appropriate values and clarifying project inputs. </t>
  </si>
  <si>
    <t>b.  As this is a general tool for estimating the BCR and economic impact of a project, inputting general values, such as population and impacted properties, in User Inputs is reasonable.</t>
  </si>
  <si>
    <t xml:space="preserve">2.  Cells that are shaded orange indicate to the user that a default value is coded into the model; if the user does not enter a value in an orange cell, the default value will be automatically used. </t>
  </si>
  <si>
    <t>3.  Instructions are provided in bolded font when specific guidance is necessary.</t>
  </si>
  <si>
    <t>Understanding the Outputs</t>
  </si>
  <si>
    <r>
      <t xml:space="preserve">Results from the analysis can be found in the </t>
    </r>
    <r>
      <rPr>
        <b/>
        <sz val="11"/>
        <color theme="1"/>
        <rFont val="Calibri"/>
        <family val="2"/>
        <scheme val="minor"/>
      </rPr>
      <t>Executive Summary</t>
    </r>
    <r>
      <rPr>
        <sz val="11"/>
        <color theme="1"/>
        <rFont val="Calibri"/>
        <family val="2"/>
        <scheme val="minor"/>
      </rPr>
      <t xml:space="preserve"> tab. This tab aggregates the results from the BCA and EIA tabs in an easily accessible interface. Detailed annual results are available in the BCA Summary and EIA Summary tabs. </t>
    </r>
  </si>
  <si>
    <t>Benefit Cost Analysis Results</t>
  </si>
  <si>
    <t>The Executive Summary tab contains a BCA section, where results from BCA calculations are presented, as depicted in the example below.</t>
  </si>
  <si>
    <t>Benefits are monetized in the following ways:</t>
  </si>
  <si>
    <t>Benefit-Cost Ratio (BCR): Measures the present value of the benefits compared to the present value of the costs. Generally, if the BCR is greater than 1, the benefits to society outweigh the costs of constructing the project. However, if the BCR is below 1, reference the additional Economic Project Ratio in the EIA section; this ratio accounts for the monetized benefits that have been quantified in the economic impact analysis portion of the toolkit, which expands the benefits that are included in the calculation.</t>
  </si>
  <si>
    <t>Net Present Value (NPV): The overall magnitude of cashflows over time in today’s dollar terms, calculated by comparing the net benefits (benefits minus costs) after being discounted.</t>
  </si>
  <si>
    <t>Total Benefits (Discounted): Total monetized benefits accrued over analysis period, discounted at user-defined discount rate</t>
  </si>
  <si>
    <t>Average Yearly Benefits: Measures Total Benefits (Discounted) divided by the analysis period, providing a high-level estimate of monetized benefits that can be expected in a given year of the analysis period.</t>
  </si>
  <si>
    <t>Economic Impact Analysis Results</t>
  </si>
  <si>
    <t xml:space="preserve">The Executive Summary tab contains an EIA section, where results from EIA calculations are presented, as depicted in the example below. </t>
  </si>
  <si>
    <t>The EIA analysis results are broken out into three sections in order to provide a more detailed view of the economic benefits:</t>
  </si>
  <si>
    <t>Overall Economic Impact: Aggregates data from capital expenditures, reduced healthcare expenditures, and retail spending</t>
  </si>
  <si>
    <t>Tax Revenue: Aggregates data from increases in property value and subsequent additional tax levied over analysis period.</t>
  </si>
  <si>
    <t>Tourism: Aggregates data from tourism direct expenditures.</t>
  </si>
  <si>
    <t>Economic impact is monetized in the following general categories:</t>
  </si>
  <si>
    <t>Total Output (Discounted): Measures the total production value of each industry, including labor income, as a result of direct expenditures. It quantifies the “multiplied” effect that direct expenditures can have on the economy. This is discounted at the user-defined discount rate.</t>
  </si>
  <si>
    <t xml:space="preserve">Jobs: Total number of job-years across sectors (one person employed for one year) that are supported by economic activity. </t>
  </si>
  <si>
    <t>Income (Discounted): Measures employee compensation as a result of direct expenditures. It is included in the Total Output number, but is calculated separately in the model to provide an additional reference point of economic impact. This is discounted at the user-defined discount rate.</t>
  </si>
  <si>
    <t>Total Additional Tax Levied (Discounted): Measures the impact of a one-time residential property value increase on additional property tax levied, discounted at user-defined discount rate.</t>
  </si>
  <si>
    <t>Variable</t>
  </si>
  <si>
    <t>Source</t>
  </si>
  <si>
    <t>Units</t>
  </si>
  <si>
    <t>Input Value</t>
  </si>
  <si>
    <t>Default Value</t>
  </si>
  <si>
    <t>Notes</t>
  </si>
  <si>
    <t>GENERAL INPUTS</t>
  </si>
  <si>
    <t>Discount Rate</t>
  </si>
  <si>
    <t>User Defined</t>
  </si>
  <si>
    <t>Percent</t>
  </si>
  <si>
    <t>Recommended in the 3% to 7% range; real inflation value of 3% typically used for economic impact analyss, USDOT BCA typical value is 7%</t>
  </si>
  <si>
    <t>Model Start Year</t>
  </si>
  <si>
    <t>Year</t>
  </si>
  <si>
    <t>Recommended to set at 2021</t>
  </si>
  <si>
    <t>Base Year (for benefits inflation)</t>
  </si>
  <si>
    <t>Base Year (for discounting)</t>
  </si>
  <si>
    <t>PROJECT SPECIFIC INPUTS</t>
  </si>
  <si>
    <t>Construction</t>
  </si>
  <si>
    <t>Construction Start Year</t>
  </si>
  <si>
    <t>Project Defined</t>
  </si>
  <si>
    <t>Beginning of construction</t>
  </si>
  <si>
    <t>Construction Period</t>
  </si>
  <si>
    <t>Years</t>
  </si>
  <si>
    <t>Duration of construction</t>
  </si>
  <si>
    <t>Project Opening Year</t>
  </si>
  <si>
    <t>Calculated</t>
  </si>
  <si>
    <t>Calculated, no input needed</t>
  </si>
  <si>
    <t>Operations Period (Analysis Period)</t>
  </si>
  <si>
    <t>Recommended in the 20-35 year range</t>
  </si>
  <si>
    <t>Analysis End Year</t>
  </si>
  <si>
    <t>Project Type</t>
  </si>
  <si>
    <t>Facility Type</t>
  </si>
  <si>
    <t>Option</t>
  </si>
  <si>
    <t>Select the option that most closely aligns with the project; calculates average project cost and crash reduction factors if not user provided</t>
  </si>
  <si>
    <t>Urban or Rural Location</t>
  </si>
  <si>
    <t>Location</t>
  </si>
  <si>
    <t>Urban is cities population &gt; 5,000; Rural is cities &lt;5,000 and unincorporated areas</t>
  </si>
  <si>
    <t>Project length - Bicycle Facilities</t>
  </si>
  <si>
    <t>Miles</t>
  </si>
  <si>
    <t>Length of bicycle facilities (If value is "0" no cycling benefits are caluclated)</t>
  </si>
  <si>
    <t>Project length - Pedestrian Facilities</t>
  </si>
  <si>
    <r>
      <t>Length of pedestrian facilities (If value is</t>
    </r>
    <r>
      <rPr>
        <sz val="11"/>
        <color theme="1"/>
        <rFont val="Calibri"/>
        <family val="2"/>
        <scheme val="minor"/>
      </rPr>
      <t xml:space="preserve"> </t>
    </r>
    <r>
      <rPr>
        <i/>
        <sz val="11"/>
        <color theme="1"/>
        <rFont val="Calibri"/>
        <family val="2"/>
        <scheme val="minor"/>
      </rPr>
      <t>"0" no walking benefits are caluclated)</t>
    </r>
  </si>
  <si>
    <t>Project length - Total</t>
  </si>
  <si>
    <t>Calculated, total length of project assumed to be maximum length of bike or ped facilities</t>
  </si>
  <si>
    <t>Project Setting Speed Limit</t>
  </si>
  <si>
    <t>Miles per hour</t>
  </si>
  <si>
    <t>Current speed limit in project area; leave blank if N/A; used to calculate emissions and travel time factors with mode shift</t>
  </si>
  <si>
    <t>Parking Cost Included (Yes/No)?</t>
  </si>
  <si>
    <t>Yes/No</t>
  </si>
  <si>
    <t>Input needed for urban areas only; sed to calculate parking savings with mode shift</t>
  </si>
  <si>
    <t>Average Cost of Parking per Trip</t>
  </si>
  <si>
    <t>Cost of parking vehicle</t>
  </si>
  <si>
    <t>County</t>
  </si>
  <si>
    <t>Select county of project; influences property value increase</t>
  </si>
  <si>
    <t>PROPERTY AND RESIDENTS</t>
  </si>
  <si>
    <t>Population Growth Rate</t>
  </si>
  <si>
    <t>Percent per year</t>
  </si>
  <si>
    <t>Estimated population growth rate</t>
  </si>
  <si>
    <t>Number of Impacted Residential Properties</t>
  </si>
  <si>
    <t>Number</t>
  </si>
  <si>
    <t>Properties located adjacent to the project</t>
  </si>
  <si>
    <t>Number of Residents in Project Proximity</t>
  </si>
  <si>
    <t>BIKE RIDERSHIP DETAILS</t>
  </si>
  <si>
    <t>Is annual bike ridership data available?</t>
  </si>
  <si>
    <t>Annual Ridership</t>
  </si>
  <si>
    <t>Riders</t>
  </si>
  <si>
    <t>Estimated New Riders due to Project</t>
  </si>
  <si>
    <t>Base Year for Ridership Estimates</t>
  </si>
  <si>
    <t>Year when ridership estimates begin, influences escalation</t>
  </si>
  <si>
    <t>Select Project Proximity Radius</t>
  </si>
  <si>
    <t>Radius of bikers; influences ridership and mode shift; use judgement based on how far cyclists are expected to travel to reach the facility</t>
  </si>
  <si>
    <t>Adult Bike Use Rate</t>
  </si>
  <si>
    <t>Use judgment in area what level of cycling usage is</t>
  </si>
  <si>
    <t>Average Bicycle Speed - No-Build</t>
  </si>
  <si>
    <t>Recommended 10-20 Mph range</t>
  </si>
  <si>
    <t>Average Bicycle Speed - Build</t>
  </si>
  <si>
    <t>Use judgement based on fewer stops needed, more direct routes for cyclists; typical speed increases 1 - 3 mph on average</t>
  </si>
  <si>
    <t>Bike Commuting Mode Share</t>
  </si>
  <si>
    <t>Statewide average is 0.36%; utilize US Census Bureau data on bicycle commute trips if local data is not available</t>
  </si>
  <si>
    <t>PEDESTRIAN DETAILS</t>
  </si>
  <si>
    <t>Year when pedestrian estimates begin, influences escalation</t>
  </si>
  <si>
    <t>Percent of Population</t>
  </si>
  <si>
    <t>Percent of population that is considered a pedestrian; use judgement based on walking/transit commut mode share, non-commute walking habits</t>
  </si>
  <si>
    <t>Estimated increase in pedestrians due to project; use judgement based on quality and location of facilty; typical values between 5% - 20%</t>
  </si>
  <si>
    <t>TOURISM</t>
  </si>
  <si>
    <t>Is there tourism data available for the project area?</t>
  </si>
  <si>
    <t>Overnight Tourist Average Total Expenditure</t>
  </si>
  <si>
    <t>UTA 2017</t>
  </si>
  <si>
    <t>Number of Nights per Tourist (Overnight Tourists)</t>
  </si>
  <si>
    <t>Nights / Tourist</t>
  </si>
  <si>
    <t>Number of Overnight Tourists</t>
  </si>
  <si>
    <t>Tourists / year</t>
  </si>
  <si>
    <t>Day Trip Tourist Average Total Expenditure</t>
  </si>
  <si>
    <t>Number of Day Trip Tourists</t>
  </si>
  <si>
    <t>SAFETY AND CRASH DETAILS</t>
  </si>
  <si>
    <t>Project-Specific Crash Information</t>
  </si>
  <si>
    <t>What is the location of the project?</t>
  </si>
  <si>
    <t>Select option that most closely aligns with project area based on size of city or rural area</t>
  </si>
  <si>
    <t>What type of road is this project on?</t>
  </si>
  <si>
    <t>Select option that most closely aligns with project area based on whether roadway facility is state route or local road</t>
  </si>
  <si>
    <t>What is the average annual daily traffic?</t>
  </si>
  <si>
    <t>Select option that most closely aligns with project area based on the average annual daily traffic (AADT) volume</t>
  </si>
  <si>
    <t>Is the CMF for the project improvement type known?</t>
  </si>
  <si>
    <t>Bike/Ped CMF</t>
  </si>
  <si>
    <t>Factor</t>
  </si>
  <si>
    <t>Vehicle CMF</t>
  </si>
  <si>
    <t>Are crash numbers for the project area known?</t>
  </si>
  <si>
    <t>Bike/Ped Crashes</t>
  </si>
  <si>
    <t>Crashes per mile per year</t>
  </si>
  <si>
    <t>Vehicle Crashes</t>
  </si>
  <si>
    <t>CAPITAL COSTS</t>
  </si>
  <si>
    <t>Year of Unit/Total Cost Estimate</t>
  </si>
  <si>
    <t>Set the cost basis year for inflation</t>
  </si>
  <si>
    <t>Project Build Scenario</t>
  </si>
  <si>
    <t>Are capital costs known?</t>
  </si>
  <si>
    <t>Preliminary Engineering &amp; Design</t>
  </si>
  <si>
    <t>Contingency</t>
  </si>
  <si>
    <t>PM/CM &amp; Administration</t>
  </si>
  <si>
    <t>Total Cost (if not delineated above)</t>
  </si>
  <si>
    <t>No-Build Scenario</t>
  </si>
  <si>
    <t>Are "No-Build" capital costs known?</t>
  </si>
  <si>
    <t>Total Costs (if not delineated above)</t>
  </si>
  <si>
    <t>MAINTENANCE AND REHABILITATION</t>
  </si>
  <si>
    <t>Build Scenario</t>
  </si>
  <si>
    <t>Are maintenance costs known?</t>
  </si>
  <si>
    <t>Operations &amp; Maintenance</t>
  </si>
  <si>
    <t>2021$s / year</t>
  </si>
  <si>
    <t>Rehabilitation and Replacement</t>
  </si>
  <si>
    <t>Operations &amp; Maintenance - Estimated</t>
  </si>
  <si>
    <t>User Estimate</t>
  </si>
  <si>
    <t>Percent of CapEx per Year</t>
  </si>
  <si>
    <t>Rehabilitation &amp; Replacement - Estimated</t>
  </si>
  <si>
    <t>Annual expenditure. This can be left blank if unknown.</t>
  </si>
  <si>
    <t>Rehabilitation &amp; Replacement</t>
  </si>
  <si>
    <t>RESIDUAL VALUE</t>
  </si>
  <si>
    <t>Expected Lifespan of Asset</t>
  </si>
  <si>
    <t xml:space="preserve">Recommended in the 20-35 year range; typically the same as the operations period (analysis period) used above except in special circumstances. </t>
  </si>
  <si>
    <t>Last Purchase Year (Opening Year)</t>
  </si>
  <si>
    <t>Previous Input</t>
  </si>
  <si>
    <t>Source/Notes</t>
  </si>
  <si>
    <t>Unit</t>
  </si>
  <si>
    <t>Value</t>
  </si>
  <si>
    <t>BENEFIT COST ANALYSIS</t>
  </si>
  <si>
    <t>Project Information</t>
  </si>
  <si>
    <t>Benefit Cost Ratio</t>
  </si>
  <si>
    <t>Benefit Cost Ratio*</t>
  </si>
  <si>
    <t>Net Present Value</t>
  </si>
  <si>
    <t>Benefits</t>
  </si>
  <si>
    <t>Average Yearly Benefits</t>
  </si>
  <si>
    <t>Costs</t>
  </si>
  <si>
    <t>Average Yearly Costs</t>
  </si>
  <si>
    <t>ECONOMIC IMPACT ANALYSIS</t>
  </si>
  <si>
    <t>Economic Project Ratio (Benefits &amp; Economic Impact / Cost)</t>
  </si>
  <si>
    <t>Economic Project Ratio</t>
  </si>
  <si>
    <t>Ratio</t>
  </si>
  <si>
    <t>Overall Economic Impact</t>
  </si>
  <si>
    <t>Average Yearly Total Economic Output Benefits</t>
  </si>
  <si>
    <t>Average Yearly Jobs Supported</t>
  </si>
  <si>
    <t>Average Yearly Total Economic Income Benefits</t>
  </si>
  <si>
    <t>Tax Revenue (Project Lifetime)</t>
  </si>
  <si>
    <t>Average Yearly Additional Tax Revenue Benefits</t>
  </si>
  <si>
    <t>Tourism Economic Impact</t>
  </si>
  <si>
    <t>Average Yearly Expenditures by Tourists</t>
  </si>
  <si>
    <t>Average Yearly Economic Output for Tourism</t>
  </si>
  <si>
    <t>Average Yearly Tourism Jobs</t>
  </si>
  <si>
    <t>Average Yearly Tourism Related Income</t>
  </si>
  <si>
    <t xml:space="preserve">* As this toolkit depends on high level project and location inputs, it is not an authoritative source for BCA calculations for grant applications. It should not be used for project scoring or funding. Rather, this toolkit will provide insight as to whether a project will likely have a good BCR with a full USDOT BCA (as required in RAISE and INFRA discretionary grant program applications) or with other funding programs such as HSIP. </t>
  </si>
  <si>
    <t>UNDISCOUNTED</t>
  </si>
  <si>
    <t>Total Benefits (Undiscounted)</t>
  </si>
  <si>
    <t>Total Costs (Undiscounted)</t>
  </si>
  <si>
    <t>Cashflow</t>
  </si>
  <si>
    <t>Cashflow (Undiscounted)</t>
  </si>
  <si>
    <t>B/C Ratio</t>
  </si>
  <si>
    <t>Internal Rate of Return</t>
  </si>
  <si>
    <t>DISCOUNTED</t>
  </si>
  <si>
    <t xml:space="preserve">Benefits </t>
  </si>
  <si>
    <t>Total Benefits (Discounted)</t>
  </si>
  <si>
    <t>Remaining Capital Value In Final Year</t>
  </si>
  <si>
    <t>Total Costs (Discounted)</t>
  </si>
  <si>
    <t>Cashflow (Discounted)</t>
  </si>
  <si>
    <t>ECONOMIC IMPACT</t>
  </si>
  <si>
    <t>Total Output</t>
  </si>
  <si>
    <t>Total Output - Discounted</t>
  </si>
  <si>
    <t>Economic Benefits Time Period</t>
  </si>
  <si>
    <t>Jobs</t>
  </si>
  <si>
    <t>Total Jobs</t>
  </si>
  <si>
    <t>Income</t>
  </si>
  <si>
    <t>Total Income - Discounted</t>
  </si>
  <si>
    <t>Tax Revenue</t>
  </si>
  <si>
    <t>Total Additional Tax Levied - Discounted</t>
  </si>
  <si>
    <t>Tourism</t>
  </si>
  <si>
    <t>Total Spent by Tourists - Discounted</t>
  </si>
  <si>
    <t>Tourism Total Economic Output - Discounted</t>
  </si>
  <si>
    <t>Tourism Income - Discounted</t>
  </si>
  <si>
    <t>Note that USDOT guidance is to include previously expended funds in the cost calculation; convert these to the appropriate dollar year and add them to current year values)</t>
  </si>
  <si>
    <t>Build Costs</t>
  </si>
  <si>
    <t>Capital Costs - Input</t>
  </si>
  <si>
    <t>Total Build Capital Costs</t>
  </si>
  <si>
    <t>Capital Costs - Escalated</t>
  </si>
  <si>
    <t>Preliminary Engineering &amp; Design - Escalated</t>
  </si>
  <si>
    <t>YOE$</t>
  </si>
  <si>
    <t>Construction - Escalated</t>
  </si>
  <si>
    <t>Contingency - Escalated</t>
  </si>
  <si>
    <t>PM/CM &amp; Administration - Escalated</t>
  </si>
  <si>
    <t>Total Costs (if not delineated above) - Escalated</t>
  </si>
  <si>
    <t>Total Costs (Estimated) - Escalated</t>
  </si>
  <si>
    <t>Total Build Capital Costs - Escalated</t>
  </si>
  <si>
    <t>O&amp;M Costs - Input</t>
  </si>
  <si>
    <t>Total O&amp;M Costs</t>
  </si>
  <si>
    <t>Calculation</t>
  </si>
  <si>
    <t>O&amp;M Costs - Escalated</t>
  </si>
  <si>
    <t>Operations &amp; Maintenance - Escalated</t>
  </si>
  <si>
    <t>Rehabilitation &amp; Replacement - Escalated</t>
  </si>
  <si>
    <t>Operations &amp; Maintenance - Estimated - Escalated</t>
  </si>
  <si>
    <t>Rehabilitation &amp; Replacement -Estimated - Escalated</t>
  </si>
  <si>
    <t>Total O&amp;M Costs - Escalated</t>
  </si>
  <si>
    <t>No-Build Costs</t>
  </si>
  <si>
    <t>Total No-Build Capital Costs</t>
  </si>
  <si>
    <t>Total No-Build Capital Costs - Escalated</t>
  </si>
  <si>
    <t>O&amp;M Costs</t>
  </si>
  <si>
    <t>Change in Costs</t>
  </si>
  <si>
    <t>Capital Costs (above No-Build)</t>
  </si>
  <si>
    <t>Change in O&amp;M Costs</t>
  </si>
  <si>
    <t>negative = decrease in benefits, positive = increase in benefits</t>
  </si>
  <si>
    <t>Travel Time Savings/Increases</t>
  </si>
  <si>
    <t>negative = increase in travel time, positive = decrease in travel time</t>
  </si>
  <si>
    <t>Value of Travel Time Savings</t>
  </si>
  <si>
    <t>negative = increase in costs, positive = decrease in costs</t>
  </si>
  <si>
    <t>2021$s</t>
  </si>
  <si>
    <t>Vehicle Operating Cost Savings/Increases</t>
  </si>
  <si>
    <t>Vehicle Operating Cost Increases/Savings</t>
  </si>
  <si>
    <t>State of Good Repair Cost Savings/Increases</t>
  </si>
  <si>
    <t>Pavement Damage Costs</t>
  </si>
  <si>
    <t>Rural Interstate Pavement Damage Costs (Benefit Inflation)</t>
  </si>
  <si>
    <t>FHWA 2000</t>
  </si>
  <si>
    <t>Urban Interstate Pavement Damage Costs (Benefit Inflation)</t>
  </si>
  <si>
    <t>Pavement Damage Costs - Project Specific</t>
  </si>
  <si>
    <t>Urban/Rural</t>
  </si>
  <si>
    <t>State of Good Repair Cost Increases/Savings</t>
  </si>
  <si>
    <t>Noise Reduction Cost Savings/Increases</t>
  </si>
  <si>
    <t>Noise Mitigation Costs</t>
  </si>
  <si>
    <t>Rural Interstate Noise Reduction Costs (Benefit Inflation)</t>
  </si>
  <si>
    <t>Urban Interstate Noise Reduction Costs (Benefit Inflation)</t>
  </si>
  <si>
    <t>Noise Mitigation Costs - Project Specific</t>
  </si>
  <si>
    <t>Noise Cost Increases/Savings</t>
  </si>
  <si>
    <t>Parking Cost Savings/Increases</t>
  </si>
  <si>
    <t>Parking Cost Increases/Savings</t>
  </si>
  <si>
    <t>Emissions Impacts Cost Savings/Increases</t>
  </si>
  <si>
    <t>Emissions Increased or Reduced</t>
  </si>
  <si>
    <t>Emissions - NOX</t>
  </si>
  <si>
    <t>negative = increase in tons of emission, positive = decrease in tons of emissions</t>
  </si>
  <si>
    <t>tons</t>
  </si>
  <si>
    <t>Emissions - PM2.5</t>
  </si>
  <si>
    <t>Emissions - PM10</t>
  </si>
  <si>
    <t>Emissions - SOX</t>
  </si>
  <si>
    <t>Emissions - VOC</t>
  </si>
  <si>
    <t>Emissions - CO2</t>
  </si>
  <si>
    <t xml:space="preserve">Emissions Mitigation Costs </t>
  </si>
  <si>
    <t>Emission Impacts Costs/Savings</t>
  </si>
  <si>
    <t>Health Benefits</t>
  </si>
  <si>
    <t>Bicycle Health Benefits</t>
  </si>
  <si>
    <t>Cycling Health Benefits Likely (Benefit Inflation)</t>
  </si>
  <si>
    <t>Estimated</t>
  </si>
  <si>
    <t>No-Build Total Cycling Health Benefits</t>
  </si>
  <si>
    <t>Build Total Cycling Health Benefits</t>
  </si>
  <si>
    <t>Change in Total Cycling Health Benefits</t>
  </si>
  <si>
    <t>Pedestrian Health Benefits</t>
  </si>
  <si>
    <t>Walking health benefits Likely (Benefit Inflation)</t>
  </si>
  <si>
    <t>Change in Total Pedestrian Health Benefits</t>
  </si>
  <si>
    <t>Safety Benefits</t>
  </si>
  <si>
    <t>Recommended Safety Monetized Values</t>
  </si>
  <si>
    <t>Crash Reduction for Bike/Ped</t>
  </si>
  <si>
    <t>Crash Reduction for Vehicles</t>
  </si>
  <si>
    <t>Crash Cost Reduction/Increase</t>
  </si>
  <si>
    <t>Total Crash Reduction</t>
  </si>
  <si>
    <t>Residual Value</t>
  </si>
  <si>
    <t>CapEx Economic Impact</t>
  </si>
  <si>
    <t>Economic Impact of Construction and Professional Services</t>
  </si>
  <si>
    <t>Project-specific Output Multiplier</t>
  </si>
  <si>
    <t>Multiplier</t>
  </si>
  <si>
    <t>Project-specific Jobs and Income Multiplier</t>
  </si>
  <si>
    <t># jobs per $M spent</t>
  </si>
  <si>
    <t>Adjusted Jobs Multiplier</t>
  </si>
  <si>
    <t># jobs per $ spent</t>
  </si>
  <si>
    <t>Construction and Professional Services - Total Output</t>
  </si>
  <si>
    <t>Construction and Professional Services - Jobs</t>
  </si>
  <si>
    <t>Economic Impact of Ongoing O&amp;M</t>
  </si>
  <si>
    <t>Ongoing O&amp;M - Total Output</t>
  </si>
  <si>
    <t>Ongoing O&amp;M - Jobs</t>
  </si>
  <si>
    <t>Healthcare Expenditures</t>
  </si>
  <si>
    <t>Physical Activity Standard</t>
  </si>
  <si>
    <t>CDC</t>
  </si>
  <si>
    <t>hours per week</t>
  </si>
  <si>
    <t>Share of Insufficiently Active and Inactive Adults</t>
  </si>
  <si>
    <t>Total Number Adults Inactive and Insufficiently Active</t>
  </si>
  <si>
    <t>Total Number of Adults - Inactive</t>
  </si>
  <si>
    <t>Share of Adults - Inactive</t>
  </si>
  <si>
    <t>Total Number of Adults - Insufficiently Active</t>
  </si>
  <si>
    <t>Share of Adults - Insufficiently Active</t>
  </si>
  <si>
    <t>Miles Needed to Meet Activity Requirements</t>
  </si>
  <si>
    <t>Inactive Adults - Miles Needed to Meet Activity Requirement</t>
  </si>
  <si>
    <t>Biking Miles Needed - Inactive</t>
  </si>
  <si>
    <t>miles per week</t>
  </si>
  <si>
    <t>Walking Miles Needed - Inactive</t>
  </si>
  <si>
    <t>Insufficiently Active Adults - Miles Needed to Meet Activity Requirement</t>
  </si>
  <si>
    <t>Biking Miles Needed - Insufficiently Active</t>
  </si>
  <si>
    <t>Walking Miles Needed - Insufficiently Active</t>
  </si>
  <si>
    <t xml:space="preserve">Healthcare Expenditures - Inactive </t>
  </si>
  <si>
    <t>$ per week</t>
  </si>
  <si>
    <t>Healthcare Expenditures - Insufficiently Active</t>
  </si>
  <si>
    <t>Reduced Healthcare Expenditures Factors</t>
  </si>
  <si>
    <t>Biking Cost Savings - Inactive</t>
  </si>
  <si>
    <t>$ per person mile</t>
  </si>
  <si>
    <t>Biking Cost Savings - Insufficiently Active</t>
  </si>
  <si>
    <t>Weighted Healthcare Expenditure Avoided - Biking</t>
  </si>
  <si>
    <t>Walking Cost Savings - Inactive</t>
  </si>
  <si>
    <t>Walking Cost Savings - Insufficiently Active</t>
  </si>
  <si>
    <t>Weighted Healthcare Expenditure Avoided - Walking</t>
  </si>
  <si>
    <t>Estimated Reduced Healthcare Expenditures</t>
  </si>
  <si>
    <t>Biking</t>
  </si>
  <si>
    <t>Healthcare Expenditure Avoided - Biking</t>
  </si>
  <si>
    <t>Walking</t>
  </si>
  <si>
    <t>Healthcare Expenditure Avoided - Walking</t>
  </si>
  <si>
    <t>Economic Impact of Reduced Healthcare Expenditures</t>
  </si>
  <si>
    <t>Healthcare Expenditure Avoided Biking - Total Output</t>
  </si>
  <si>
    <t>Healthcare Expenditure Avoided Walking - Total Output</t>
  </si>
  <si>
    <t># Jobs per $ Multiplier</t>
  </si>
  <si>
    <t>Reduced Healthcare Expenditure - Jobs</t>
  </si>
  <si>
    <t>Reduced Healthcare Expenditure - Income</t>
  </si>
  <si>
    <t>Overnight Tourism</t>
  </si>
  <si>
    <t>Overnight Tourist Total Expenditure</t>
  </si>
  <si>
    <t>Overnight Tourists Total Expenditure - Escalated</t>
  </si>
  <si>
    <t>YOE $s</t>
  </si>
  <si>
    <t>Economic Impact</t>
  </si>
  <si>
    <t>Overnight Tourism - Total Economic Output</t>
  </si>
  <si>
    <t># Jobs per $</t>
  </si>
  <si>
    <t>Overnight Tourism - Jobs</t>
  </si>
  <si>
    <t>Overnight Tourism - Income</t>
  </si>
  <si>
    <t>Day Trip Tourism</t>
  </si>
  <si>
    <t>Day Trip Tourists Total Expenditure</t>
  </si>
  <si>
    <t>Day Trip Tourists Total Expenditure - Escalated</t>
  </si>
  <si>
    <t>YOE$s</t>
  </si>
  <si>
    <t>Day Trip Tourism - Total Economic Output</t>
  </si>
  <si>
    <t>Day Trip Tourism - Jobs</t>
  </si>
  <si>
    <t>Day Trip Tourism - Income</t>
  </si>
  <si>
    <t>Totals</t>
  </si>
  <si>
    <t>Total Spent by Tourists</t>
  </si>
  <si>
    <t>Tourism Total Economic Output</t>
  </si>
  <si>
    <t>Tourism Jobs</t>
  </si>
  <si>
    <t>Tourism Income</t>
  </si>
  <si>
    <t>Property Values</t>
  </si>
  <si>
    <t>Project Specific Values</t>
  </si>
  <si>
    <t>No-Build Tax Levied</t>
  </si>
  <si>
    <t>Average Residential Property Value</t>
  </si>
  <si>
    <t>Indexed</t>
  </si>
  <si>
    <t>Residential Tax Rate</t>
  </si>
  <si>
    <t>No-Build Average Tax Levied per Property</t>
  </si>
  <si>
    <t>Total No-Build Tax Levied on Impacted Properties</t>
  </si>
  <si>
    <t>Build Tax Levied</t>
  </si>
  <si>
    <t>Build Average Tax Levied per Property</t>
  </si>
  <si>
    <t>Total Build Tax Levied on Impacted Properties</t>
  </si>
  <si>
    <t>Economic Impact of Build</t>
  </si>
  <si>
    <t>Total Additional Tax Levied - Escalated</t>
  </si>
  <si>
    <t>Retail Sales Economic Impact</t>
  </si>
  <si>
    <t>Annual Retail Expenditure</t>
  </si>
  <si>
    <t>Annualization Factor</t>
  </si>
  <si>
    <t>Days / year</t>
  </si>
  <si>
    <t>Average Annual Miles Cycled per Rider</t>
  </si>
  <si>
    <t>Miles / year</t>
  </si>
  <si>
    <t>Average $ Spent per Rider Mile</t>
  </si>
  <si>
    <t>2021$s/year</t>
  </si>
  <si>
    <t>Annual Retail Expenditure - Escalated</t>
  </si>
  <si>
    <t>Retail - Total Output</t>
  </si>
  <si>
    <t># Jobs per $ Spent</t>
  </si>
  <si>
    <t>Retail - Jobs</t>
  </si>
  <si>
    <t>Retail - Income</t>
  </si>
  <si>
    <t>GENERAL</t>
  </si>
  <si>
    <t>Base Year for Current Parameters</t>
  </si>
  <si>
    <t>Do not modify</t>
  </si>
  <si>
    <t>RIDERSHIP</t>
  </si>
  <si>
    <t>Average Vehicle Occupancy -- Passenger Vehicles (all)</t>
  </si>
  <si>
    <t>USDOT BCA Guidance Feb 2021</t>
  </si>
  <si>
    <t>Passengers per Vehicle</t>
  </si>
  <si>
    <t>Average Vehicle Occupancy -- Passenger Vehicles (Weekday Peak)</t>
  </si>
  <si>
    <t>Average Vehicle Occupancy -- Passenger Vehicles (Weekday Offpeak)</t>
  </si>
  <si>
    <t>Average Vehicle Occupancy -- Passenger Vehicles (Weekend)</t>
  </si>
  <si>
    <t>Average Vehicle Occupancy -- Trucks</t>
  </si>
  <si>
    <t>FACTORS</t>
  </si>
  <si>
    <t>Grams to metric ton conversion</t>
  </si>
  <si>
    <t>Grams to short ton conversion</t>
  </si>
  <si>
    <t>Lbs to metric ton conversion</t>
  </si>
  <si>
    <t>Metric ton to short ton conversion</t>
  </si>
  <si>
    <t>VALUE OF TIME</t>
  </si>
  <si>
    <t>Surface Modes Value of Time</t>
  </si>
  <si>
    <t>Local Travel</t>
  </si>
  <si>
    <t>Personal Share of Total Person-Miles of Travel</t>
  </si>
  <si>
    <t>percent</t>
  </si>
  <si>
    <t>Business Share of Total Person-Miles of Travel</t>
  </si>
  <si>
    <t>Personal - Value of Time</t>
  </si>
  <si>
    <t>2021$ per person-hour</t>
  </si>
  <si>
    <t>Business - Value of Time</t>
  </si>
  <si>
    <t>All Purposes - Value of Time</t>
  </si>
  <si>
    <t>All Purposes</t>
  </si>
  <si>
    <t>Personal VTTS - Bicyclists/Pedestrians/Waiting/Standing/Transfer Time</t>
  </si>
  <si>
    <t>Intercity Travel</t>
  </si>
  <si>
    <t>USDOT BCA Guidance Jan 2020 / USDOT Value of Travel Time Guidance 2016</t>
  </si>
  <si>
    <t>calculated</t>
  </si>
  <si>
    <t>VEHICLE OPERATING COSTS</t>
  </si>
  <si>
    <t>Vehicle Operating Costs - Light Duty Vehicles</t>
  </si>
  <si>
    <t>2021$s / VMT</t>
  </si>
  <si>
    <t>Vehicle Operating Costs - Commercial Trucks</t>
  </si>
  <si>
    <t>NOISE COSTS</t>
  </si>
  <si>
    <t>Autos/Rural Interstate</t>
  </si>
  <si>
    <t>Autos/Urban Interstate</t>
  </si>
  <si>
    <t>40 kip 4-axle S.U. Truck/Rural Interstate</t>
  </si>
  <si>
    <t>40 kip 4-axle S.U. Truck/Urban Interstate</t>
  </si>
  <si>
    <t>60 kip 4-axle S.U. Truck/Rural Interstate</t>
  </si>
  <si>
    <t>60 kip 4-axle S.U. Truck/Urban Interstate</t>
  </si>
  <si>
    <t>60 kip 5-axle Comb/Rural Interstate</t>
  </si>
  <si>
    <t>60 kip 5-axle Comb/Urban Interstate</t>
  </si>
  <si>
    <t>80 kip 5-axle Comb/Rural Interstate</t>
  </si>
  <si>
    <t>80 kip 5-axle Comb/Urban Interstate</t>
  </si>
  <si>
    <t>PAVEMENT DAMAGE</t>
  </si>
  <si>
    <t>ACTIVE TRANSPORTATION</t>
  </si>
  <si>
    <t>Active Health Benefits</t>
  </si>
  <si>
    <t>Walking health benefits Likely</t>
  </si>
  <si>
    <t>VTPI 2019</t>
  </si>
  <si>
    <t>2021$s / person-mile</t>
  </si>
  <si>
    <t>Cycling health benefits Likely</t>
  </si>
  <si>
    <t>2021$s / bicycle-mile</t>
  </si>
  <si>
    <t>Annual Health Benefit</t>
  </si>
  <si>
    <t>NCHRP Report 2006</t>
  </si>
  <si>
    <t>2021$s / persons</t>
  </si>
  <si>
    <t>Recreation Benefits - Bicyclists</t>
  </si>
  <si>
    <t>Commuter Mobility Benefit - Pedestrians</t>
  </si>
  <si>
    <t>Speed</t>
  </si>
  <si>
    <t>Average Walking Speed</t>
  </si>
  <si>
    <t>SAFETY</t>
  </si>
  <si>
    <t>Crash Values</t>
  </si>
  <si>
    <t>Cost of Crash (Bike/Ped)</t>
  </si>
  <si>
    <t>WSP Crash Analysis</t>
  </si>
  <si>
    <t>2021$s / crash</t>
  </si>
  <si>
    <t>Cost of Crash (Vehicle)</t>
  </si>
  <si>
    <t>HEALTHCARE EXPENDITURES</t>
  </si>
  <si>
    <t>Activity Levels</t>
  </si>
  <si>
    <t>Adults - Sufficiently Active</t>
  </si>
  <si>
    <t>BRFSS, 2019</t>
  </si>
  <si>
    <t>Adults - Inactive</t>
  </si>
  <si>
    <t>Adults - Insufficiently Active</t>
  </si>
  <si>
    <t>Adults - Total Inactive and Insufficiently Active</t>
  </si>
  <si>
    <t>Annual Healthcare Expenditures</t>
  </si>
  <si>
    <t>Annual Healthcare Expenditure - Inactive Adults</t>
  </si>
  <si>
    <t>Carlson 2015</t>
  </si>
  <si>
    <t>Annual Healthcare Expenditure - Insufficiently Active Adults</t>
  </si>
  <si>
    <t>Multipliers per $ increase in HH income</t>
  </si>
  <si>
    <t>Total Output Multiplier</t>
  </si>
  <si>
    <t># Jobs per $Million Multplier</t>
  </si>
  <si>
    <t>$ Income Multiplier</t>
  </si>
  <si>
    <t>Multipliers for Overnight Tourism</t>
  </si>
  <si>
    <t>Multipliers for Day Trip Tourism</t>
  </si>
  <si>
    <t>PROPERTY VALUES</t>
  </si>
  <si>
    <t>Increase in Residential Property Value Due to Project</t>
  </si>
  <si>
    <t>PB 2015</t>
  </si>
  <si>
    <t>RETAIL SPENDING</t>
  </si>
  <si>
    <t>Annual Spending for Cyclists</t>
  </si>
  <si>
    <t>Average Miles Cycled per Day</t>
  </si>
  <si>
    <t>NHTS 2017</t>
  </si>
  <si>
    <t>Miles per Day</t>
  </si>
  <si>
    <t xml:space="preserve">Inflation factors based on the Consumer Price Index (CPI) </t>
  </si>
  <si>
    <t>Base Year of Nominal Dollar</t>
  </si>
  <si>
    <t>CPI Growth</t>
  </si>
  <si>
    <t>Through July 2021</t>
  </si>
  <si>
    <t>CAGR (2000-2020)</t>
  </si>
  <si>
    <t>Source: U.S. BUREAU OF LABOR STATISTICS, Division of Consumer Prices and Price Indexes.
(https://www.bls.gov/cpi/data.htm)</t>
  </si>
  <si>
    <t>Emissions</t>
  </si>
  <si>
    <t>Emissions Costs - CO2</t>
  </si>
  <si>
    <t>CO2 Costs</t>
  </si>
  <si>
    <t>2021$s / metric ton</t>
  </si>
  <si>
    <t>NOX Costs Likely</t>
  </si>
  <si>
    <t>PM Costs Likely</t>
  </si>
  <si>
    <t>SOX Costs Likely</t>
  </si>
  <si>
    <t>VOC costs Likely</t>
  </si>
  <si>
    <t>Auto Emissions</t>
  </si>
  <si>
    <t>@ 25 MPH</t>
  </si>
  <si>
    <t>CO emissions</t>
  </si>
  <si>
    <t>EPA MOVES 2014B</t>
  </si>
  <si>
    <t>g / VMT</t>
  </si>
  <si>
    <t>NOX emissions</t>
  </si>
  <si>
    <t>PM2.5 emissions</t>
  </si>
  <si>
    <t>PM10 emissions</t>
  </si>
  <si>
    <t>SOX emissions</t>
  </si>
  <si>
    <t>VOC emissions</t>
  </si>
  <si>
    <t>CO2 emissions</t>
  </si>
  <si>
    <t>@ 35 MPH</t>
  </si>
  <si>
    <t>@ 45 MPH</t>
  </si>
  <si>
    <t>@ 55 MPH</t>
  </si>
  <si>
    <t>@ 65 MPH</t>
  </si>
  <si>
    <t>Project Types</t>
  </si>
  <si>
    <t>Project Components Description</t>
  </si>
  <si>
    <t>Construction Cost
 (2021 $/mile)</t>
  </si>
  <si>
    <t>Type II Final-Demand Employment Multiplier (Construction)</t>
  </si>
  <si>
    <t>Job and Income Multiplier Adjustment</t>
  </si>
  <si>
    <t>Crash Modification Factor (CMF) - Vehicle Crashes*</t>
  </si>
  <si>
    <t>Crash Modification Factor (CMF) - Bike/Ped*</t>
  </si>
  <si>
    <t>Bicycle infrastructure only</t>
  </si>
  <si>
    <t>Typical conventional bike lane or buffered bike lane--mostly paint and guide posts with some signing
-6' Conventional Bike Lanes in both directions. Separated from motor traffic by Solid White Lane Line
-Bike Lane Pavement Marking Symbol and Signs posted at 500' intervals
-Assuming pavement existing, no new road construction</t>
  </si>
  <si>
    <t>Off street multi-use trails</t>
  </si>
  <si>
    <t>10' wide trail
-new asphalt pavement, 2' gravel shoulders
-broken centerline striping
-1 quality mid-block crossing</t>
  </si>
  <si>
    <t>On-street bicycle and pedestrian facilities (without road construction)</t>
  </si>
  <si>
    <t>Combination of bike infrastructure + pedestrian infrastructure
-6' Conventional Bike Lanes in both directions. Separated from motor traffic by Solid White Lane Line
-assuming 2-lane side road at 1/4 mile intervals, unsignalized
-Bike Lane Pavement Marking Symbol and Signs posted at every intersection
-5' sidewalks in both directions</t>
  </si>
  <si>
    <t>Pedestrian infrastructure only</t>
  </si>
  <si>
    <t xml:space="preserve">5' wide sidewalks on both sides of the street with 4 high quality crossings per mile
-assuming 2-lane side road at 1/4 mile intervals, unsignalized
-5' sidewalks in both directions </t>
  </si>
  <si>
    <t>Road infrastructure with bicycle and pedestrian facilities</t>
  </si>
  <si>
    <t xml:space="preserve">3-lane road with bike lanes/sidewalks
-6' Conventional Bike Lanes in both directions. Separated from motor traffic by Solid White Lane Line
-assuming unsignalized intersection beginning and of mile
-5' sidewalks in both directions </t>
  </si>
  <si>
    <t>Road infrastructure with pedestrian facilities</t>
  </si>
  <si>
    <t xml:space="preserve">3-lane road with sidewalks 
-assuming unsignalized intersection beginning and of mile
-5' sidewalks in both directions </t>
  </si>
  <si>
    <t>*Based on combination of CMFs, not a specific CMF from Highway Safety Manual</t>
  </si>
  <si>
    <t>Sources:</t>
  </si>
  <si>
    <t>Pedestrian and Bicycle Infrastructure: A National Study of Employment Impacts, Peltier (2011)</t>
  </si>
  <si>
    <t>IMPLAN</t>
  </si>
  <si>
    <t>Median Residential Property Value 
(est. 2021$)</t>
  </si>
  <si>
    <t>Median Annual Property Tax Payment (est. 2021$)</t>
  </si>
  <si>
    <t>Average Effective Residential Property Tax Rate</t>
  </si>
  <si>
    <t>Allen</t>
  </si>
  <si>
    <t>Anderson</t>
  </si>
  <si>
    <t>Atchison</t>
  </si>
  <si>
    <t>Barber</t>
  </si>
  <si>
    <t>Barton</t>
  </si>
  <si>
    <t>Bourbon</t>
  </si>
  <si>
    <t>Brown</t>
  </si>
  <si>
    <t>Butler</t>
  </si>
  <si>
    <t>Chase</t>
  </si>
  <si>
    <t>Chautauqua</t>
  </si>
  <si>
    <t>Cherokee</t>
  </si>
  <si>
    <t>Cheyenne</t>
  </si>
  <si>
    <t>Clark</t>
  </si>
  <si>
    <t>Clay</t>
  </si>
  <si>
    <t>Cloud</t>
  </si>
  <si>
    <t>Coffey</t>
  </si>
  <si>
    <t>Comanche</t>
  </si>
  <si>
    <t>Cowley</t>
  </si>
  <si>
    <t>Crawford</t>
  </si>
  <si>
    <t>Decatur</t>
  </si>
  <si>
    <t>Dickinson</t>
  </si>
  <si>
    <t>Doniphan</t>
  </si>
  <si>
    <t>Douglas</t>
  </si>
  <si>
    <t>Edwards</t>
  </si>
  <si>
    <t>Elk</t>
  </si>
  <si>
    <t>Ellis</t>
  </si>
  <si>
    <t>Ellsworth</t>
  </si>
  <si>
    <t>Finney</t>
  </si>
  <si>
    <t>Ford</t>
  </si>
  <si>
    <t>Franklin</t>
  </si>
  <si>
    <t>Geary</t>
  </si>
  <si>
    <t>Gove</t>
  </si>
  <si>
    <t>Graham</t>
  </si>
  <si>
    <t>Grant</t>
  </si>
  <si>
    <t>Gray</t>
  </si>
  <si>
    <t>Greeley</t>
  </si>
  <si>
    <t>Greenwood</t>
  </si>
  <si>
    <t>Hamilton</t>
  </si>
  <si>
    <t>Harper</t>
  </si>
  <si>
    <t>Harvey</t>
  </si>
  <si>
    <t>Haskell</t>
  </si>
  <si>
    <t>Hodgeman</t>
  </si>
  <si>
    <t>Jackson</t>
  </si>
  <si>
    <t>Jefferson</t>
  </si>
  <si>
    <t>Jewell</t>
  </si>
  <si>
    <t>Johnson</t>
  </si>
  <si>
    <t>Kearny</t>
  </si>
  <si>
    <t>Kingman</t>
  </si>
  <si>
    <t>Kiowa</t>
  </si>
  <si>
    <t>Labette</t>
  </si>
  <si>
    <t>Lane</t>
  </si>
  <si>
    <t>Leavenworth</t>
  </si>
  <si>
    <t>Lincoln</t>
  </si>
  <si>
    <t>Linn</t>
  </si>
  <si>
    <t>Logan</t>
  </si>
  <si>
    <t>Lyon</t>
  </si>
  <si>
    <t>Marion</t>
  </si>
  <si>
    <t>Marshall</t>
  </si>
  <si>
    <t>Mcpherson</t>
  </si>
  <si>
    <t>Meade</t>
  </si>
  <si>
    <t>Miami</t>
  </si>
  <si>
    <t>Mitchell</t>
  </si>
  <si>
    <t>Montgomery</t>
  </si>
  <si>
    <t>Morris</t>
  </si>
  <si>
    <t>Morton</t>
  </si>
  <si>
    <t>Nemaha</t>
  </si>
  <si>
    <t>Neosho</t>
  </si>
  <si>
    <t>Ness</t>
  </si>
  <si>
    <t>Norton</t>
  </si>
  <si>
    <t>Osage</t>
  </si>
  <si>
    <t>Osborne</t>
  </si>
  <si>
    <t>Ottawa</t>
  </si>
  <si>
    <t>Pawnee</t>
  </si>
  <si>
    <t>Phillips</t>
  </si>
  <si>
    <t>Pottawatomie</t>
  </si>
  <si>
    <t>Pratt</t>
  </si>
  <si>
    <t>Rawlins</t>
  </si>
  <si>
    <t>Reno</t>
  </si>
  <si>
    <t>Republic</t>
  </si>
  <si>
    <t>Rice</t>
  </si>
  <si>
    <t>Riley</t>
  </si>
  <si>
    <t>Rooks</t>
  </si>
  <si>
    <t>Rush</t>
  </si>
  <si>
    <t>Russell</t>
  </si>
  <si>
    <t>Saline</t>
  </si>
  <si>
    <t>Scott</t>
  </si>
  <si>
    <t>Sedgwick</t>
  </si>
  <si>
    <t>Seward</t>
  </si>
  <si>
    <t>Shawnee</t>
  </si>
  <si>
    <t>Sheridan</t>
  </si>
  <si>
    <t>Sherman</t>
  </si>
  <si>
    <t>Smith</t>
  </si>
  <si>
    <t>Stafford</t>
  </si>
  <si>
    <t>Stanton</t>
  </si>
  <si>
    <t>Stevens</t>
  </si>
  <si>
    <t>Sumner</t>
  </si>
  <si>
    <t>Thomas</t>
  </si>
  <si>
    <t>Trego</t>
  </si>
  <si>
    <t>Wabaunsee</t>
  </si>
  <si>
    <t>Wallace</t>
  </si>
  <si>
    <t>Washington</t>
  </si>
  <si>
    <t>Wichita</t>
  </si>
  <si>
    <t>Wilson</t>
  </si>
  <si>
    <t>Woodson</t>
  </si>
  <si>
    <t>Wyandotte</t>
  </si>
  <si>
    <t>Statewide Average</t>
  </si>
  <si>
    <t>Source: Smart Asset</t>
  </si>
  <si>
    <t>Type of Road</t>
  </si>
  <si>
    <t>AADT</t>
  </si>
  <si>
    <t>Urban (50,000+)</t>
  </si>
  <si>
    <t>State Highway</t>
  </si>
  <si>
    <t>Under 5,000</t>
  </si>
  <si>
    <t>Urban (2,500-50,000)</t>
  </si>
  <si>
    <t>Local Road</t>
  </si>
  <si>
    <t>5,000-15,000</t>
  </si>
  <si>
    <t>Rural</t>
  </si>
  <si>
    <t>Over 15,000</t>
  </si>
  <si>
    <t># Crashes per Mile (Bike/Ped)</t>
  </si>
  <si>
    <t># Crashes per Mile (Vehicles)</t>
  </si>
  <si>
    <t>Source: WSP Analysis (2021)</t>
  </si>
  <si>
    <t>CAPITAL COSTS CALCULATOR</t>
  </si>
  <si>
    <t>Components</t>
  </si>
  <si>
    <t>Project Cost</t>
  </si>
  <si>
    <t>Breakdown of Project Costs</t>
  </si>
  <si>
    <t>Construction Cost per Mile</t>
  </si>
  <si>
    <t>$ per Mile</t>
  </si>
  <si>
    <t>Cost - Construction and Contingency</t>
  </si>
  <si>
    <t>Cost - Design</t>
  </si>
  <si>
    <t>Cost - PM/CM &amp; Administration</t>
  </si>
  <si>
    <t>Total Project Cost</t>
  </si>
  <si>
    <t>Total Capital Cost - Estimated</t>
  </si>
  <si>
    <t>Calendar Year</t>
  </si>
  <si>
    <t>DISCOUNT RATE</t>
  </si>
  <si>
    <t>Discount Factor</t>
  </si>
  <si>
    <t>COST ESCALATION</t>
  </si>
  <si>
    <t>rate</t>
  </si>
  <si>
    <t>Escalation Factor</t>
  </si>
  <si>
    <t>PARAMETER INFLATION RATE</t>
  </si>
  <si>
    <t>Inflation Rate</t>
  </si>
  <si>
    <t>Rate</t>
  </si>
  <si>
    <t>Benefit Inflation Factor</t>
  </si>
  <si>
    <t>TIME FLAGS</t>
  </si>
  <si>
    <t>Construction End Year</t>
  </si>
  <si>
    <t>Construction Start Year Flag</t>
  </si>
  <si>
    <t>Construction End Year Flag</t>
  </si>
  <si>
    <t>Construction Period Flag</t>
  </si>
  <si>
    <t>Operations Start Year Flag</t>
  </si>
  <si>
    <t>Operations End Year Flag</t>
  </si>
  <si>
    <t>Operations Period Flag</t>
  </si>
  <si>
    <t>Ridership</t>
  </si>
  <si>
    <t>Bike Ridership Forecasts</t>
  </si>
  <si>
    <t>Existing Users</t>
  </si>
  <si>
    <t>Adult Population</t>
  </si>
  <si>
    <t xml:space="preserve">Adult’s share of population </t>
  </si>
  <si>
    <t>NCHRP Report 522</t>
  </si>
  <si>
    <t>Bike Share</t>
  </si>
  <si>
    <t>Adult Bicyclists</t>
  </si>
  <si>
    <t>Population</t>
  </si>
  <si>
    <t>Adult Biking Rates</t>
  </si>
  <si>
    <t>T-High</t>
  </si>
  <si>
    <t>T-Moderate</t>
  </si>
  <si>
    <t>T-Low</t>
  </si>
  <si>
    <t>Rate High</t>
  </si>
  <si>
    <t>Users</t>
  </si>
  <si>
    <t>Rate Moderate</t>
  </si>
  <si>
    <t>Rate Low</t>
  </si>
  <si>
    <t>Daily Existing Total Bicylists</t>
  </si>
  <si>
    <t>New Bike Users</t>
  </si>
  <si>
    <t>Bicycle Use Likelihood</t>
  </si>
  <si>
    <t>L- 1/4 Mile Radius</t>
  </si>
  <si>
    <t>L- 1/2 Mile Radius</t>
  </si>
  <si>
    <t>L- 1 Mile Radius</t>
  </si>
  <si>
    <t>New Adult Bicyclists</t>
  </si>
  <si>
    <t>Annual Users</t>
  </si>
  <si>
    <t>Daily Ridership</t>
  </si>
  <si>
    <t>Total Daily Existing Bike Users</t>
  </si>
  <si>
    <t>Estimated above</t>
  </si>
  <si>
    <t>Total Daily New Bike Users</t>
  </si>
  <si>
    <t>Annualization factor</t>
  </si>
  <si>
    <t>Weekdays</t>
  </si>
  <si>
    <t>Days</t>
  </si>
  <si>
    <t>Weekends</t>
  </si>
  <si>
    <t>Total Existing Bike Users</t>
  </si>
  <si>
    <t>Total New Bike Users</t>
  </si>
  <si>
    <t>Ridership Growth</t>
  </si>
  <si>
    <t>% per year</t>
  </si>
  <si>
    <t>Ridership Growth Factor</t>
  </si>
  <si>
    <t>Bike Trips and Miles Traveled</t>
  </si>
  <si>
    <t>Annual Bike Ridership Estimates</t>
  </si>
  <si>
    <t>Bicycle Miles Traveled</t>
  </si>
  <si>
    <t xml:space="preserve">Average bicycle miles traveled for existing users </t>
  </si>
  <si>
    <t xml:space="preserve">Average bicycle miles traveled for new users </t>
  </si>
  <si>
    <t>No-Build Bicycle Miles Traveled (Existing Users)</t>
  </si>
  <si>
    <t>Build Bicycle Miles Traveled (Existing and New Users)</t>
  </si>
  <si>
    <t>Pedestrian Trips and Miles Traveled</t>
  </si>
  <si>
    <t>Daily Pedestrian Counts</t>
  </si>
  <si>
    <t>Estimated Existing Pedestrians</t>
  </si>
  <si>
    <t>Total New Users</t>
  </si>
  <si>
    <t>Annual Pedestrian Counts</t>
  </si>
  <si>
    <t>Total Existing Pedestrians</t>
  </si>
  <si>
    <t>Total New Pedestrians</t>
  </si>
  <si>
    <t>Annual Pedestrian Ridership Estimates</t>
  </si>
  <si>
    <t>Pedestrian Miles Traveled</t>
  </si>
  <si>
    <t xml:space="preserve">Average pedestrian miles traveled for existing users </t>
  </si>
  <si>
    <t xml:space="preserve">Average pedestrian miles traveled for new users </t>
  </si>
  <si>
    <t>No-Build Pedestrian Miles Traveled (Existing Users)</t>
  </si>
  <si>
    <t>Build Pedestrian Miles Traveled (Existing and New Users)</t>
  </si>
  <si>
    <t>Vehicle Miles Traveled Avoided</t>
  </si>
  <si>
    <t>Total Auto Trips Avoided</t>
  </si>
  <si>
    <t>Total exisiting auto trips avoided due to existing bike users</t>
  </si>
  <si>
    <t>Trips</t>
  </si>
  <si>
    <t>Total reduced auto trips due to new bike users</t>
  </si>
  <si>
    <t>Total exisiting auto trips avoided due to existing pedestrians</t>
  </si>
  <si>
    <t>Total reduced auto trips due to new pedestrians</t>
  </si>
  <si>
    <t>No-Build auto trips avoided</t>
  </si>
  <si>
    <t>Build auto trips avoided</t>
  </si>
  <si>
    <t>Build auto trips avoided due to new users</t>
  </si>
  <si>
    <t>Total Auto VMT Change</t>
  </si>
  <si>
    <t>No-Build Auto VMT Avoided</t>
  </si>
  <si>
    <t>Build Auto VMT Avoided</t>
  </si>
  <si>
    <t xml:space="preserve"> Reduction in Auto VMT Due to New Bike Users</t>
  </si>
  <si>
    <t>Parking Cost Reduction</t>
  </si>
  <si>
    <t>Total Reduced Auto Trips</t>
  </si>
  <si>
    <t>Share of Auto Trips Using Parking</t>
  </si>
  <si>
    <t>%</t>
  </si>
  <si>
    <t>Total Parking Trips Avoided</t>
  </si>
  <si>
    <t>Total Parking-Based Trips Avoided</t>
  </si>
  <si>
    <t>Travel Time</t>
  </si>
  <si>
    <t>Travel Time Savings for Existing Users</t>
  </si>
  <si>
    <t>No-Build</t>
  </si>
  <si>
    <t>Average Travel Time per Trip</t>
  </si>
  <si>
    <t>Hour</t>
  </si>
  <si>
    <t>Total Travel Time per year - No-Build</t>
  </si>
  <si>
    <t>Build</t>
  </si>
  <si>
    <t xml:space="preserve"> </t>
  </si>
  <si>
    <t>Travel Time Savings</t>
  </si>
  <si>
    <t xml:space="preserve">Travel Time Savings </t>
  </si>
  <si>
    <t>Emmissions</t>
  </si>
  <si>
    <t>Auto VMT Change</t>
  </si>
  <si>
    <t>Average Speed</t>
  </si>
  <si>
    <t>User Input</t>
  </si>
  <si>
    <t>MPH</t>
  </si>
  <si>
    <t>Emission Rates</t>
  </si>
  <si>
    <t>Emission Estimate</t>
  </si>
  <si>
    <t>@ Input Speed</t>
  </si>
  <si>
    <t>short tons</t>
  </si>
  <si>
    <t>metric tons</t>
  </si>
  <si>
    <t>Total Emissions</t>
  </si>
  <si>
    <t>Safety</t>
  </si>
  <si>
    <t>Project Specific Safety Inputs</t>
  </si>
  <si>
    <t>Facility Improvement Type</t>
  </si>
  <si>
    <t>Crash Modification Factor (CMF)</t>
  </si>
  <si>
    <t>Crash Modification Factor - Bike/Ped</t>
  </si>
  <si>
    <t>Based on Project Type</t>
  </si>
  <si>
    <t>Crash Modification Factor - Vehicle</t>
  </si>
  <si>
    <t>Crashes per Mile</t>
  </si>
  <si>
    <t>Crashes per mile - Bike/Ped</t>
  </si>
  <si>
    <t>Based on Road Type</t>
  </si>
  <si>
    <t>Crashes/mile/year</t>
  </si>
  <si>
    <t>Crashes per mile - Vehicles</t>
  </si>
  <si>
    <t>Bike/Ped Crash Reduction</t>
  </si>
  <si>
    <t>No-Build Crashes</t>
  </si>
  <si>
    <t>Bike/Ped Crashes - No Build</t>
  </si>
  <si>
    <t>Crashes per year</t>
  </si>
  <si>
    <t>Build Crashes</t>
  </si>
  <si>
    <t>Bike/Ped Crashes - Build</t>
  </si>
  <si>
    <t>Vehicle Crash Reduction</t>
  </si>
  <si>
    <t>Vehicle Crashes - No Build</t>
  </si>
  <si>
    <t>Vehicle Crashes - Build</t>
  </si>
  <si>
    <t>Total Safety Impacts</t>
  </si>
  <si>
    <t>Crash Reduction for Existing Users</t>
  </si>
  <si>
    <t>General</t>
  </si>
  <si>
    <t>Time between const. and end of analysis</t>
  </si>
  <si>
    <t>years</t>
  </si>
  <si>
    <t>Depreciation Rate</t>
  </si>
  <si>
    <t>2021$s  / year</t>
  </si>
  <si>
    <t>Total Depreciation</t>
  </si>
  <si>
    <t xml:space="preserve">2021$s </t>
  </si>
  <si>
    <t>Remaining Capital Value Total, Undiscounted</t>
  </si>
  <si>
    <t>Last Year Flag</t>
  </si>
  <si>
    <t>flag</t>
  </si>
  <si>
    <t>Remaining Capital Value In Final Year, PV Not Discounted</t>
  </si>
  <si>
    <t>Remaining Capital Value In Final Year, PV Discounted</t>
  </si>
  <si>
    <t>No</t>
  </si>
  <si>
    <t>Number of residents in project proximity (using buffer of 1/4 mile, 1/2 mile, 1 mile as determined in bike ridership details below)</t>
  </si>
  <si>
    <t>Base Year for Pedestrian Estimates</t>
  </si>
  <si>
    <t>Walk Mode Share Estimate</t>
  </si>
  <si>
    <t>Walk Mode Share Increase for New Facilities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</si>
</sst>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0.0000_);\(#,##0.0000\);&quot;-  &quot;;&quot; &quot;@"/>
    <numFmt numFmtId="166" formatCode="0.0%"/>
    <numFmt numFmtId="167" formatCode="#,##0_);\(#,##0\);&quot;-  &quot;;&quot; &quot;@"/>
    <numFmt numFmtId="168" formatCode="dd/mmm/yyyy_);;&quot;-  &quot;;&quot; &quot;@"/>
    <numFmt numFmtId="169" formatCode="#,##0.000_);\(#,##0.000\);&quot;-  &quot;;&quot; &quot;@"/>
    <numFmt numFmtId="170" formatCode="_(* #,##0.000_);_(* \(#,##0.000\);_(* &quot;-&quot;??_);_(@_)"/>
    <numFmt numFmtId="171" formatCode="dd/mmm/yy_);;&quot;-  &quot;;&quot; &quot;@"/>
    <numFmt numFmtId="172" formatCode="#,##0.00_);\(#,##0.00\);&quot;-  &quot;;&quot; &quot;@"/>
    <numFmt numFmtId="173" formatCode="0_);\(0\)"/>
    <numFmt numFmtId="174" formatCode="#,##0.000000_);\(#,##0.000000\);&quot;-  &quot;;&quot; &quot;@"/>
    <numFmt numFmtId="175" formatCode="&quot;$&quot;#,##0"/>
    <numFmt numFmtId="176" formatCode="0.0000"/>
    <numFmt numFmtId="177" formatCode="0.000"/>
    <numFmt numFmtId="178" formatCode="_(* #,##0.0000_);_(* \(#,##0.0000\);_(* &quot;-&quot;??_);_(@_)"/>
    <numFmt numFmtId="179" formatCode="#,##0.00000000000_);\(#,##0.00000000000\);&quot;-  &quot;;&quot; &quot;@"/>
    <numFmt numFmtId="180" formatCode="_(* #,##0.0000000000_);_(* \(#,##0.0000000000\);_(* &quot;-&quot;??_);_(@_)"/>
    <numFmt numFmtId="181" formatCode="_(&quot;$&quot;* #,##0_);_(&quot;$&quot;* \(#,##0\);_(&quot;$&quot;* &quot;-&quot;??_);_(@_)"/>
    <numFmt numFmtId="182" formatCode="0.0"/>
    <numFmt numFmtId="183" formatCode="#,##0.000000000_);\(#,##0.000000000\);&quot;-  &quot;;&quot; &quot;@"/>
    <numFmt numFmtId="184" formatCode="0.000000000"/>
    <numFmt numFmtId="185" formatCode="#,##0.0000000_);\(#,##0.0000000\);&quot;-  &quot;;&quot; &quot;@"/>
    <numFmt numFmtId="186" formatCode="_(* #,##0.000_);_(* \(#,##0.000\);_(* &quot;-&quot;???_);_(@_)"/>
    <numFmt numFmtId="187" formatCode="_(* #,##0.0_);_(* \(#,##0.0\);_(* &quot;-&quot;??_);_(@_)"/>
    <numFmt numFmtId="188" formatCode="#,##0.00000000_);\(#,##0.00000000\);&quot;-  &quot;;&quot; &quot;@"/>
    <numFmt numFmtId="189" formatCode="_(* #,##0.000000_);_(* \(#,##0.000000\);_(* &quot;-&quot;??_);_(@_)"/>
    <numFmt numFmtId="190" formatCode="#,##0.0_);\(#,##0.0\);&quot;-  &quot;;&quot; &quot;@"/>
  </numFmts>
  <fonts count="61" x14ac:knownFonts="1">
    <font>
      <sz val="11"/>
      <color theme="1"/>
      <name val="Calibri"/>
      <family val="2"/>
      <scheme val="minor"/>
    </font>
    <font>
      <sz val="11"/>
      <color theme="1"/>
      <name val="Calibri"/>
      <family val="2"/>
      <scheme val="minor"/>
    </font>
    <font>
      <b/>
      <sz val="11"/>
      <color theme="1"/>
      <name val="Calibri"/>
      <family val="2"/>
      <scheme val="minor"/>
    </font>
    <font>
      <sz val="11"/>
      <color indexed="12"/>
      <name val="Calibri"/>
      <family val="2"/>
      <scheme val="minor"/>
    </font>
    <font>
      <sz val="11"/>
      <color indexed="10"/>
      <name val="Calibri"/>
      <family val="2"/>
      <scheme val="minor"/>
    </font>
    <font>
      <sz val="10"/>
      <name val="Arial"/>
      <family val="2"/>
    </font>
    <font>
      <sz val="11"/>
      <name val="Calibri"/>
      <family val="2"/>
      <scheme val="minor"/>
    </font>
    <font>
      <b/>
      <sz val="11"/>
      <name val="Calibri"/>
      <family val="2"/>
      <scheme val="minor"/>
    </font>
    <font>
      <u/>
      <sz val="11"/>
      <color theme="1"/>
      <name val="Calibri"/>
      <family val="2"/>
      <scheme val="minor"/>
    </font>
    <font>
      <sz val="10"/>
      <color indexed="8"/>
      <name val="Arial"/>
      <family val="2"/>
    </font>
    <font>
      <b/>
      <sz val="11"/>
      <color indexed="12"/>
      <name val="Calibri"/>
      <family val="2"/>
      <scheme val="minor"/>
    </font>
    <font>
      <i/>
      <sz val="11"/>
      <color theme="1"/>
      <name val="Calibri"/>
      <family val="2"/>
      <scheme val="minor"/>
    </font>
    <font>
      <b/>
      <i/>
      <sz val="11"/>
      <color theme="1"/>
      <name val="Calibri"/>
      <family val="2"/>
      <scheme val="minor"/>
    </font>
    <font>
      <i/>
      <u/>
      <sz val="11"/>
      <color theme="1"/>
      <name val="Calibri"/>
      <family val="2"/>
      <scheme val="minor"/>
    </font>
    <font>
      <b/>
      <u/>
      <sz val="11"/>
      <color theme="1"/>
      <name val="Calibri"/>
      <family val="2"/>
      <scheme val="minor"/>
    </font>
    <font>
      <sz val="11"/>
      <color rgb="FFFF0000"/>
      <name val="Calibri"/>
      <family val="2"/>
      <scheme val="minor"/>
    </font>
    <font>
      <i/>
      <sz val="11"/>
      <name val="Calibri"/>
      <family val="2"/>
      <scheme val="minor"/>
    </font>
    <font>
      <b/>
      <sz val="11"/>
      <color rgb="FFFF0000"/>
      <name val="Calibri"/>
      <family val="2"/>
      <scheme val="minor"/>
    </font>
    <font>
      <sz val="9"/>
      <color indexed="8"/>
      <name val="Calibri"/>
      <family val="2"/>
    </font>
    <font>
      <i/>
      <sz val="11"/>
      <color indexed="12"/>
      <name val="Calibri"/>
      <family val="2"/>
      <scheme val="minor"/>
    </font>
    <font>
      <u/>
      <sz val="11"/>
      <color rgb="FFFF0000"/>
      <name val="Calibri"/>
      <family val="2"/>
      <scheme val="minor"/>
    </font>
    <font>
      <b/>
      <u/>
      <sz val="12"/>
      <color rgb="FFFF0000"/>
      <name val="Calibri"/>
      <family val="2"/>
      <scheme val="minor"/>
    </font>
    <font>
      <i/>
      <sz val="11"/>
      <color theme="7"/>
      <name val="Calibri"/>
      <family val="2"/>
      <scheme val="minor"/>
    </font>
    <font>
      <sz val="8"/>
      <name val="Calibri"/>
      <family val="2"/>
      <scheme val="minor"/>
    </font>
    <font>
      <b/>
      <i/>
      <u/>
      <sz val="11"/>
      <color theme="1"/>
      <name val="Calibri"/>
      <family val="2"/>
      <scheme val="minor"/>
    </font>
    <font>
      <i/>
      <sz val="11"/>
      <color rgb="FFFF0000"/>
      <name val="Calibri"/>
      <family val="2"/>
      <scheme val="minor"/>
    </font>
    <font>
      <b/>
      <sz val="12"/>
      <color rgb="FFFF0000"/>
      <name val="Calibri"/>
      <family val="2"/>
      <scheme val="minor"/>
    </font>
    <font>
      <b/>
      <sz val="12"/>
      <name val="Calibri"/>
      <family val="2"/>
      <scheme val="minor"/>
    </font>
    <font>
      <u/>
      <sz val="11"/>
      <name val="Calibri"/>
      <family val="2"/>
      <scheme val="minor"/>
    </font>
    <font>
      <b/>
      <i/>
      <sz val="11"/>
      <name val="Calibri"/>
      <family val="2"/>
      <scheme val="minor"/>
    </font>
    <font>
      <b/>
      <u/>
      <sz val="11"/>
      <name val="Calibri"/>
      <family val="2"/>
      <scheme val="minor"/>
    </font>
    <font>
      <b/>
      <u/>
      <sz val="11"/>
      <color rgb="FFFF0000"/>
      <name val="Calibri"/>
      <family val="2"/>
      <scheme val="minor"/>
    </font>
    <font>
      <b/>
      <i/>
      <sz val="11"/>
      <color rgb="FFFF0000"/>
      <name val="Calibri"/>
      <family val="2"/>
      <scheme val="minor"/>
    </font>
    <font>
      <u/>
      <sz val="11"/>
      <color indexed="12"/>
      <name val="Calibri"/>
      <family val="2"/>
      <scheme val="minor"/>
    </font>
    <font>
      <i/>
      <u/>
      <sz val="11"/>
      <color rgb="FFFF0000"/>
      <name val="Calibri"/>
      <family val="2"/>
      <scheme val="minor"/>
    </font>
    <font>
      <i/>
      <u/>
      <sz val="11"/>
      <color indexed="12"/>
      <name val="Calibri"/>
      <family val="2"/>
      <scheme val="minor"/>
    </font>
    <font>
      <i/>
      <u/>
      <sz val="11"/>
      <name val="Calibri"/>
      <family val="2"/>
      <scheme val="minor"/>
    </font>
    <font>
      <b/>
      <i/>
      <u/>
      <sz val="11"/>
      <name val="Calibri"/>
      <family val="2"/>
      <scheme val="minor"/>
    </font>
    <font>
      <b/>
      <i/>
      <u/>
      <sz val="11"/>
      <color rgb="FFFF0000"/>
      <name val="Calibri"/>
      <family val="2"/>
      <scheme val="minor"/>
    </font>
    <font>
      <u/>
      <sz val="11"/>
      <color theme="10"/>
      <name val="Calibri"/>
      <family val="2"/>
      <scheme val="minor"/>
    </font>
    <font>
      <sz val="9"/>
      <color indexed="81"/>
      <name val="Tahoma"/>
      <family val="2"/>
    </font>
    <font>
      <b/>
      <sz val="9"/>
      <color indexed="81"/>
      <name val="Tahoma"/>
      <family val="2"/>
    </font>
    <font>
      <b/>
      <sz val="11"/>
      <color indexed="10"/>
      <name val="Calibri"/>
      <family val="2"/>
      <scheme val="minor"/>
    </font>
    <font>
      <b/>
      <sz val="11"/>
      <color theme="1"/>
      <name val="Calibri"/>
      <family val="2"/>
    </font>
    <font>
      <sz val="11"/>
      <color indexed="12"/>
      <name val="Calibri"/>
      <family val="2"/>
    </font>
    <font>
      <b/>
      <u/>
      <sz val="11"/>
      <color indexed="10"/>
      <name val="Calibri"/>
      <family val="2"/>
      <scheme val="minor"/>
    </font>
    <font>
      <i/>
      <u/>
      <sz val="11"/>
      <color indexed="10"/>
      <name val="Calibri"/>
      <family val="2"/>
      <scheme val="minor"/>
    </font>
    <font>
      <b/>
      <i/>
      <sz val="11"/>
      <color indexed="10"/>
      <name val="Calibri"/>
      <family val="2"/>
      <scheme val="minor"/>
    </font>
    <font>
      <sz val="12"/>
      <color rgb="FFFF0000"/>
      <name val="Calibri"/>
      <family val="2"/>
      <scheme val="minor"/>
    </font>
    <font>
      <sz val="12"/>
      <name val="Calibri"/>
      <family val="2"/>
      <scheme val="minor"/>
    </font>
    <font>
      <sz val="11"/>
      <color indexed="10"/>
      <name val="Calibri"/>
      <family val="2"/>
    </font>
    <font>
      <i/>
      <sz val="11"/>
      <color indexed="10"/>
      <name val="Calibri"/>
      <family val="2"/>
      <scheme val="minor"/>
    </font>
    <font>
      <u/>
      <sz val="11"/>
      <color indexed="10"/>
      <name val="Calibri"/>
      <family val="2"/>
      <scheme val="minor"/>
    </font>
    <font>
      <b/>
      <i/>
      <u/>
      <sz val="11"/>
      <color indexed="10"/>
      <name val="Calibri"/>
      <family val="2"/>
      <scheme val="minor"/>
    </font>
    <font>
      <sz val="11"/>
      <name val="Calibri"/>
      <family val="2"/>
    </font>
    <font>
      <i/>
      <sz val="11"/>
      <color theme="0"/>
      <name val="Calibri"/>
      <family val="2"/>
      <scheme val="minor"/>
    </font>
    <font>
      <b/>
      <u/>
      <sz val="11"/>
      <color theme="10"/>
      <name val="Calibri"/>
      <family val="2"/>
      <scheme val="minor"/>
    </font>
    <font>
      <b/>
      <sz val="12"/>
      <color theme="1"/>
      <name val="Calibri"/>
      <family val="2"/>
      <scheme val="minor"/>
    </font>
    <font>
      <b/>
      <u/>
      <sz val="12"/>
      <color theme="10"/>
      <name val="Calibri"/>
      <family val="2"/>
      <scheme val="minor"/>
    </font>
    <font>
      <sz val="11"/>
      <color rgb="FF000000"/>
      <name val="Calibri"/>
      <family val="2"/>
    </font>
    <font>
      <sz val="11"/>
      <color rgb="FF000000"/>
      <name val="Calibri"/>
      <family val="2"/>
      <scheme val="minor"/>
    </font>
  </fonts>
  <fills count="24">
    <fill>
      <patternFill patternType="none"/>
    </fill>
    <fill>
      <patternFill patternType="gray125"/>
    </fill>
    <fill>
      <patternFill patternType="solid">
        <fgColor theme="0"/>
        <bgColor indexed="64"/>
      </patternFill>
    </fill>
    <fill>
      <patternFill patternType="solid">
        <fgColor indexed="43"/>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FFFF99"/>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8"/>
        <bgColor indexed="64"/>
      </patternFill>
    </fill>
    <fill>
      <patternFill patternType="solid">
        <fgColor rgb="FF92D050"/>
        <bgColor indexed="64"/>
      </patternFill>
    </fill>
    <fill>
      <patternFill patternType="solid">
        <fgColor rgb="FFFFC000"/>
        <bgColor indexed="64"/>
      </patternFill>
    </fill>
    <fill>
      <patternFill patternType="solid">
        <fgColor theme="7" tint="0.39997558519241921"/>
        <bgColor indexed="64"/>
      </patternFill>
    </fill>
    <fill>
      <patternFill patternType="solid">
        <fgColor theme="4" tint="-0.249977111117893"/>
        <bgColor indexed="64"/>
      </patternFill>
    </fill>
    <fill>
      <patternFill patternType="solid">
        <fgColor indexed="43"/>
        <bgColor theme="4" tint="0.59999389629810485"/>
      </patternFill>
    </fill>
    <fill>
      <patternFill patternType="solid">
        <fgColor indexed="43"/>
        <bgColor theme="4" tint="0.79998168889431442"/>
      </patternFill>
    </fill>
    <fill>
      <patternFill patternType="solid">
        <fgColor rgb="FF4BACC6"/>
        <bgColor indexed="64"/>
      </patternFill>
    </fill>
    <fill>
      <patternFill patternType="solid">
        <fgColor rgb="FF366092"/>
        <bgColor indexed="64"/>
      </patternFill>
    </fill>
    <fill>
      <patternFill patternType="solid">
        <fgColor rgb="FFFDE9D9"/>
        <bgColor indexed="64"/>
      </patternFill>
    </fill>
    <fill>
      <patternFill patternType="solid">
        <fgColor theme="6" tint="0.59999389629810485"/>
        <bgColor theme="4" tint="0.59999389629810485"/>
      </patternFill>
    </fill>
    <fill>
      <patternFill patternType="solid">
        <fgColor theme="6" tint="0.59999389629810485"/>
        <bgColor theme="4" tint="0.79998168889431442"/>
      </patternFill>
    </fill>
    <fill>
      <patternFill patternType="solid">
        <fgColor theme="7"/>
        <bgColor indexed="64"/>
      </patternFill>
    </fill>
  </fills>
  <borders count="45">
    <border>
      <left/>
      <right/>
      <top/>
      <bottom/>
      <diagonal/>
    </border>
    <border>
      <left style="thin">
        <color theme="0"/>
      </left>
      <right style="thin">
        <color theme="0"/>
      </right>
      <top style="thin">
        <color theme="0"/>
      </top>
      <bottom style="thin">
        <color theme="0"/>
      </bottom>
      <diagonal/>
    </border>
    <border>
      <left/>
      <right/>
      <top/>
      <bottom style="dashed">
        <color rgb="FFBFBFBF"/>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indexed="23"/>
      </top>
      <bottom/>
      <diagonal/>
    </border>
    <border>
      <left style="thin">
        <color theme="0"/>
      </left>
      <right style="thin">
        <color theme="0"/>
      </right>
      <top style="thin">
        <color indexed="23"/>
      </top>
      <bottom style="thin">
        <color theme="0"/>
      </bottom>
      <diagonal/>
    </border>
    <border>
      <left/>
      <right/>
      <top style="thin">
        <color indexed="23"/>
      </top>
      <bottom/>
      <diagonal/>
    </border>
    <border>
      <left style="thin">
        <color theme="0"/>
      </left>
      <right/>
      <top style="thin">
        <color indexed="23"/>
      </top>
      <bottom style="thin">
        <color theme="0"/>
      </bottom>
      <diagonal/>
    </border>
    <border>
      <left/>
      <right/>
      <top style="thin">
        <color indexed="23"/>
      </top>
      <bottom style="thin">
        <color theme="0"/>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right style="thin">
        <color theme="0"/>
      </right>
      <top style="thin">
        <color indexed="23"/>
      </top>
      <bottom style="thin">
        <color theme="0"/>
      </bottom>
      <diagonal/>
    </border>
    <border>
      <left/>
      <right style="thin">
        <color theme="0"/>
      </right>
      <top/>
      <bottom style="thin">
        <color theme="0"/>
      </bottom>
      <diagonal/>
    </border>
    <border>
      <left/>
      <right style="thin">
        <color theme="0"/>
      </right>
      <top/>
      <bottom/>
      <diagonal/>
    </border>
    <border>
      <left/>
      <right style="thin">
        <color theme="0"/>
      </right>
      <top style="thin">
        <color theme="0"/>
      </top>
      <bottom/>
      <diagonal/>
    </border>
    <border>
      <left style="thin">
        <color theme="0"/>
      </left>
      <right/>
      <top style="thin">
        <color theme="0"/>
      </top>
      <bottom/>
      <diagonal/>
    </border>
    <border>
      <left style="thin">
        <color theme="0"/>
      </left>
      <right/>
      <top/>
      <bottom/>
      <diagonal/>
    </border>
    <border>
      <left style="thin">
        <color theme="0"/>
      </left>
      <right/>
      <top style="thick">
        <color theme="0"/>
      </top>
      <bottom/>
      <diagonal/>
    </border>
    <border>
      <left/>
      <right/>
      <top style="thin">
        <color theme="0"/>
      </top>
      <bottom/>
      <diagonal/>
    </border>
    <border>
      <left/>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style="medium">
        <color rgb="FFFFFFFF"/>
      </left>
      <right style="medium">
        <color rgb="FFFFFFFF"/>
      </right>
      <top/>
      <bottom/>
      <diagonal/>
    </border>
    <border>
      <left/>
      <right style="medium">
        <color rgb="FFFFFFFF"/>
      </right>
      <top/>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right style="thin">
        <color indexed="64"/>
      </right>
      <top style="thin">
        <color theme="0"/>
      </top>
      <bottom style="thin">
        <color theme="0"/>
      </bottom>
      <diagonal/>
    </border>
  </borders>
  <cellStyleXfs count="17">
    <xf numFmtId="0" fontId="0" fillId="0" borderId="0"/>
    <xf numFmtId="43" fontId="1" fillId="0" borderId="0" applyFont="0" applyFill="0" applyBorder="0" applyAlignment="0" applyProtection="0"/>
    <xf numFmtId="9" fontId="1" fillId="0" borderId="0" applyFont="0" applyFill="0" applyBorder="0" applyAlignment="0" applyProtection="0"/>
    <xf numFmtId="165" fontId="5" fillId="0" borderId="0" applyFont="0" applyFill="0" applyBorder="0" applyAlignment="0" applyProtection="0"/>
    <xf numFmtId="168" fontId="5" fillId="0" borderId="0" applyFont="0" applyFill="0" applyBorder="0" applyAlignment="0" applyProtection="0"/>
    <xf numFmtId="43" fontId="5" fillId="0" borderId="0" applyFont="0" applyFill="0" applyBorder="0" applyAlignment="0" applyProtection="0"/>
    <xf numFmtId="171" fontId="5"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5" fillId="0" borderId="0" applyFont="0" applyFill="0" applyBorder="0" applyAlignment="0" applyProtection="0"/>
    <xf numFmtId="0" fontId="9" fillId="0" borderId="0"/>
    <xf numFmtId="44" fontId="1" fillId="0" borderId="0" applyFont="0" applyFill="0" applyBorder="0" applyAlignment="0" applyProtection="0"/>
    <xf numFmtId="0" fontId="18" fillId="0" borderId="2" applyNumberFormat="0" applyFont="0" applyProtection="0">
      <alignment wrapText="1"/>
    </xf>
    <xf numFmtId="0" fontId="39" fillId="0" borderId="0" applyNumberFormat="0" applyFill="0" applyBorder="0" applyAlignment="0" applyProtection="0"/>
  </cellStyleXfs>
  <cellXfs count="1078">
    <xf numFmtId="0" fontId="0" fillId="0" borderId="0" xfId="0"/>
    <xf numFmtId="0" fontId="2" fillId="0" borderId="1" xfId="0" applyFont="1" applyBorder="1"/>
    <xf numFmtId="0" fontId="8" fillId="0" borderId="1" xfId="0" applyFont="1" applyBorder="1"/>
    <xf numFmtId="0" fontId="11" fillId="0" borderId="1" xfId="0" applyFont="1" applyBorder="1"/>
    <xf numFmtId="0" fontId="0" fillId="0" borderId="1" xfId="0" applyBorder="1"/>
    <xf numFmtId="0" fontId="14" fillId="0" borderId="1" xfId="0" applyFont="1" applyBorder="1"/>
    <xf numFmtId="0" fontId="12" fillId="0" borderId="1" xfId="0" applyFont="1" applyBorder="1"/>
    <xf numFmtId="0" fontId="2" fillId="0" borderId="1" xfId="0" applyFont="1" applyBorder="1" applyAlignment="1">
      <alignment wrapText="1"/>
    </xf>
    <xf numFmtId="10" fontId="10" fillId="0" borderId="1" xfId="0" applyNumberFormat="1" applyFont="1" applyBorder="1"/>
    <xf numFmtId="0" fontId="0" fillId="2" borderId="1" xfId="0" applyFill="1" applyBorder="1"/>
    <xf numFmtId="10" fontId="0" fillId="0" borderId="1" xfId="0" applyNumberFormat="1" applyBorder="1"/>
    <xf numFmtId="0" fontId="8" fillId="2" borderId="1" xfId="0" applyFont="1" applyFill="1" applyBorder="1"/>
    <xf numFmtId="0" fontId="11" fillId="2" borderId="1" xfId="0" applyFont="1" applyFill="1" applyBorder="1"/>
    <xf numFmtId="43" fontId="0" fillId="0" borderId="1" xfId="1" applyFont="1" applyBorder="1"/>
    <xf numFmtId="43" fontId="0" fillId="0" borderId="1" xfId="1" applyFont="1" applyFill="1" applyBorder="1"/>
    <xf numFmtId="172" fontId="0" fillId="0" borderId="1" xfId="3" applyNumberFormat="1" applyFont="1" applyFill="1" applyBorder="1"/>
    <xf numFmtId="0" fontId="13" fillId="0" borderId="1" xfId="0" applyFont="1" applyBorder="1"/>
    <xf numFmtId="0" fontId="6" fillId="0" borderId="1" xfId="0" applyFont="1" applyBorder="1"/>
    <xf numFmtId="172" fontId="0" fillId="0" borderId="1" xfId="3" applyNumberFormat="1" applyFont="1" applyBorder="1"/>
    <xf numFmtId="169" fontId="0" fillId="0" borderId="1" xfId="3" applyNumberFormat="1" applyFont="1" applyFill="1" applyBorder="1"/>
    <xf numFmtId="0" fontId="15" fillId="0" borderId="1" xfId="0" applyFont="1" applyBorder="1"/>
    <xf numFmtId="167" fontId="2" fillId="0" borderId="1" xfId="1" applyNumberFormat="1" applyFont="1" applyBorder="1"/>
    <xf numFmtId="173" fontId="2" fillId="0" borderId="1" xfId="1" applyNumberFormat="1" applyFont="1" applyBorder="1"/>
    <xf numFmtId="167" fontId="0" fillId="0" borderId="1" xfId="3" applyNumberFormat="1" applyFont="1" applyBorder="1"/>
    <xf numFmtId="167" fontId="0" fillId="0" borderId="1" xfId="1" applyNumberFormat="1" applyFont="1" applyBorder="1"/>
    <xf numFmtId="0" fontId="0" fillId="0" borderId="1" xfId="0" applyBorder="1" applyAlignment="1">
      <alignment horizontal="center"/>
    </xf>
    <xf numFmtId="0" fontId="2" fillId="0" borderId="1" xfId="0" applyFont="1" applyBorder="1" applyAlignment="1">
      <alignment horizontal="right"/>
    </xf>
    <xf numFmtId="0" fontId="7" fillId="0" borderId="1" xfId="0" applyFont="1" applyBorder="1"/>
    <xf numFmtId="167" fontId="6" fillId="0" borderId="1" xfId="3" applyNumberFormat="1" applyFont="1" applyBorder="1"/>
    <xf numFmtId="0" fontId="3" fillId="0" borderId="1" xfId="0" applyFont="1" applyBorder="1"/>
    <xf numFmtId="0" fontId="4" fillId="0" borderId="1" xfId="0" applyFont="1" applyBorder="1"/>
    <xf numFmtId="0" fontId="0" fillId="0" borderId="1" xfId="0" applyBorder="1" applyAlignment="1">
      <alignment wrapText="1"/>
    </xf>
    <xf numFmtId="0" fontId="8" fillId="0" borderId="1" xfId="0" applyFont="1" applyBorder="1" applyAlignment="1">
      <alignment wrapText="1"/>
    </xf>
    <xf numFmtId="172" fontId="6" fillId="0" borderId="1" xfId="3" applyNumberFormat="1" applyFont="1" applyFill="1" applyBorder="1"/>
    <xf numFmtId="172" fontId="3" fillId="0" borderId="1" xfId="3" applyNumberFormat="1" applyFont="1" applyFill="1" applyBorder="1" applyAlignment="1">
      <alignment horizontal="right"/>
    </xf>
    <xf numFmtId="167" fontId="6" fillId="0" borderId="1" xfId="3" applyNumberFormat="1" applyFont="1" applyFill="1" applyBorder="1"/>
    <xf numFmtId="0" fontId="6" fillId="0" borderId="1" xfId="0" applyFont="1" applyBorder="1" applyAlignment="1">
      <alignment wrapText="1"/>
    </xf>
    <xf numFmtId="172" fontId="3" fillId="0" borderId="1" xfId="3" applyNumberFormat="1" applyFont="1" applyFill="1" applyBorder="1"/>
    <xf numFmtId="167" fontId="3" fillId="0" borderId="1" xfId="3" applyNumberFormat="1" applyFont="1" applyFill="1" applyBorder="1"/>
    <xf numFmtId="167" fontId="6" fillId="0" borderId="1" xfId="1" applyNumberFormat="1" applyFont="1" applyBorder="1"/>
    <xf numFmtId="43" fontId="6" fillId="0" borderId="1" xfId="1" applyFont="1" applyBorder="1"/>
    <xf numFmtId="164" fontId="0" fillId="0" borderId="1" xfId="1" applyNumberFormat="1" applyFont="1" applyBorder="1"/>
    <xf numFmtId="164" fontId="3" fillId="0" borderId="1" xfId="1" applyNumberFormat="1" applyFont="1" applyBorder="1"/>
    <xf numFmtId="0" fontId="17" fillId="0" borderId="1" xfId="0" applyFont="1" applyBorder="1"/>
    <xf numFmtId="43" fontId="0" fillId="0" borderId="1" xfId="1" applyFont="1" applyBorder="1" applyAlignment="1"/>
    <xf numFmtId="165" fontId="21" fillId="0" borderId="1" xfId="3" applyFont="1" applyBorder="1"/>
    <xf numFmtId="0" fontId="20" fillId="0" borderId="1" xfId="0" applyFont="1" applyBorder="1"/>
    <xf numFmtId="0" fontId="0" fillId="6" borderId="1" xfId="0" applyFill="1" applyBorder="1"/>
    <xf numFmtId="0" fontId="14" fillId="0" borderId="1" xfId="0" applyFont="1" applyBorder="1" applyAlignment="1">
      <alignment wrapText="1"/>
    </xf>
    <xf numFmtId="172" fontId="0" fillId="2" borderId="1" xfId="3" applyNumberFormat="1" applyFont="1" applyFill="1" applyBorder="1"/>
    <xf numFmtId="43" fontId="0" fillId="0" borderId="1" xfId="0" applyNumberFormat="1" applyBorder="1"/>
    <xf numFmtId="43" fontId="0" fillId="0" borderId="1" xfId="1" applyFont="1" applyFill="1" applyBorder="1" applyAlignment="1">
      <alignment horizontal="center"/>
    </xf>
    <xf numFmtId="170" fontId="0" fillId="0" borderId="1" xfId="1" applyNumberFormat="1" applyFont="1" applyFill="1" applyBorder="1" applyAlignment="1">
      <alignment horizontal="center"/>
    </xf>
    <xf numFmtId="177" fontId="0" fillId="0" borderId="1" xfId="0" applyNumberFormat="1" applyBorder="1" applyAlignment="1">
      <alignment horizontal="center"/>
    </xf>
    <xf numFmtId="169" fontId="0" fillId="0" borderId="1" xfId="3" applyNumberFormat="1" applyFont="1" applyFill="1" applyBorder="1" applyAlignment="1">
      <alignment horizontal="center"/>
    </xf>
    <xf numFmtId="6" fontId="0" fillId="0" borderId="1" xfId="0" applyNumberFormat="1" applyBorder="1"/>
    <xf numFmtId="0" fontId="11" fillId="0" borderId="1" xfId="0" quotePrefix="1" applyFont="1" applyBorder="1"/>
    <xf numFmtId="165" fontId="3" fillId="0" borderId="1" xfId="3" applyFont="1" applyFill="1" applyBorder="1" applyAlignment="1">
      <alignment horizontal="right"/>
    </xf>
    <xf numFmtId="165" fontId="6" fillId="0" borderId="1" xfId="3" applyFont="1" applyFill="1" applyBorder="1"/>
    <xf numFmtId="165" fontId="3" fillId="0" borderId="1" xfId="3" applyFont="1" applyFill="1" applyBorder="1"/>
    <xf numFmtId="0" fontId="0" fillId="0" borderId="1" xfId="0" quotePrefix="1" applyBorder="1"/>
    <xf numFmtId="164" fontId="1" fillId="0" borderId="1" xfId="1" applyNumberFormat="1" applyFont="1" applyFill="1" applyBorder="1"/>
    <xf numFmtId="164" fontId="2" fillId="0" borderId="1" xfId="1" applyNumberFormat="1" applyFont="1" applyFill="1" applyBorder="1"/>
    <xf numFmtId="0" fontId="19" fillId="0" borderId="1" xfId="0" applyFont="1" applyBorder="1"/>
    <xf numFmtId="0" fontId="16" fillId="0" borderId="1" xfId="0" applyFont="1" applyBorder="1"/>
    <xf numFmtId="0" fontId="0" fillId="3" borderId="1" xfId="0" applyFill="1" applyBorder="1" applyAlignment="1">
      <alignment horizontal="center"/>
    </xf>
    <xf numFmtId="6" fontId="6" fillId="0" borderId="1" xfId="3" applyNumberFormat="1" applyFont="1" applyFill="1" applyBorder="1" applyAlignment="1">
      <alignment horizontal="right"/>
    </xf>
    <xf numFmtId="178" fontId="1" fillId="0" borderId="1" xfId="1" applyNumberFormat="1" applyFont="1" applyFill="1" applyBorder="1"/>
    <xf numFmtId="0" fontId="3" fillId="0" borderId="1" xfId="0" applyFont="1" applyBorder="1" applyAlignment="1">
      <alignment horizontal="right"/>
    </xf>
    <xf numFmtId="164" fontId="4" fillId="0" borderId="1" xfId="1" applyNumberFormat="1" applyFont="1" applyBorder="1"/>
    <xf numFmtId="0" fontId="2" fillId="0" borderId="0" xfId="0" applyFont="1"/>
    <xf numFmtId="0" fontId="12" fillId="0" borderId="0" xfId="0" applyFont="1"/>
    <xf numFmtId="0" fontId="2" fillId="0" borderId="1" xfId="0" applyFont="1" applyBorder="1" applyAlignment="1">
      <alignment horizontal="left"/>
    </xf>
    <xf numFmtId="0" fontId="14" fillId="0" borderId="1" xfId="0" applyFont="1" applyBorder="1" applyAlignment="1">
      <alignment horizontal="left"/>
    </xf>
    <xf numFmtId="0" fontId="12" fillId="0" borderId="1" xfId="0" applyFont="1" applyBorder="1" applyAlignment="1">
      <alignment horizontal="left"/>
    </xf>
    <xf numFmtId="10" fontId="10" fillId="0" borderId="1" xfId="0" applyNumberFormat="1" applyFont="1" applyBorder="1" applyAlignment="1">
      <alignment horizontal="left"/>
    </xf>
    <xf numFmtId="0" fontId="2" fillId="0" borderId="0" xfId="0" applyFont="1" applyAlignment="1">
      <alignment horizontal="right"/>
    </xf>
    <xf numFmtId="10" fontId="10" fillId="0" borderId="0" xfId="0" applyNumberFormat="1" applyFont="1"/>
    <xf numFmtId="0" fontId="4" fillId="0" borderId="0" xfId="0" applyFont="1"/>
    <xf numFmtId="169" fontId="4" fillId="0" borderId="0" xfId="3" applyNumberFormat="1" applyFont="1"/>
    <xf numFmtId="167" fontId="0" fillId="0" borderId="0" xfId="3" applyNumberFormat="1" applyFont="1"/>
    <xf numFmtId="167" fontId="4" fillId="0" borderId="0" xfId="3" applyNumberFormat="1" applyFont="1"/>
    <xf numFmtId="0" fontId="0" fillId="6" borderId="1" xfId="0" applyFill="1" applyBorder="1" applyAlignment="1">
      <alignment horizontal="center"/>
    </xf>
    <xf numFmtId="0" fontId="24" fillId="0" borderId="1" xfId="0" applyFont="1" applyBorder="1"/>
    <xf numFmtId="0" fontId="25" fillId="0" borderId="1" xfId="0" applyFont="1" applyBorder="1"/>
    <xf numFmtId="177" fontId="2" fillId="0" borderId="1" xfId="0" applyNumberFormat="1" applyFont="1" applyBorder="1"/>
    <xf numFmtId="164" fontId="2" fillId="0" borderId="1" xfId="0" applyNumberFormat="1" applyFont="1" applyBorder="1"/>
    <xf numFmtId="164" fontId="0" fillId="0" borderId="1" xfId="0" applyNumberFormat="1" applyBorder="1"/>
    <xf numFmtId="0" fontId="10" fillId="0" borderId="1" xfId="0" applyFont="1" applyBorder="1"/>
    <xf numFmtId="0" fontId="2" fillId="2" borderId="1" xfId="0" applyFont="1" applyFill="1" applyBorder="1"/>
    <xf numFmtId="165" fontId="26" fillId="0" borderId="1" xfId="3" applyFont="1" applyBorder="1"/>
    <xf numFmtId="165" fontId="27" fillId="0" borderId="1" xfId="3" applyFont="1" applyBorder="1"/>
    <xf numFmtId="0" fontId="3" fillId="2" borderId="0" xfId="0" applyFont="1" applyFill="1"/>
    <xf numFmtId="172" fontId="6" fillId="2" borderId="1" xfId="3" applyNumberFormat="1" applyFont="1" applyFill="1" applyBorder="1"/>
    <xf numFmtId="6" fontId="0" fillId="2" borderId="1" xfId="0" applyNumberFormat="1" applyFill="1" applyBorder="1"/>
    <xf numFmtId="10" fontId="0" fillId="0" borderId="1" xfId="0" applyNumberFormat="1" applyBorder="1" applyAlignment="1">
      <alignment horizontal="center"/>
    </xf>
    <xf numFmtId="6" fontId="2" fillId="2" borderId="1" xfId="0" applyNumberFormat="1" applyFont="1" applyFill="1" applyBorder="1"/>
    <xf numFmtId="6" fontId="2" fillId="0" borderId="1" xfId="0" applyNumberFormat="1" applyFont="1" applyBorder="1"/>
    <xf numFmtId="172" fontId="15" fillId="0" borderId="1" xfId="3" applyNumberFormat="1" applyFont="1" applyBorder="1"/>
    <xf numFmtId="0" fontId="28" fillId="0" borderId="1" xfId="0" applyFont="1" applyBorder="1"/>
    <xf numFmtId="174" fontId="0" fillId="6" borderId="1" xfId="3" applyNumberFormat="1" applyFont="1" applyFill="1" applyBorder="1" applyAlignment="1">
      <alignment horizontal="center"/>
    </xf>
    <xf numFmtId="179" fontId="0" fillId="6" borderId="1" xfId="3" applyNumberFormat="1" applyFont="1" applyFill="1" applyBorder="1" applyAlignment="1">
      <alignment horizontal="center"/>
    </xf>
    <xf numFmtId="183" fontId="0" fillId="6" borderId="1" xfId="3" applyNumberFormat="1" applyFont="1" applyFill="1" applyBorder="1" applyAlignment="1">
      <alignment horizontal="center"/>
    </xf>
    <xf numFmtId="10" fontId="0" fillId="6" borderId="1" xfId="2" applyNumberFormat="1" applyFont="1" applyFill="1" applyBorder="1" applyAlignment="1">
      <alignment horizontal="center"/>
    </xf>
    <xf numFmtId="2" fontId="0" fillId="6" borderId="1" xfId="0" applyNumberFormat="1" applyFill="1" applyBorder="1" applyAlignment="1">
      <alignment horizontal="center"/>
    </xf>
    <xf numFmtId="184" fontId="0" fillId="6" borderId="1" xfId="0" applyNumberFormat="1" applyFill="1" applyBorder="1" applyAlignment="1">
      <alignment horizontal="center"/>
    </xf>
    <xf numFmtId="0" fontId="29" fillId="0" borderId="1" xfId="0" applyFont="1" applyBorder="1"/>
    <xf numFmtId="0" fontId="0" fillId="4" borderId="1" xfId="0" applyFill="1" applyBorder="1" applyAlignment="1">
      <alignment horizontal="center"/>
    </xf>
    <xf numFmtId="185" fontId="3" fillId="0" borderId="1" xfId="3" applyNumberFormat="1" applyFont="1" applyFill="1" applyBorder="1"/>
    <xf numFmtId="185" fontId="6" fillId="0" borderId="1" xfId="3" applyNumberFormat="1" applyFont="1" applyFill="1" applyBorder="1"/>
    <xf numFmtId="44" fontId="3" fillId="0" borderId="1" xfId="14" applyFont="1" applyFill="1" applyBorder="1"/>
    <xf numFmtId="0" fontId="0" fillId="3" borderId="1" xfId="1" applyNumberFormat="1" applyFont="1" applyFill="1" applyBorder="1" applyAlignment="1">
      <alignment horizontal="center"/>
    </xf>
    <xf numFmtId="0" fontId="30" fillId="0" borderId="1" xfId="0" applyFont="1" applyBorder="1" applyAlignment="1">
      <alignment wrapText="1"/>
    </xf>
    <xf numFmtId="6" fontId="6" fillId="2" borderId="1" xfId="0" applyNumberFormat="1" applyFont="1" applyFill="1" applyBorder="1"/>
    <xf numFmtId="6" fontId="6" fillId="0" borderId="1" xfId="0" applyNumberFormat="1" applyFont="1" applyBorder="1"/>
    <xf numFmtId="0" fontId="28" fillId="0" borderId="1" xfId="0" applyFont="1" applyBorder="1" applyAlignment="1">
      <alignment wrapText="1"/>
    </xf>
    <xf numFmtId="0" fontId="8" fillId="0" borderId="0" xfId="0" applyFont="1"/>
    <xf numFmtId="0" fontId="31" fillId="0" borderId="1" xfId="0" applyFont="1" applyBorder="1"/>
    <xf numFmtId="0" fontId="32" fillId="0" borderId="1" xfId="0" applyFont="1" applyBorder="1"/>
    <xf numFmtId="169" fontId="0" fillId="0" borderId="1" xfId="3" applyNumberFormat="1" applyFont="1" applyBorder="1"/>
    <xf numFmtId="0" fontId="33" fillId="0" borderId="1" xfId="0" applyFont="1" applyBorder="1"/>
    <xf numFmtId="167" fontId="3" fillId="0" borderId="1" xfId="3" applyNumberFormat="1" applyFont="1" applyBorder="1"/>
    <xf numFmtId="169" fontId="3" fillId="0" borderId="1" xfId="3" applyNumberFormat="1" applyFont="1" applyBorder="1"/>
    <xf numFmtId="186" fontId="2" fillId="0" borderId="1" xfId="0" applyNumberFormat="1" applyFont="1" applyBorder="1"/>
    <xf numFmtId="0" fontId="34" fillId="0" borderId="1" xfId="0" applyFont="1" applyBorder="1"/>
    <xf numFmtId="0" fontId="35" fillId="0" borderId="1" xfId="0" applyFont="1" applyBorder="1"/>
    <xf numFmtId="0" fontId="10" fillId="0" borderId="1" xfId="0" applyFont="1" applyBorder="1" applyAlignment="1">
      <alignment wrapText="1"/>
    </xf>
    <xf numFmtId="0" fontId="33" fillId="0" borderId="1" xfId="0" applyFont="1" applyBorder="1" applyAlignment="1">
      <alignment wrapText="1"/>
    </xf>
    <xf numFmtId="0" fontId="3" fillId="0" borderId="1" xfId="0" applyFont="1" applyBorder="1" applyAlignment="1">
      <alignment wrapText="1"/>
    </xf>
    <xf numFmtId="177" fontId="0" fillId="0" borderId="1" xfId="0" applyNumberFormat="1" applyBorder="1"/>
    <xf numFmtId="0" fontId="36" fillId="0" borderId="1" xfId="0" applyFont="1" applyBorder="1"/>
    <xf numFmtId="0" fontId="37" fillId="0" borderId="1" xfId="0" applyFont="1" applyBorder="1"/>
    <xf numFmtId="177" fontId="10" fillId="0" borderId="1" xfId="0" applyNumberFormat="1" applyFont="1" applyBorder="1"/>
    <xf numFmtId="43" fontId="3" fillId="0" borderId="1" xfId="1" applyFont="1" applyBorder="1" applyAlignment="1"/>
    <xf numFmtId="43" fontId="6" fillId="0" borderId="1" xfId="1" applyFont="1" applyBorder="1" applyAlignment="1"/>
    <xf numFmtId="0" fontId="38" fillId="0" borderId="1" xfId="0" applyFont="1" applyBorder="1"/>
    <xf numFmtId="10" fontId="0" fillId="3" borderId="1" xfId="0" applyNumberFormat="1" applyFill="1" applyBorder="1" applyAlignment="1">
      <alignment horizontal="center"/>
    </xf>
    <xf numFmtId="0" fontId="0" fillId="0" borderId="0" xfId="0" applyAlignment="1">
      <alignment wrapText="1"/>
    </xf>
    <xf numFmtId="9" fontId="0" fillId="0" borderId="1" xfId="0" applyNumberFormat="1" applyBorder="1" applyAlignment="1">
      <alignment horizontal="right"/>
    </xf>
    <xf numFmtId="0" fontId="0" fillId="0" borderId="0" xfId="0" applyAlignment="1">
      <alignment horizontal="center" wrapText="1"/>
    </xf>
    <xf numFmtId="0" fontId="0" fillId="0" borderId="0" xfId="0" applyAlignment="1">
      <alignment vertical="top"/>
    </xf>
    <xf numFmtId="175" fontId="0" fillId="0" borderId="0" xfId="0" applyNumberFormat="1"/>
    <xf numFmtId="6" fontId="16" fillId="0" borderId="0" xfId="0" applyNumberFormat="1" applyFont="1"/>
    <xf numFmtId="169" fontId="42" fillId="0" borderId="0" xfId="3" applyNumberFormat="1" applyFont="1"/>
    <xf numFmtId="0" fontId="15" fillId="0" borderId="0" xfId="0" applyFont="1"/>
    <xf numFmtId="0" fontId="17" fillId="0" borderId="0" xfId="0" applyFont="1"/>
    <xf numFmtId="0" fontId="6" fillId="0" borderId="4" xfId="0" applyFont="1" applyBorder="1"/>
    <xf numFmtId="175" fontId="16" fillId="0" borderId="0" xfId="0" applyNumberFormat="1" applyFont="1"/>
    <xf numFmtId="0" fontId="19" fillId="0" borderId="12" xfId="0" applyFont="1" applyBorder="1"/>
    <xf numFmtId="0" fontId="2" fillId="0" borderId="13" xfId="0" applyFont="1" applyBorder="1"/>
    <xf numFmtId="0" fontId="2" fillId="0" borderId="4" xfId="0" applyFont="1" applyBorder="1"/>
    <xf numFmtId="43" fontId="3" fillId="0" borderId="1" xfId="1" applyFont="1" applyBorder="1"/>
    <xf numFmtId="0" fontId="6" fillId="0" borderId="0" xfId="0" applyFont="1"/>
    <xf numFmtId="0" fontId="3" fillId="0" borderId="0" xfId="0" applyFont="1"/>
    <xf numFmtId="0" fontId="3" fillId="0" borderId="0" xfId="0" applyFont="1" applyAlignment="1">
      <alignment horizontal="right"/>
    </xf>
    <xf numFmtId="0" fontId="2" fillId="0" borderId="12" xfId="0" applyFont="1" applyBorder="1" applyAlignment="1">
      <alignment wrapText="1"/>
    </xf>
    <xf numFmtId="6" fontId="2" fillId="0" borderId="13" xfId="0" applyNumberFormat="1" applyFont="1" applyBorder="1"/>
    <xf numFmtId="0" fontId="3" fillId="0" borderId="4" xfId="0" applyFont="1" applyBorder="1"/>
    <xf numFmtId="172" fontId="3" fillId="0" borderId="4" xfId="3" applyNumberFormat="1" applyFont="1" applyFill="1" applyBorder="1" applyAlignment="1">
      <alignment horizontal="right"/>
    </xf>
    <xf numFmtId="6" fontId="2" fillId="2" borderId="4" xfId="0" applyNumberFormat="1" applyFont="1" applyFill="1" applyBorder="1"/>
    <xf numFmtId="6" fontId="6" fillId="2" borderId="3" xfId="0" applyNumberFormat="1" applyFont="1" applyFill="1" applyBorder="1"/>
    <xf numFmtId="6" fontId="6" fillId="0" borderId="3" xfId="3" applyNumberFormat="1" applyFont="1" applyFill="1" applyBorder="1" applyAlignment="1">
      <alignment horizontal="right"/>
    </xf>
    <xf numFmtId="167" fontId="6" fillId="0" borderId="4" xfId="3" applyNumberFormat="1" applyFont="1" applyFill="1" applyBorder="1"/>
    <xf numFmtId="6" fontId="7" fillId="0" borderId="4" xfId="3" applyNumberFormat="1" applyFont="1" applyFill="1" applyBorder="1" applyAlignment="1">
      <alignment horizontal="right"/>
    </xf>
    <xf numFmtId="175" fontId="29" fillId="0" borderId="0" xfId="0" applyNumberFormat="1" applyFont="1"/>
    <xf numFmtId="6" fontId="0" fillId="2" borderId="3" xfId="0" applyNumberFormat="1" applyFill="1" applyBorder="1"/>
    <xf numFmtId="0" fontId="39" fillId="2" borderId="1" xfId="16" applyFill="1" applyBorder="1"/>
    <xf numFmtId="0" fontId="15" fillId="0" borderId="13" xfId="0" applyFont="1" applyBorder="1"/>
    <xf numFmtId="0" fontId="0" fillId="0" borderId="13" xfId="0" applyBorder="1"/>
    <xf numFmtId="175" fontId="6" fillId="0" borderId="0" xfId="0" applyNumberFormat="1" applyFont="1"/>
    <xf numFmtId="175" fontId="7" fillId="0" borderId="0" xfId="0" applyNumberFormat="1" applyFont="1"/>
    <xf numFmtId="0" fontId="16" fillId="0" borderId="0" xfId="0" applyFont="1"/>
    <xf numFmtId="0" fontId="28" fillId="0" borderId="0" xfId="0" applyFont="1"/>
    <xf numFmtId="6" fontId="16" fillId="2" borderId="0" xfId="0" applyNumberFormat="1" applyFont="1" applyFill="1"/>
    <xf numFmtId="0" fontId="36" fillId="0" borderId="0" xfId="0" applyFont="1"/>
    <xf numFmtId="165" fontId="27" fillId="0" borderId="0" xfId="3" applyFont="1" applyBorder="1"/>
    <xf numFmtId="0" fontId="3" fillId="0" borderId="1" xfId="0" applyFont="1" applyBorder="1" applyAlignment="1">
      <alignment horizontal="left" vertical="top"/>
    </xf>
    <xf numFmtId="175" fontId="6" fillId="2" borderId="0" xfId="0" applyNumberFormat="1" applyFont="1" applyFill="1"/>
    <xf numFmtId="0" fontId="6" fillId="0" borderId="0" xfId="0" applyFont="1" applyAlignment="1">
      <alignment horizontal="right"/>
    </xf>
    <xf numFmtId="0" fontId="7" fillId="0" borderId="0" xfId="0" applyFont="1"/>
    <xf numFmtId="0" fontId="28" fillId="0" borderId="4" xfId="0" applyFont="1" applyBorder="1"/>
    <xf numFmtId="0" fontId="36" fillId="0" borderId="4" xfId="0" applyFont="1" applyBorder="1"/>
    <xf numFmtId="0" fontId="16" fillId="0" borderId="4" xfId="0" applyFont="1" applyBorder="1"/>
    <xf numFmtId="165" fontId="26" fillId="0" borderId="0" xfId="3" applyFont="1" applyBorder="1"/>
    <xf numFmtId="2" fontId="6" fillId="0" borderId="0" xfId="0" applyNumberFormat="1" applyFont="1"/>
    <xf numFmtId="9" fontId="4" fillId="0" borderId="1" xfId="0" applyNumberFormat="1" applyFont="1" applyBorder="1" applyAlignment="1">
      <alignment horizontal="right"/>
    </xf>
    <xf numFmtId="0" fontId="11" fillId="0" borderId="12" xfId="0" applyFont="1" applyBorder="1"/>
    <xf numFmtId="2" fontId="0" fillId="0" borderId="1" xfId="0" applyNumberFormat="1" applyBorder="1" applyAlignment="1">
      <alignment horizontal="center"/>
    </xf>
    <xf numFmtId="0" fontId="13" fillId="0" borderId="0" xfId="0" applyFont="1"/>
    <xf numFmtId="0" fontId="11" fillId="0" borderId="0" xfId="0" applyFont="1"/>
    <xf numFmtId="164" fontId="4" fillId="0" borderId="1" xfId="0" applyNumberFormat="1" applyFont="1" applyBorder="1"/>
    <xf numFmtId="0" fontId="0" fillId="0" borderId="1" xfId="0" applyBorder="1" applyAlignment="1">
      <alignment horizontal="right"/>
    </xf>
    <xf numFmtId="167" fontId="3" fillId="0" borderId="1" xfId="3" applyNumberFormat="1" applyFont="1" applyBorder="1" applyAlignment="1">
      <alignment horizontal="right"/>
    </xf>
    <xf numFmtId="0" fontId="8" fillId="0" borderId="1" xfId="0" applyFont="1" applyBorder="1" applyAlignment="1">
      <alignment horizontal="right"/>
    </xf>
    <xf numFmtId="164" fontId="3" fillId="0" borderId="1" xfId="1" applyNumberFormat="1" applyFont="1" applyFill="1" applyBorder="1" applyAlignment="1">
      <alignment horizontal="right"/>
    </xf>
    <xf numFmtId="9" fontId="3" fillId="0" borderId="1" xfId="2" applyFont="1" applyBorder="1" applyAlignment="1">
      <alignment horizontal="right"/>
    </xf>
    <xf numFmtId="9" fontId="3" fillId="0" borderId="1" xfId="2" applyFont="1" applyFill="1" applyBorder="1" applyAlignment="1">
      <alignment horizontal="right" vertical="top"/>
    </xf>
    <xf numFmtId="0" fontId="0" fillId="0" borderId="3" xfId="0" applyBorder="1" applyAlignment="1">
      <alignment horizontal="right"/>
    </xf>
    <xf numFmtId="0" fontId="0" fillId="0" borderId="0" xfId="0" applyAlignment="1">
      <alignment horizontal="right"/>
    </xf>
    <xf numFmtId="175" fontId="6" fillId="0" borderId="0" xfId="0" applyNumberFormat="1" applyFont="1" applyAlignment="1">
      <alignment horizontal="right"/>
    </xf>
    <xf numFmtId="175" fontId="6" fillId="2" borderId="0" xfId="0" applyNumberFormat="1" applyFont="1" applyFill="1" applyAlignment="1">
      <alignment horizontal="right"/>
    </xf>
    <xf numFmtId="175" fontId="7" fillId="0" borderId="0" xfId="0" applyNumberFormat="1" applyFont="1" applyAlignment="1">
      <alignment horizontal="right"/>
    </xf>
    <xf numFmtId="175" fontId="16" fillId="0" borderId="0" xfId="0" applyNumberFormat="1" applyFont="1" applyAlignment="1">
      <alignment horizontal="right"/>
    </xf>
    <xf numFmtId="2" fontId="6" fillId="0" borderId="0" xfId="0" applyNumberFormat="1" applyFont="1" applyAlignment="1">
      <alignment horizontal="right"/>
    </xf>
    <xf numFmtId="6" fontId="16" fillId="0" borderId="0" xfId="0" applyNumberFormat="1" applyFont="1" applyAlignment="1">
      <alignment horizontal="right"/>
    </xf>
    <xf numFmtId="187" fontId="6" fillId="0" borderId="0" xfId="0" applyNumberFormat="1" applyFont="1" applyAlignment="1">
      <alignment horizontal="right"/>
    </xf>
    <xf numFmtId="0" fontId="6" fillId="0" borderId="4" xfId="0" applyFont="1" applyBorder="1" applyAlignment="1">
      <alignment horizontal="right"/>
    </xf>
    <xf numFmtId="164" fontId="6" fillId="0" borderId="1" xfId="1" applyNumberFormat="1" applyFont="1" applyFill="1" applyBorder="1" applyAlignment="1">
      <alignment horizontal="right"/>
    </xf>
    <xf numFmtId="0" fontId="6" fillId="0" borderId="1" xfId="0" applyFont="1" applyBorder="1" applyAlignment="1">
      <alignment horizontal="right"/>
    </xf>
    <xf numFmtId="9" fontId="6" fillId="0" borderId="1" xfId="0" applyNumberFormat="1" applyFont="1" applyBorder="1" applyAlignment="1">
      <alignment horizontal="right"/>
    </xf>
    <xf numFmtId="10" fontId="6" fillId="0" borderId="1" xfId="2" applyNumberFormat="1" applyFont="1" applyFill="1" applyBorder="1" applyAlignment="1">
      <alignment horizontal="right"/>
    </xf>
    <xf numFmtId="10" fontId="6" fillId="0" borderId="1" xfId="0" applyNumberFormat="1" applyFont="1" applyBorder="1" applyAlignment="1">
      <alignment horizontal="right"/>
    </xf>
    <xf numFmtId="1" fontId="6" fillId="0" borderId="1" xfId="0" applyNumberFormat="1" applyFont="1" applyBorder="1" applyAlignment="1">
      <alignment horizontal="right"/>
    </xf>
    <xf numFmtId="182" fontId="6" fillId="0" borderId="1" xfId="0" applyNumberFormat="1" applyFont="1" applyBorder="1" applyAlignment="1">
      <alignment horizontal="right"/>
    </xf>
    <xf numFmtId="43" fontId="16" fillId="0" borderId="0" xfId="1" applyFont="1" applyFill="1" applyBorder="1" applyAlignment="1">
      <alignment horizontal="left" vertical="top"/>
    </xf>
    <xf numFmtId="0" fontId="0" fillId="0" borderId="4" xfId="0" applyBorder="1" applyAlignment="1">
      <alignment horizontal="right"/>
    </xf>
    <xf numFmtId="172" fontId="3" fillId="2" borderId="0" xfId="3" applyNumberFormat="1" applyFont="1" applyFill="1"/>
    <xf numFmtId="43" fontId="16" fillId="0" borderId="0" xfId="1" applyFont="1" applyFill="1" applyBorder="1" applyAlignment="1">
      <alignment horizontal="right" vertical="top"/>
    </xf>
    <xf numFmtId="172" fontId="3" fillId="2" borderId="0" xfId="3" applyNumberFormat="1" applyFont="1" applyFill="1" applyAlignment="1">
      <alignment horizontal="right"/>
    </xf>
    <xf numFmtId="6" fontId="3" fillId="0" borderId="1" xfId="0" applyNumberFormat="1" applyFont="1" applyBorder="1" applyAlignment="1">
      <alignment horizontal="right"/>
    </xf>
    <xf numFmtId="164" fontId="0" fillId="0" borderId="1" xfId="1" applyNumberFormat="1" applyFont="1" applyBorder="1" applyAlignment="1">
      <alignment horizontal="right"/>
    </xf>
    <xf numFmtId="164" fontId="0" fillId="0" borderId="3" xfId="1" applyNumberFormat="1" applyFont="1" applyBorder="1" applyAlignment="1">
      <alignment horizontal="right"/>
    </xf>
    <xf numFmtId="9" fontId="0" fillId="0" borderId="15" xfId="2" applyFont="1" applyBorder="1" applyAlignment="1">
      <alignment horizontal="right"/>
    </xf>
    <xf numFmtId="164" fontId="0" fillId="0" borderId="4" xfId="1" applyNumberFormat="1" applyFont="1" applyBorder="1" applyAlignment="1">
      <alignment horizontal="right"/>
    </xf>
    <xf numFmtId="8" fontId="0" fillId="0" borderId="1" xfId="0" applyNumberFormat="1" applyBorder="1" applyAlignment="1">
      <alignment horizontal="right"/>
    </xf>
    <xf numFmtId="8" fontId="0" fillId="0" borderId="0" xfId="0" applyNumberFormat="1" applyAlignment="1">
      <alignment horizontal="right"/>
    </xf>
    <xf numFmtId="8" fontId="0" fillId="0" borderId="16" xfId="0" applyNumberFormat="1" applyBorder="1" applyAlignment="1">
      <alignment horizontal="right"/>
    </xf>
    <xf numFmtId="8" fontId="6" fillId="0" borderId="0" xfId="0" applyNumberFormat="1" applyFont="1" applyAlignment="1">
      <alignment horizontal="right"/>
    </xf>
    <xf numFmtId="8" fontId="6" fillId="0" borderId="16" xfId="0" applyNumberFormat="1" applyFont="1" applyBorder="1" applyAlignment="1">
      <alignment horizontal="right"/>
    </xf>
    <xf numFmtId="0" fontId="15" fillId="0" borderId="0" xfId="0" applyFont="1" applyAlignment="1">
      <alignment horizontal="right"/>
    </xf>
    <xf numFmtId="175" fontId="0" fillId="0" borderId="0" xfId="0" applyNumberFormat="1" applyAlignment="1">
      <alignment horizontal="right"/>
    </xf>
    <xf numFmtId="43" fontId="7" fillId="2" borderId="0" xfId="1" applyFont="1" applyFill="1" applyBorder="1" applyAlignment="1">
      <alignment horizontal="right"/>
    </xf>
    <xf numFmtId="43" fontId="7" fillId="2" borderId="0" xfId="0" applyNumberFormat="1" applyFont="1" applyFill="1"/>
    <xf numFmtId="164" fontId="3" fillId="2" borderId="0" xfId="1" applyNumberFormat="1" applyFont="1" applyFill="1" applyBorder="1"/>
    <xf numFmtId="6" fontId="0" fillId="0" borderId="1" xfId="0" applyNumberFormat="1" applyBorder="1" applyAlignment="1">
      <alignment horizontal="center"/>
    </xf>
    <xf numFmtId="172" fontId="0" fillId="3" borderId="1" xfId="3" applyNumberFormat="1" applyFont="1" applyFill="1" applyBorder="1" applyAlignment="1">
      <alignment horizontal="center"/>
    </xf>
    <xf numFmtId="0" fontId="44" fillId="0" borderId="0" xfId="0" applyFont="1" applyAlignment="1">
      <alignment horizontal="right"/>
    </xf>
    <xf numFmtId="0" fontId="3" fillId="2" borderId="0" xfId="0" applyFont="1" applyFill="1" applyAlignment="1">
      <alignment horizontal="right"/>
    </xf>
    <xf numFmtId="0" fontId="17" fillId="0" borderId="1" xfId="0" applyFont="1" applyBorder="1" applyAlignment="1">
      <alignment horizontal="right"/>
    </xf>
    <xf numFmtId="172" fontId="3" fillId="0" borderId="1" xfId="3" applyNumberFormat="1" applyFont="1" applyBorder="1" applyAlignment="1">
      <alignment horizontal="right"/>
    </xf>
    <xf numFmtId="175" fontId="2" fillId="0" borderId="0" xfId="0" applyNumberFormat="1" applyFont="1" applyAlignment="1">
      <alignment horizontal="right"/>
    </xf>
    <xf numFmtId="175" fontId="2" fillId="0" borderId="20" xfId="0" applyNumberFormat="1" applyFont="1" applyBorder="1" applyAlignment="1">
      <alignment horizontal="right"/>
    </xf>
    <xf numFmtId="10" fontId="0" fillId="0" borderId="1" xfId="2" applyNumberFormat="1" applyFont="1" applyFill="1" applyBorder="1" applyAlignment="1">
      <alignment horizontal="right"/>
    </xf>
    <xf numFmtId="10" fontId="0" fillId="0" borderId="1" xfId="0" applyNumberFormat="1" applyBorder="1" applyAlignment="1">
      <alignment horizontal="right"/>
    </xf>
    <xf numFmtId="1" fontId="0" fillId="0" borderId="1" xfId="0" applyNumberFormat="1" applyBorder="1" applyAlignment="1">
      <alignment horizontal="right"/>
    </xf>
    <xf numFmtId="1" fontId="2" fillId="0" borderId="1" xfId="0" applyNumberFormat="1" applyFont="1" applyBorder="1" applyAlignment="1">
      <alignment horizontal="right"/>
    </xf>
    <xf numFmtId="182" fontId="2" fillId="0" borderId="1" xfId="0" applyNumberFormat="1" applyFont="1" applyBorder="1" applyAlignment="1">
      <alignment horizontal="right"/>
    </xf>
    <xf numFmtId="6" fontId="3" fillId="0" borderId="21" xfId="3" applyNumberFormat="1" applyFont="1" applyFill="1" applyBorder="1"/>
    <xf numFmtId="6" fontId="3" fillId="2" borderId="0" xfId="1" applyNumberFormat="1" applyFont="1" applyFill="1"/>
    <xf numFmtId="6" fontId="3" fillId="0" borderId="21" xfId="3" applyNumberFormat="1" applyFont="1" applyFill="1" applyBorder="1" applyAlignment="1">
      <alignment horizontal="right"/>
    </xf>
    <xf numFmtId="6" fontId="3" fillId="2" borderId="0" xfId="1" applyNumberFormat="1" applyFont="1" applyFill="1" applyAlignment="1">
      <alignment horizontal="right"/>
    </xf>
    <xf numFmtId="6" fontId="0" fillId="0" borderId="0" xfId="0" applyNumberFormat="1"/>
    <xf numFmtId="6" fontId="7" fillId="0" borderId="20" xfId="0" applyNumberFormat="1" applyFont="1" applyBorder="1"/>
    <xf numFmtId="164" fontId="3" fillId="2" borderId="0" xfId="1" applyNumberFormat="1" applyFont="1" applyFill="1" applyAlignment="1">
      <alignment horizontal="right"/>
    </xf>
    <xf numFmtId="0" fontId="0" fillId="0" borderId="0" xfId="0" applyAlignment="1">
      <alignment horizontal="center"/>
    </xf>
    <xf numFmtId="167" fontId="3" fillId="0" borderId="1" xfId="3" applyNumberFormat="1" applyFont="1" applyBorder="1" applyAlignment="1">
      <alignment horizontal="left"/>
    </xf>
    <xf numFmtId="0" fontId="16" fillId="0" borderId="12" xfId="0" applyFont="1" applyBorder="1"/>
    <xf numFmtId="167" fontId="3" fillId="0" borderId="3" xfId="3" applyNumberFormat="1" applyFont="1" applyBorder="1" applyAlignment="1">
      <alignment horizontal="left"/>
    </xf>
    <xf numFmtId="10" fontId="3" fillId="0" borderId="1" xfId="2" applyNumberFormat="1" applyFont="1" applyBorder="1" applyAlignment="1">
      <alignment horizontal="right"/>
    </xf>
    <xf numFmtId="6" fontId="7" fillId="0" borderId="4" xfId="1" applyNumberFormat="1" applyFont="1" applyBorder="1" applyAlignment="1">
      <alignment horizontal="right"/>
    </xf>
    <xf numFmtId="6" fontId="7" fillId="0" borderId="4" xfId="1" applyNumberFormat="1" applyFont="1" applyBorder="1"/>
    <xf numFmtId="9" fontId="3" fillId="0" borderId="3" xfId="2" applyFont="1" applyBorder="1" applyAlignment="1">
      <alignment horizontal="right"/>
    </xf>
    <xf numFmtId="6" fontId="7" fillId="0" borderId="4" xfId="3" applyNumberFormat="1" applyFont="1" applyBorder="1" applyAlignment="1">
      <alignment horizontal="right"/>
    </xf>
    <xf numFmtId="6" fontId="7" fillId="0" borderId="4" xfId="3" applyNumberFormat="1" applyFont="1" applyBorder="1"/>
    <xf numFmtId="167" fontId="7" fillId="0" borderId="4" xfId="3" applyNumberFormat="1" applyFont="1" applyBorder="1" applyAlignment="1">
      <alignment horizontal="left"/>
    </xf>
    <xf numFmtId="6" fontId="7" fillId="0" borderId="4" xfId="3" applyNumberFormat="1" applyFont="1" applyBorder="1" applyAlignment="1">
      <alignment horizontal="left"/>
    </xf>
    <xf numFmtId="0" fontId="2" fillId="0" borderId="4" xfId="0" applyFont="1" applyBorder="1" applyAlignment="1">
      <alignment horizontal="right"/>
    </xf>
    <xf numFmtId="0" fontId="0" fillId="0" borderId="4" xfId="0" applyBorder="1"/>
    <xf numFmtId="6" fontId="7" fillId="0" borderId="21" xfId="1" applyNumberFormat="1" applyFont="1" applyBorder="1" applyAlignment="1">
      <alignment horizontal="right"/>
    </xf>
    <xf numFmtId="1" fontId="6" fillId="0" borderId="4" xfId="0" applyNumberFormat="1" applyFont="1" applyBorder="1" applyAlignment="1">
      <alignment horizontal="right"/>
    </xf>
    <xf numFmtId="164" fontId="3" fillId="0" borderId="1" xfId="1" applyNumberFormat="1" applyFont="1" applyBorder="1" applyAlignment="1">
      <alignment horizontal="right"/>
    </xf>
    <xf numFmtId="10" fontId="0" fillId="0" borderId="1" xfId="2" applyNumberFormat="1" applyFont="1" applyBorder="1" applyAlignment="1">
      <alignment horizontal="right"/>
    </xf>
    <xf numFmtId="1" fontId="2" fillId="7" borderId="1" xfId="0" applyNumberFormat="1" applyFont="1" applyFill="1" applyBorder="1" applyAlignment="1">
      <alignment horizontal="right"/>
    </xf>
    <xf numFmtId="0" fontId="2" fillId="7" borderId="1" xfId="0" applyFont="1" applyFill="1" applyBorder="1" applyAlignment="1">
      <alignment horizontal="right"/>
    </xf>
    <xf numFmtId="182" fontId="2" fillId="7" borderId="1" xfId="0" applyNumberFormat="1" applyFont="1" applyFill="1" applyBorder="1" applyAlignment="1">
      <alignment horizontal="right"/>
    </xf>
    <xf numFmtId="0" fontId="4" fillId="0" borderId="1" xfId="0" applyFont="1" applyBorder="1" applyAlignment="1">
      <alignment horizontal="right"/>
    </xf>
    <xf numFmtId="164" fontId="0" fillId="0" borderId="1" xfId="0" applyNumberFormat="1" applyBorder="1" applyAlignment="1">
      <alignment horizontal="right"/>
    </xf>
    <xf numFmtId="164" fontId="6" fillId="0" borderId="1" xfId="1" applyNumberFormat="1" applyFont="1" applyBorder="1" applyAlignment="1">
      <alignment horizontal="right"/>
    </xf>
    <xf numFmtId="164" fontId="7" fillId="0" borderId="1" xfId="1" applyNumberFormat="1" applyFont="1" applyBorder="1" applyAlignment="1">
      <alignment horizontal="right"/>
    </xf>
    <xf numFmtId="9" fontId="2" fillId="0" borderId="1" xfId="2" applyFont="1" applyBorder="1" applyAlignment="1">
      <alignment horizontal="right"/>
    </xf>
    <xf numFmtId="0" fontId="0" fillId="0" borderId="1" xfId="0" applyBorder="1" applyAlignment="1">
      <alignment horizontal="left"/>
    </xf>
    <xf numFmtId="0" fontId="3" fillId="0" borderId="1" xfId="0" applyFont="1" applyBorder="1" applyAlignment="1">
      <alignment horizontal="left"/>
    </xf>
    <xf numFmtId="0" fontId="6" fillId="0" borderId="13" xfId="0" applyFont="1" applyBorder="1"/>
    <xf numFmtId="165" fontId="26" fillId="0" borderId="12" xfId="3" applyFont="1" applyBorder="1"/>
    <xf numFmtId="0" fontId="2" fillId="0" borderId="12" xfId="0" applyFont="1" applyBorder="1"/>
    <xf numFmtId="0" fontId="8" fillId="0" borderId="4" xfId="0" applyFont="1" applyBorder="1"/>
    <xf numFmtId="0" fontId="13" fillId="0" borderId="4" xfId="0" applyFont="1" applyBorder="1"/>
    <xf numFmtId="0" fontId="11" fillId="0" borderId="4" xfId="0" applyFont="1" applyBorder="1"/>
    <xf numFmtId="167" fontId="6" fillId="0" borderId="0" xfId="3" applyNumberFormat="1" applyFont="1" applyBorder="1" applyAlignment="1">
      <alignment horizontal="left"/>
    </xf>
    <xf numFmtId="167" fontId="6" fillId="0" borderId="0" xfId="3" applyNumberFormat="1" applyFont="1" applyBorder="1" applyAlignment="1">
      <alignment horizontal="right"/>
    </xf>
    <xf numFmtId="6" fontId="7" fillId="0" borderId="0" xfId="3" applyNumberFormat="1" applyFont="1" applyBorder="1"/>
    <xf numFmtId="167" fontId="16" fillId="0" borderId="0" xfId="3" applyNumberFormat="1" applyFont="1" applyBorder="1" applyAlignment="1">
      <alignment horizontal="left"/>
    </xf>
    <xf numFmtId="6" fontId="16" fillId="0" borderId="0" xfId="3" applyNumberFormat="1" applyFont="1" applyBorder="1" applyAlignment="1">
      <alignment horizontal="left"/>
    </xf>
    <xf numFmtId="167" fontId="7" fillId="0" borderId="0" xfId="3" applyNumberFormat="1" applyFont="1" applyBorder="1" applyAlignment="1">
      <alignment horizontal="left"/>
    </xf>
    <xf numFmtId="8" fontId="7" fillId="0" borderId="0" xfId="0" applyNumberFormat="1" applyFont="1" applyAlignment="1">
      <alignment horizontal="right"/>
    </xf>
    <xf numFmtId="6" fontId="16" fillId="0" borderId="0" xfId="1" applyNumberFormat="1" applyFont="1" applyFill="1" applyBorder="1" applyAlignment="1">
      <alignment horizontal="right"/>
    </xf>
    <xf numFmtId="6" fontId="16" fillId="0" borderId="0" xfId="1" applyNumberFormat="1" applyFont="1" applyFill="1" applyBorder="1"/>
    <xf numFmtId="1" fontId="6" fillId="0" borderId="0" xfId="0" applyNumberFormat="1" applyFont="1" applyAlignment="1">
      <alignment horizontal="right"/>
    </xf>
    <xf numFmtId="164" fontId="3" fillId="0" borderId="0" xfId="1" applyNumberFormat="1" applyFont="1" applyBorder="1"/>
    <xf numFmtId="165" fontId="27" fillId="0" borderId="12" xfId="3" applyFont="1" applyBorder="1"/>
    <xf numFmtId="0" fontId="30" fillId="0" borderId="0" xfId="0" applyFont="1"/>
    <xf numFmtId="0" fontId="37" fillId="0" borderId="0" xfId="0" applyFont="1"/>
    <xf numFmtId="0" fontId="29" fillId="0" borderId="0" xfId="0" applyFont="1"/>
    <xf numFmtId="164" fontId="7" fillId="0" borderId="0" xfId="1" applyNumberFormat="1" applyFont="1" applyBorder="1"/>
    <xf numFmtId="8" fontId="0" fillId="3" borderId="1" xfId="0" applyNumberFormat="1" applyFill="1" applyBorder="1" applyAlignment="1">
      <alignment horizontal="center"/>
    </xf>
    <xf numFmtId="0" fontId="39" fillId="0" borderId="1" xfId="16" applyFill="1" applyBorder="1"/>
    <xf numFmtId="0" fontId="7" fillId="0" borderId="12" xfId="0" applyFont="1" applyBorder="1"/>
    <xf numFmtId="0" fontId="42" fillId="0" borderId="1" xfId="0" applyFont="1" applyBorder="1"/>
    <xf numFmtId="0" fontId="47" fillId="0" borderId="1" xfId="0" applyFont="1" applyBorder="1"/>
    <xf numFmtId="8" fontId="3" fillId="0" borderId="0" xfId="0" applyNumberFormat="1" applyFont="1" applyAlignment="1">
      <alignment horizontal="right"/>
    </xf>
    <xf numFmtId="164" fontId="16" fillId="0" borderId="0" xfId="1" applyNumberFormat="1" applyFont="1" applyBorder="1" applyAlignment="1">
      <alignment horizontal="right"/>
    </xf>
    <xf numFmtId="8" fontId="16" fillId="0" borderId="0" xfId="1" applyNumberFormat="1" applyFont="1" applyBorder="1" applyAlignment="1">
      <alignment horizontal="right"/>
    </xf>
    <xf numFmtId="164" fontId="3" fillId="0" borderId="0" xfId="1" applyNumberFormat="1" applyFont="1" applyBorder="1" applyAlignment="1">
      <alignment horizontal="right"/>
    </xf>
    <xf numFmtId="0" fontId="0" fillId="0" borderId="0" xfId="0" applyAlignment="1">
      <alignment vertical="center"/>
    </xf>
    <xf numFmtId="44" fontId="6" fillId="0" borderId="0" xfId="14" applyFont="1" applyFill="1" applyBorder="1" applyAlignment="1">
      <alignment horizontal="right"/>
    </xf>
    <xf numFmtId="165" fontId="48" fillId="0" borderId="1" xfId="3" applyFont="1" applyBorder="1"/>
    <xf numFmtId="8" fontId="6" fillId="0" borderId="15" xfId="0" applyNumberFormat="1" applyFont="1" applyBorder="1" applyAlignment="1">
      <alignment horizontal="right"/>
    </xf>
    <xf numFmtId="6" fontId="6" fillId="0" borderId="15" xfId="0" applyNumberFormat="1" applyFont="1" applyBorder="1" applyAlignment="1">
      <alignment horizontal="right"/>
    </xf>
    <xf numFmtId="165" fontId="49" fillId="0" borderId="1" xfId="3" applyFont="1" applyBorder="1"/>
    <xf numFmtId="6" fontId="3" fillId="0" borderId="0" xfId="1" applyNumberFormat="1" applyFont="1" applyBorder="1"/>
    <xf numFmtId="6" fontId="0" fillId="0" borderId="13" xfId="0" applyNumberFormat="1" applyBorder="1"/>
    <xf numFmtId="175" fontId="6" fillId="2" borderId="16" xfId="0" applyNumberFormat="1" applyFont="1" applyFill="1" applyBorder="1"/>
    <xf numFmtId="6" fontId="6" fillId="2" borderId="16" xfId="0" applyNumberFormat="1" applyFont="1" applyFill="1" applyBorder="1"/>
    <xf numFmtId="43" fontId="4" fillId="0" borderId="1" xfId="1" applyFont="1" applyBorder="1" applyAlignment="1"/>
    <xf numFmtId="167" fontId="4" fillId="0" borderId="1" xfId="3" applyNumberFormat="1" applyFont="1" applyBorder="1"/>
    <xf numFmtId="0" fontId="36" fillId="0" borderId="12" xfId="0" applyFont="1" applyBorder="1"/>
    <xf numFmtId="167" fontId="3" fillId="0" borderId="4" xfId="3" applyNumberFormat="1" applyFont="1" applyFill="1" applyBorder="1"/>
    <xf numFmtId="43" fontId="3" fillId="0" borderId="3" xfId="1" applyFont="1" applyBorder="1" applyAlignment="1"/>
    <xf numFmtId="43" fontId="0" fillId="0" borderId="4" xfId="1" applyFont="1" applyBorder="1" applyAlignment="1"/>
    <xf numFmtId="43" fontId="0" fillId="0" borderId="4" xfId="1" applyFont="1" applyBorder="1"/>
    <xf numFmtId="172" fontId="3" fillId="0" borderId="1" xfId="3" applyNumberFormat="1" applyFont="1" applyBorder="1"/>
    <xf numFmtId="172" fontId="4" fillId="0" borderId="15" xfId="3" applyNumberFormat="1" applyFont="1" applyFill="1" applyBorder="1"/>
    <xf numFmtId="164" fontId="4" fillId="0" borderId="18" xfId="1" applyNumberFormat="1" applyFont="1" applyBorder="1" applyAlignment="1">
      <alignment horizontal="right"/>
    </xf>
    <xf numFmtId="6" fontId="4" fillId="0" borderId="18" xfId="0" applyNumberFormat="1" applyFont="1" applyBorder="1"/>
    <xf numFmtId="2" fontId="4" fillId="0" borderId="16" xfId="0" applyNumberFormat="1" applyFont="1" applyBorder="1"/>
    <xf numFmtId="6" fontId="4" fillId="0" borderId="16" xfId="0" applyNumberFormat="1" applyFont="1" applyBorder="1" applyAlignment="1">
      <alignment horizontal="right"/>
    </xf>
    <xf numFmtId="6" fontId="4" fillId="0" borderId="16" xfId="0" applyNumberFormat="1" applyFont="1" applyBorder="1"/>
    <xf numFmtId="175" fontId="4" fillId="0" borderId="16" xfId="0" applyNumberFormat="1" applyFont="1" applyBorder="1"/>
    <xf numFmtId="0" fontId="8" fillId="0" borderId="0" xfId="0" applyFont="1" applyAlignment="1">
      <alignment horizontal="right"/>
    </xf>
    <xf numFmtId="166" fontId="3" fillId="0" borderId="0" xfId="2" applyNumberFormat="1" applyFont="1" applyAlignment="1">
      <alignment horizontal="right"/>
    </xf>
    <xf numFmtId="0" fontId="4" fillId="0" borderId="0" xfId="0" applyFont="1" applyAlignment="1">
      <alignment horizontal="right"/>
    </xf>
    <xf numFmtId="167" fontId="0" fillId="0" borderId="0" xfId="3" applyNumberFormat="1" applyFont="1" applyAlignment="1">
      <alignment horizontal="right"/>
    </xf>
    <xf numFmtId="167" fontId="4" fillId="0" borderId="0" xfId="3" applyNumberFormat="1" applyFont="1" applyAlignment="1">
      <alignment horizontal="right"/>
    </xf>
    <xf numFmtId="169" fontId="4" fillId="0" borderId="0" xfId="3" applyNumberFormat="1" applyFont="1" applyAlignment="1">
      <alignment horizontal="right"/>
    </xf>
    <xf numFmtId="9" fontId="3" fillId="0" borderId="0" xfId="2" applyFont="1" applyAlignment="1">
      <alignment horizontal="right"/>
    </xf>
    <xf numFmtId="0" fontId="8" fillId="0" borderId="1" xfId="0" applyFont="1" applyBorder="1" applyAlignment="1">
      <alignment horizontal="left"/>
    </xf>
    <xf numFmtId="167" fontId="3" fillId="2" borderId="0" xfId="3" applyNumberFormat="1" applyFont="1" applyFill="1"/>
    <xf numFmtId="0" fontId="0" fillId="0" borderId="12" xfId="0" applyBorder="1" applyAlignment="1">
      <alignment wrapText="1"/>
    </xf>
    <xf numFmtId="6" fontId="0" fillId="2" borderId="15" xfId="0" applyNumberFormat="1" applyFill="1" applyBorder="1"/>
    <xf numFmtId="0" fontId="6" fillId="0" borderId="12" xfId="0" applyFont="1" applyBorder="1" applyAlignment="1">
      <alignment wrapText="1"/>
    </xf>
    <xf numFmtId="6" fontId="4" fillId="2" borderId="15" xfId="0" applyNumberFormat="1" applyFont="1" applyFill="1" applyBorder="1"/>
    <xf numFmtId="6" fontId="6" fillId="0" borderId="13" xfId="0" applyNumberFormat="1" applyFont="1" applyBorder="1"/>
    <xf numFmtId="6" fontId="4" fillId="0" borderId="15" xfId="3" applyNumberFormat="1" applyFont="1" applyFill="1" applyBorder="1" applyAlignment="1">
      <alignment horizontal="right"/>
    </xf>
    <xf numFmtId="6" fontId="6" fillId="0" borderId="15" xfId="3" applyNumberFormat="1" applyFont="1" applyFill="1" applyBorder="1" applyAlignment="1">
      <alignment horizontal="right"/>
    </xf>
    <xf numFmtId="0" fontId="52" fillId="0" borderId="1" xfId="0" applyFont="1" applyBorder="1"/>
    <xf numFmtId="6" fontId="4" fillId="0" borderId="1" xfId="0" applyNumberFormat="1" applyFont="1" applyBorder="1"/>
    <xf numFmtId="164" fontId="3" fillId="0" borderId="1" xfId="1" applyNumberFormat="1" applyFont="1" applyBorder="1" applyAlignment="1"/>
    <xf numFmtId="164" fontId="4" fillId="0" borderId="1" xfId="1" applyNumberFormat="1" applyFont="1" applyBorder="1" applyAlignment="1">
      <alignment horizontal="right"/>
    </xf>
    <xf numFmtId="164" fontId="4" fillId="0" borderId="1" xfId="1" applyNumberFormat="1" applyFont="1" applyFill="1" applyBorder="1"/>
    <xf numFmtId="164" fontId="3" fillId="0" borderId="1" xfId="1" applyNumberFormat="1" applyFont="1" applyFill="1" applyBorder="1" applyAlignment="1">
      <alignment horizontal="left"/>
    </xf>
    <xf numFmtId="169" fontId="3" fillId="0" borderId="1" xfId="3" applyNumberFormat="1" applyFont="1" applyBorder="1" applyAlignment="1">
      <alignment horizontal="right"/>
    </xf>
    <xf numFmtId="0" fontId="3" fillId="0" borderId="4" xfId="0" applyFont="1" applyBorder="1" applyAlignment="1">
      <alignment horizontal="right"/>
    </xf>
    <xf numFmtId="0" fontId="37" fillId="0" borderId="12" xfId="0" applyFont="1" applyBorder="1"/>
    <xf numFmtId="0" fontId="7" fillId="0" borderId="13" xfId="0" applyFont="1" applyBorder="1"/>
    <xf numFmtId="164" fontId="0" fillId="0" borderId="3" xfId="0" applyNumberFormat="1" applyBorder="1" applyAlignment="1">
      <alignment horizontal="right"/>
    </xf>
    <xf numFmtId="164" fontId="1" fillId="0" borderId="3" xfId="1" applyNumberFormat="1" applyFont="1" applyFill="1" applyBorder="1"/>
    <xf numFmtId="164" fontId="4" fillId="0" borderId="1" xfId="0" applyNumberFormat="1" applyFont="1" applyBorder="1" applyAlignment="1">
      <alignment horizontal="right"/>
    </xf>
    <xf numFmtId="164" fontId="3" fillId="0" borderId="1" xfId="1" applyNumberFormat="1" applyFont="1" applyFill="1" applyBorder="1"/>
    <xf numFmtId="165" fontId="0" fillId="0" borderId="1" xfId="3" applyFont="1" applyBorder="1"/>
    <xf numFmtId="164" fontId="4" fillId="0" borderId="1" xfId="1" applyNumberFormat="1" applyFont="1" applyFill="1" applyBorder="1" applyAlignment="1">
      <alignment horizontal="right"/>
    </xf>
    <xf numFmtId="165" fontId="3" fillId="0" borderId="1" xfId="3" applyFont="1" applyBorder="1" applyAlignment="1">
      <alignment horizontal="right"/>
    </xf>
    <xf numFmtId="43" fontId="6" fillId="0" borderId="1" xfId="1" applyFont="1" applyFill="1" applyBorder="1"/>
    <xf numFmtId="165" fontId="6" fillId="0" borderId="1" xfId="3" applyFont="1" applyBorder="1"/>
    <xf numFmtId="165" fontId="0" fillId="0" borderId="1" xfId="3" applyFont="1" applyBorder="1" applyAlignment="1">
      <alignment horizontal="right"/>
    </xf>
    <xf numFmtId="178" fontId="6" fillId="0" borderId="1" xfId="1" applyNumberFormat="1" applyFont="1" applyFill="1" applyBorder="1"/>
    <xf numFmtId="178" fontId="3" fillId="0" borderId="1" xfId="1" applyNumberFormat="1" applyFont="1" applyFill="1" applyBorder="1" applyAlignment="1">
      <alignment horizontal="right"/>
    </xf>
    <xf numFmtId="178" fontId="0" fillId="0" borderId="1" xfId="1" applyNumberFormat="1" applyFont="1" applyBorder="1"/>
    <xf numFmtId="178" fontId="3" fillId="0" borderId="1" xfId="1" applyNumberFormat="1" applyFont="1" applyBorder="1" applyAlignment="1">
      <alignment horizontal="right"/>
    </xf>
    <xf numFmtId="178" fontId="6" fillId="0" borderId="1" xfId="1" applyNumberFormat="1" applyFont="1" applyBorder="1"/>
    <xf numFmtId="178" fontId="0" fillId="0" borderId="1" xfId="1" applyNumberFormat="1" applyFont="1" applyBorder="1" applyAlignment="1">
      <alignment horizontal="right"/>
    </xf>
    <xf numFmtId="178" fontId="6" fillId="0" borderId="1" xfId="1" applyNumberFormat="1" applyFont="1" applyBorder="1" applyAlignment="1">
      <alignment horizontal="right"/>
    </xf>
    <xf numFmtId="164" fontId="0" fillId="0" borderId="3" xfId="1" applyNumberFormat="1" applyFont="1" applyBorder="1"/>
    <xf numFmtId="164" fontId="4" fillId="0" borderId="15" xfId="1" applyNumberFormat="1" applyFont="1" applyBorder="1" applyAlignment="1">
      <alignment horizontal="right"/>
    </xf>
    <xf numFmtId="164" fontId="4" fillId="0" borderId="15" xfId="1" applyNumberFormat="1" applyFont="1" applyFill="1" applyBorder="1"/>
    <xf numFmtId="164" fontId="3" fillId="0" borderId="4" xfId="1" applyNumberFormat="1" applyFont="1" applyBorder="1" applyAlignment="1">
      <alignment horizontal="right"/>
    </xf>
    <xf numFmtId="164" fontId="3" fillId="0" borderId="4" xfId="1" applyNumberFormat="1" applyFont="1" applyFill="1" applyBorder="1"/>
    <xf numFmtId="0" fontId="53" fillId="0" borderId="12" xfId="0" applyFont="1" applyBorder="1"/>
    <xf numFmtId="0" fontId="42" fillId="0" borderId="13" xfId="0" applyFont="1" applyBorder="1"/>
    <xf numFmtId="167" fontId="4" fillId="0" borderId="1" xfId="0" applyNumberFormat="1" applyFont="1" applyBorder="1" applyAlignment="1">
      <alignment horizontal="right"/>
    </xf>
    <xf numFmtId="43" fontId="1" fillId="0" borderId="17" xfId="1" applyFont="1" applyBorder="1" applyAlignment="1"/>
    <xf numFmtId="164" fontId="3" fillId="0" borderId="3" xfId="1" applyNumberFormat="1" applyFont="1" applyBorder="1" applyAlignment="1"/>
    <xf numFmtId="164" fontId="0" fillId="0" borderId="15" xfId="0" applyNumberFormat="1" applyBorder="1"/>
    <xf numFmtId="43" fontId="1" fillId="0" borderId="19" xfId="1" applyFont="1" applyBorder="1" applyAlignment="1"/>
    <xf numFmtId="0" fontId="0" fillId="0" borderId="23" xfId="0" applyBorder="1"/>
    <xf numFmtId="164" fontId="0" fillId="0" borderId="4" xfId="0" applyNumberFormat="1" applyBorder="1"/>
    <xf numFmtId="43" fontId="6" fillId="0" borderId="12" xfId="1" applyFont="1" applyBorder="1"/>
    <xf numFmtId="43" fontId="3" fillId="0" borderId="21" xfId="1" applyFont="1" applyBorder="1" applyAlignment="1"/>
    <xf numFmtId="164" fontId="3" fillId="0" borderId="21" xfId="1" applyNumberFormat="1" applyFont="1" applyBorder="1" applyAlignment="1"/>
    <xf numFmtId="43" fontId="6" fillId="0" borderId="15" xfId="1" applyFont="1" applyBorder="1" applyAlignment="1"/>
    <xf numFmtId="164" fontId="6" fillId="0" borderId="15" xfId="1" applyNumberFormat="1" applyFont="1" applyBorder="1" applyAlignment="1"/>
    <xf numFmtId="43" fontId="16" fillId="0" borderId="1" xfId="1" applyFont="1" applyFill="1" applyBorder="1" applyAlignment="1"/>
    <xf numFmtId="164" fontId="16" fillId="0" borderId="1" xfId="1" applyNumberFormat="1" applyFont="1" applyFill="1" applyBorder="1" applyAlignment="1"/>
    <xf numFmtId="0" fontId="0" fillId="0" borderId="12" xfId="0" applyBorder="1"/>
    <xf numFmtId="43" fontId="16" fillId="0" borderId="3" xfId="1" applyFont="1" applyBorder="1" applyAlignment="1"/>
    <xf numFmtId="164" fontId="16" fillId="0" borderId="3" xfId="1" applyNumberFormat="1" applyFont="1" applyBorder="1" applyAlignment="1"/>
    <xf numFmtId="167" fontId="0" fillId="0" borderId="4" xfId="3" applyNumberFormat="1" applyFont="1" applyBorder="1"/>
    <xf numFmtId="43" fontId="0" fillId="0" borderId="15" xfId="1" applyFont="1" applyBorder="1" applyAlignment="1"/>
    <xf numFmtId="167" fontId="0" fillId="0" borderId="15" xfId="3" applyNumberFormat="1" applyFont="1" applyBorder="1"/>
    <xf numFmtId="43" fontId="1" fillId="0" borderId="4" xfId="1" applyFont="1" applyBorder="1" applyAlignment="1"/>
    <xf numFmtId="167" fontId="0" fillId="0" borderId="4" xfId="0" applyNumberFormat="1" applyBorder="1"/>
    <xf numFmtId="0" fontId="42" fillId="0" borderId="12" xfId="0" applyFont="1" applyBorder="1"/>
    <xf numFmtId="43" fontId="4" fillId="0" borderId="15" xfId="1" applyFont="1" applyBorder="1" applyAlignment="1"/>
    <xf numFmtId="164" fontId="4" fillId="0" borderId="22" xfId="0" applyNumberFormat="1" applyFont="1" applyBorder="1"/>
    <xf numFmtId="0" fontId="19" fillId="0" borderId="0" xfId="0" applyFont="1"/>
    <xf numFmtId="175" fontId="51" fillId="0" borderId="16" xfId="0" applyNumberFormat="1" applyFont="1" applyBorder="1"/>
    <xf numFmtId="9" fontId="3" fillId="0" borderId="1" xfId="0" applyNumberFormat="1" applyFont="1" applyBorder="1" applyAlignment="1">
      <alignment horizontal="left"/>
    </xf>
    <xf numFmtId="43" fontId="3" fillId="0" borderId="1" xfId="1" applyFont="1" applyBorder="1" applyAlignment="1">
      <alignment horizontal="left"/>
    </xf>
    <xf numFmtId="43" fontId="3" fillId="0" borderId="3" xfId="1" applyFont="1" applyBorder="1" applyAlignment="1">
      <alignment horizontal="left"/>
    </xf>
    <xf numFmtId="0" fontId="0" fillId="0" borderId="4" xfId="0" applyBorder="1" applyAlignment="1">
      <alignment horizontal="left"/>
    </xf>
    <xf numFmtId="172" fontId="4" fillId="2" borderId="16" xfId="3" applyNumberFormat="1" applyFont="1" applyFill="1" applyBorder="1"/>
    <xf numFmtId="0" fontId="54" fillId="0" borderId="0" xfId="0" applyFont="1" applyAlignment="1">
      <alignment horizontal="right"/>
    </xf>
    <xf numFmtId="0" fontId="52" fillId="0" borderId="0" xfId="0" applyFont="1"/>
    <xf numFmtId="0" fontId="46" fillId="0" borderId="0" xfId="0" applyFont="1"/>
    <xf numFmtId="0" fontId="51" fillId="0" borderId="0" xfId="0" applyFont="1"/>
    <xf numFmtId="175" fontId="4" fillId="0" borderId="0" xfId="0" applyNumberFormat="1" applyFont="1"/>
    <xf numFmtId="0" fontId="0" fillId="0" borderId="0" xfId="0" applyAlignment="1">
      <alignment horizontal="left"/>
    </xf>
    <xf numFmtId="43" fontId="3" fillId="0" borderId="1" xfId="1" applyFont="1" applyBorder="1" applyAlignment="1">
      <alignment horizontal="right"/>
    </xf>
    <xf numFmtId="0" fontId="8" fillId="0" borderId="1" xfId="0" applyFont="1" applyBorder="1" applyAlignment="1">
      <alignment horizontal="center" wrapText="1"/>
    </xf>
    <xf numFmtId="0" fontId="13" fillId="0" borderId="12" xfId="0" applyFont="1" applyBorder="1"/>
    <xf numFmtId="164" fontId="1" fillId="0" borderId="15" xfId="1" applyNumberFormat="1" applyFont="1" applyBorder="1"/>
    <xf numFmtId="172" fontId="4" fillId="0" borderId="16" xfId="3" applyNumberFormat="1" applyFont="1" applyBorder="1" applyAlignment="1">
      <alignment horizontal="right"/>
    </xf>
    <xf numFmtId="172" fontId="4" fillId="0" borderId="15" xfId="3" applyNumberFormat="1" applyFont="1" applyFill="1" applyBorder="1" applyAlignment="1">
      <alignment horizontal="right"/>
    </xf>
    <xf numFmtId="43" fontId="3" fillId="0" borderId="4" xfId="1" applyFont="1" applyBorder="1" applyAlignment="1"/>
    <xf numFmtId="6" fontId="6" fillId="0" borderId="0" xfId="1" applyNumberFormat="1" applyFont="1" applyFill="1" applyBorder="1" applyAlignment="1">
      <alignment horizontal="right"/>
    </xf>
    <xf numFmtId="167" fontId="4" fillId="0" borderId="22" xfId="0" applyNumberFormat="1" applyFont="1" applyBorder="1"/>
    <xf numFmtId="164" fontId="6" fillId="0" borderId="0" xfId="1" applyNumberFormat="1" applyFont="1" applyFill="1" applyBorder="1" applyAlignment="1">
      <alignment horizontal="right"/>
    </xf>
    <xf numFmtId="164" fontId="6" fillId="0" borderId="16" xfId="1" applyNumberFormat="1" applyFont="1" applyFill="1" applyBorder="1" applyAlignment="1">
      <alignment horizontal="right"/>
    </xf>
    <xf numFmtId="0" fontId="0" fillId="2" borderId="1" xfId="0" applyFill="1" applyBorder="1" applyAlignment="1">
      <alignment horizontal="center"/>
    </xf>
    <xf numFmtId="9" fontId="0" fillId="0" borderId="1" xfId="2" applyFont="1" applyFill="1" applyBorder="1" applyAlignment="1">
      <alignment horizontal="center"/>
    </xf>
    <xf numFmtId="9" fontId="3" fillId="2" borderId="0" xfId="0" applyNumberFormat="1" applyFont="1" applyFill="1" applyAlignment="1">
      <alignment horizontal="left"/>
    </xf>
    <xf numFmtId="0" fontId="2" fillId="0" borderId="0" xfId="0" applyFont="1" applyAlignment="1">
      <alignment horizontal="left"/>
    </xf>
    <xf numFmtId="0" fontId="3" fillId="0" borderId="0" xfId="0" applyFont="1" applyAlignment="1">
      <alignment horizontal="left"/>
    </xf>
    <xf numFmtId="0" fontId="6" fillId="0" borderId="0" xfId="0" applyFont="1" applyAlignment="1">
      <alignment horizontal="left"/>
    </xf>
    <xf numFmtId="0" fontId="6" fillId="0" borderId="16" xfId="0" applyFont="1" applyBorder="1" applyAlignment="1">
      <alignment horizontal="left"/>
    </xf>
    <xf numFmtId="43" fontId="16" fillId="0" borderId="0" xfId="1" applyFont="1" applyFill="1" applyBorder="1" applyAlignment="1">
      <alignment horizontal="left"/>
    </xf>
    <xf numFmtId="43" fontId="6" fillId="0" borderId="16" xfId="1" applyFont="1" applyFill="1" applyBorder="1" applyAlignment="1">
      <alignment horizontal="left"/>
    </xf>
    <xf numFmtId="43" fontId="6" fillId="0" borderId="0" xfId="1" applyFont="1" applyFill="1" applyBorder="1" applyAlignment="1">
      <alignment horizontal="left"/>
    </xf>
    <xf numFmtId="0" fontId="6" fillId="0" borderId="1" xfId="0" applyFont="1" applyBorder="1" applyAlignment="1">
      <alignment horizontal="left"/>
    </xf>
    <xf numFmtId="0" fontId="6" fillId="0" borderId="3" xfId="0" applyFont="1" applyBorder="1" applyAlignment="1">
      <alignment horizontal="left"/>
    </xf>
    <xf numFmtId="0" fontId="6" fillId="0" borderId="15" xfId="0" applyFont="1" applyBorder="1" applyAlignment="1">
      <alignment horizontal="left"/>
    </xf>
    <xf numFmtId="0" fontId="6" fillId="0" borderId="4" xfId="0" applyFont="1" applyBorder="1" applyAlignment="1">
      <alignment horizontal="left"/>
    </xf>
    <xf numFmtId="0" fontId="4" fillId="0" borderId="15" xfId="0" applyFont="1" applyBorder="1" applyAlignment="1">
      <alignment horizontal="left"/>
    </xf>
    <xf numFmtId="164" fontId="4" fillId="0" borderId="15" xfId="0" applyNumberFormat="1" applyFont="1" applyBorder="1" applyAlignment="1">
      <alignment horizontal="left"/>
    </xf>
    <xf numFmtId="164" fontId="4" fillId="0" borderId="15" xfId="0" applyNumberFormat="1" applyFont="1" applyBorder="1" applyAlignment="1">
      <alignment horizontal="right"/>
    </xf>
    <xf numFmtId="164" fontId="4" fillId="0" borderId="15" xfId="1" applyNumberFormat="1" applyFont="1" applyFill="1" applyBorder="1" applyAlignment="1">
      <alignment horizontal="right"/>
    </xf>
    <xf numFmtId="172" fontId="3" fillId="0" borderId="1" xfId="3" applyNumberFormat="1" applyFont="1" applyFill="1" applyBorder="1" applyAlignment="1">
      <alignment horizontal="left"/>
    </xf>
    <xf numFmtId="167" fontId="3" fillId="0" borderId="1" xfId="3" applyNumberFormat="1" applyFont="1" applyFill="1" applyBorder="1" applyAlignment="1">
      <alignment horizontal="left"/>
    </xf>
    <xf numFmtId="0" fontId="0" fillId="0" borderId="1" xfId="0" applyBorder="1" applyAlignment="1">
      <alignment horizontal="left" wrapText="1"/>
    </xf>
    <xf numFmtId="180" fontId="3" fillId="0" borderId="1" xfId="1" applyNumberFormat="1" applyFont="1" applyBorder="1" applyAlignment="1">
      <alignment horizontal="left" wrapText="1"/>
    </xf>
    <xf numFmtId="0" fontId="0" fillId="2" borderId="1" xfId="0" applyFill="1" applyBorder="1" applyAlignment="1">
      <alignment horizontal="left"/>
    </xf>
    <xf numFmtId="172" fontId="15" fillId="0" borderId="1" xfId="3" applyNumberFormat="1" applyFont="1" applyBorder="1" applyAlignment="1">
      <alignment horizontal="left"/>
    </xf>
    <xf numFmtId="167" fontId="3" fillId="2" borderId="0" xfId="3" applyNumberFormat="1" applyFont="1" applyFill="1" applyAlignment="1">
      <alignment horizontal="right"/>
    </xf>
    <xf numFmtId="165" fontId="3" fillId="2" borderId="0" xfId="3" applyFont="1" applyFill="1" applyAlignment="1">
      <alignment horizontal="right"/>
    </xf>
    <xf numFmtId="6" fontId="6" fillId="2" borderId="18" xfId="14" applyNumberFormat="1" applyFont="1" applyFill="1" applyBorder="1" applyAlignment="1">
      <alignment horizontal="right"/>
    </xf>
    <xf numFmtId="6" fontId="7" fillId="2" borderId="20" xfId="14" applyNumberFormat="1" applyFont="1" applyFill="1" applyBorder="1" applyAlignment="1">
      <alignment horizontal="right"/>
    </xf>
    <xf numFmtId="6" fontId="6" fillId="2" borderId="0" xfId="14" applyNumberFormat="1" applyFont="1" applyFill="1" applyAlignment="1">
      <alignment horizontal="right"/>
    </xf>
    <xf numFmtId="6" fontId="4" fillId="2" borderId="16" xfId="14" applyNumberFormat="1" applyFont="1" applyFill="1" applyBorder="1" applyAlignment="1">
      <alignment horizontal="right"/>
    </xf>
    <xf numFmtId="44" fontId="10" fillId="2" borderId="0" xfId="14" applyFont="1" applyFill="1" applyAlignment="1">
      <alignment horizontal="right"/>
    </xf>
    <xf numFmtId="6" fontId="4" fillId="2" borderId="18" xfId="14" applyNumberFormat="1" applyFont="1" applyFill="1" applyBorder="1" applyAlignment="1">
      <alignment horizontal="right"/>
    </xf>
    <xf numFmtId="44" fontId="0" fillId="0" borderId="1" xfId="0" applyNumberFormat="1" applyBorder="1" applyAlignment="1">
      <alignment horizontal="right"/>
    </xf>
    <xf numFmtId="44" fontId="0" fillId="0" borderId="3" xfId="0" applyNumberFormat="1" applyBorder="1" applyAlignment="1">
      <alignment horizontal="right"/>
    </xf>
    <xf numFmtId="6" fontId="6" fillId="2" borderId="16" xfId="14" applyNumberFormat="1" applyFont="1" applyFill="1" applyBorder="1" applyAlignment="1">
      <alignment horizontal="right"/>
    </xf>
    <xf numFmtId="6" fontId="7" fillId="2" borderId="0" xfId="14" applyNumberFormat="1" applyFont="1" applyFill="1" applyBorder="1" applyAlignment="1">
      <alignment horizontal="right"/>
    </xf>
    <xf numFmtId="6" fontId="4" fillId="2" borderId="0" xfId="14" applyNumberFormat="1" applyFont="1" applyFill="1" applyAlignment="1">
      <alignment horizontal="right"/>
    </xf>
    <xf numFmtId="2" fontId="3" fillId="0" borderId="1" xfId="0" applyNumberFormat="1" applyFont="1" applyBorder="1"/>
    <xf numFmtId="0" fontId="2" fillId="0" borderId="1" xfId="1" applyNumberFormat="1" applyFont="1" applyBorder="1"/>
    <xf numFmtId="0" fontId="2" fillId="0" borderId="1" xfId="1" applyNumberFormat="1" applyFont="1" applyBorder="1" applyAlignment="1">
      <alignment horizontal="right"/>
    </xf>
    <xf numFmtId="167" fontId="0" fillId="0" borderId="1" xfId="1" applyNumberFormat="1" applyFont="1" applyBorder="1" applyAlignment="1">
      <alignment horizontal="right"/>
    </xf>
    <xf numFmtId="167" fontId="6" fillId="0" borderId="1" xfId="1" applyNumberFormat="1" applyFont="1" applyBorder="1" applyAlignment="1">
      <alignment horizontal="right"/>
    </xf>
    <xf numFmtId="167" fontId="2" fillId="0" borderId="1" xfId="1" applyNumberFormat="1" applyFont="1" applyBorder="1" applyAlignment="1">
      <alignment horizontal="left"/>
    </xf>
    <xf numFmtId="167" fontId="0" fillId="0" borderId="1" xfId="3" applyNumberFormat="1" applyFont="1" applyBorder="1" applyAlignment="1">
      <alignment horizontal="left"/>
    </xf>
    <xf numFmtId="167" fontId="0" fillId="0" borderId="1" xfId="1" applyNumberFormat="1" applyFont="1" applyBorder="1" applyAlignment="1">
      <alignment horizontal="left"/>
    </xf>
    <xf numFmtId="167" fontId="3" fillId="0" borderId="1" xfId="1" applyNumberFormat="1" applyFont="1" applyFill="1" applyBorder="1" applyAlignment="1">
      <alignment horizontal="left"/>
    </xf>
    <xf numFmtId="173" fontId="3" fillId="0" borderId="1" xfId="1" applyNumberFormat="1" applyFont="1" applyFill="1" applyBorder="1" applyAlignment="1">
      <alignment horizontal="left"/>
    </xf>
    <xf numFmtId="167" fontId="6" fillId="0" borderId="1" xfId="1" applyNumberFormat="1" applyFont="1" applyBorder="1" applyAlignment="1">
      <alignment horizontal="left"/>
    </xf>
    <xf numFmtId="188" fontId="6" fillId="0" borderId="1" xfId="3" applyNumberFormat="1" applyFont="1" applyBorder="1" applyAlignment="1">
      <alignment horizontal="right"/>
    </xf>
    <xf numFmtId="9" fontId="3" fillId="0" borderId="0" xfId="2" applyFont="1" applyAlignment="1"/>
    <xf numFmtId="9" fontId="4" fillId="0" borderId="0" xfId="2" applyFont="1" applyAlignment="1"/>
    <xf numFmtId="165" fontId="3" fillId="0" borderId="0" xfId="3" applyFont="1" applyAlignment="1"/>
    <xf numFmtId="169" fontId="4" fillId="0" borderId="0" xfId="3" applyNumberFormat="1" applyFont="1" applyAlignment="1"/>
    <xf numFmtId="0" fontId="11" fillId="0" borderId="1" xfId="0" applyFont="1" applyBorder="1" applyAlignment="1">
      <alignment horizontal="left"/>
    </xf>
    <xf numFmtId="0" fontId="17" fillId="0" borderId="1" xfId="0" applyFont="1" applyBorder="1" applyAlignment="1">
      <alignment horizontal="left"/>
    </xf>
    <xf numFmtId="0" fontId="4" fillId="0" borderId="1" xfId="0" applyFont="1" applyBorder="1" applyAlignment="1">
      <alignment horizontal="left"/>
    </xf>
    <xf numFmtId="0" fontId="0" fillId="0" borderId="3" xfId="0" applyBorder="1" applyAlignment="1">
      <alignment horizontal="left"/>
    </xf>
    <xf numFmtId="165" fontId="27" fillId="0" borderId="1" xfId="3" applyFont="1" applyBorder="1" applyAlignment="1"/>
    <xf numFmtId="0" fontId="45" fillId="0" borderId="1" xfId="0" applyFont="1" applyBorder="1"/>
    <xf numFmtId="0" fontId="46" fillId="0" borderId="1" xfId="0" applyFont="1" applyBorder="1"/>
    <xf numFmtId="0" fontId="51" fillId="0" borderId="1" xfId="0" applyFont="1" applyBorder="1"/>
    <xf numFmtId="165" fontId="3" fillId="2" borderId="0" xfId="3" applyFont="1" applyFill="1" applyAlignment="1">
      <alignment horizontal="left"/>
    </xf>
    <xf numFmtId="167" fontId="3" fillId="2" borderId="0" xfId="3" applyNumberFormat="1" applyFont="1" applyFill="1" applyAlignment="1">
      <alignment horizontal="left"/>
    </xf>
    <xf numFmtId="0" fontId="22" fillId="0" borderId="1" xfId="0" applyFont="1" applyBorder="1" applyAlignment="1">
      <alignment horizontal="left"/>
    </xf>
    <xf numFmtId="0" fontId="3" fillId="2" borderId="0" xfId="0" applyFont="1" applyFill="1" applyAlignment="1">
      <alignment horizontal="left"/>
    </xf>
    <xf numFmtId="0" fontId="6" fillId="2" borderId="17" xfId="0" applyFont="1" applyFill="1" applyBorder="1" applyAlignment="1">
      <alignment horizontal="left"/>
    </xf>
    <xf numFmtId="0" fontId="6" fillId="2" borderId="18" xfId="0" applyFont="1" applyFill="1" applyBorder="1" applyAlignment="1">
      <alignment horizontal="left"/>
    </xf>
    <xf numFmtId="0" fontId="7" fillId="2" borderId="19" xfId="0" applyFont="1" applyFill="1" applyBorder="1" applyAlignment="1">
      <alignment horizontal="left"/>
    </xf>
    <xf numFmtId="0" fontId="10" fillId="2" borderId="20" xfId="0" applyFont="1" applyFill="1" applyBorder="1" applyAlignment="1">
      <alignment horizontal="left"/>
    </xf>
    <xf numFmtId="0" fontId="7" fillId="2" borderId="20" xfId="0" applyFont="1" applyFill="1" applyBorder="1" applyAlignment="1">
      <alignment horizontal="left"/>
    </xf>
    <xf numFmtId="0" fontId="3" fillId="0" borderId="4" xfId="0" applyFont="1" applyBorder="1" applyAlignment="1">
      <alignment horizontal="left"/>
    </xf>
    <xf numFmtId="0" fontId="0" fillId="0" borderId="4" xfId="0" applyBorder="1" applyAlignment="1">
      <alignment horizontal="left" wrapText="1"/>
    </xf>
    <xf numFmtId="0" fontId="6" fillId="2" borderId="0" xfId="0" applyFont="1" applyFill="1" applyAlignment="1">
      <alignment horizontal="left"/>
    </xf>
    <xf numFmtId="0" fontId="4" fillId="2" borderId="14" xfId="0" applyFont="1" applyFill="1" applyBorder="1" applyAlignment="1">
      <alignment horizontal="left"/>
    </xf>
    <xf numFmtId="0" fontId="4" fillId="2" borderId="16" xfId="0" applyFont="1" applyFill="1" applyBorder="1" applyAlignment="1">
      <alignment horizontal="left"/>
    </xf>
    <xf numFmtId="0" fontId="7" fillId="2" borderId="0" xfId="0" applyFont="1" applyFill="1" applyAlignment="1">
      <alignment horizontal="left"/>
    </xf>
    <xf numFmtId="0" fontId="10" fillId="2" borderId="0" xfId="0" applyFont="1" applyFill="1" applyAlignment="1">
      <alignment horizontal="left"/>
    </xf>
    <xf numFmtId="10" fontId="3" fillId="0" borderId="1" xfId="0" applyNumberFormat="1" applyFont="1" applyBorder="1" applyAlignment="1">
      <alignment horizontal="left"/>
    </xf>
    <xf numFmtId="0" fontId="0" fillId="0" borderId="15" xfId="0" applyBorder="1" applyAlignment="1">
      <alignment horizontal="left"/>
    </xf>
    <xf numFmtId="0" fontId="7" fillId="0" borderId="4" xfId="0" applyFont="1" applyBorder="1" applyAlignment="1">
      <alignment horizontal="left"/>
    </xf>
    <xf numFmtId="0" fontId="2" fillId="0" borderId="4" xfId="0" applyFont="1" applyBorder="1" applyAlignment="1">
      <alignment horizontal="left"/>
    </xf>
    <xf numFmtId="0" fontId="4" fillId="2" borderId="17" xfId="0" applyFont="1" applyFill="1" applyBorder="1" applyAlignment="1">
      <alignment horizontal="left"/>
    </xf>
    <xf numFmtId="0" fontId="4" fillId="2" borderId="18" xfId="0" applyFont="1" applyFill="1" applyBorder="1" applyAlignment="1">
      <alignment horizontal="left"/>
    </xf>
    <xf numFmtId="0" fontId="6" fillId="2" borderId="14" xfId="0" applyFont="1" applyFill="1" applyBorder="1" applyAlignment="1">
      <alignment horizontal="left"/>
    </xf>
    <xf numFmtId="0" fontId="3" fillId="2" borderId="16" xfId="0" applyFont="1" applyFill="1" applyBorder="1" applyAlignment="1">
      <alignment horizontal="left"/>
    </xf>
    <xf numFmtId="0" fontId="4" fillId="0" borderId="1" xfId="0" applyFont="1" applyBorder="1" applyAlignment="1">
      <alignment horizontal="left" wrapText="1"/>
    </xf>
    <xf numFmtId="169" fontId="3" fillId="0" borderId="1" xfId="3" applyNumberFormat="1" applyFont="1" applyBorder="1" applyAlignment="1">
      <alignment horizontal="left"/>
    </xf>
    <xf numFmtId="9" fontId="6" fillId="0" borderId="1" xfId="0" applyNumberFormat="1" applyFont="1" applyBorder="1" applyAlignment="1">
      <alignment horizontal="left"/>
    </xf>
    <xf numFmtId="172" fontId="6" fillId="0" borderId="1" xfId="3" applyNumberFormat="1" applyFont="1" applyFill="1" applyBorder="1" applyAlignment="1">
      <alignment horizontal="left"/>
    </xf>
    <xf numFmtId="172" fontId="6" fillId="0" borderId="3" xfId="3" applyNumberFormat="1" applyFont="1" applyFill="1" applyBorder="1" applyAlignment="1">
      <alignment horizontal="left"/>
    </xf>
    <xf numFmtId="0" fontId="4" fillId="0" borderId="3" xfId="0" applyFont="1" applyBorder="1" applyAlignment="1">
      <alignment horizontal="left"/>
    </xf>
    <xf numFmtId="181" fontId="3" fillId="0" borderId="1" xfId="14" applyNumberFormat="1" applyFont="1" applyBorder="1" applyAlignment="1">
      <alignment horizontal="left"/>
    </xf>
    <xf numFmtId="181" fontId="0" fillId="0" borderId="1" xfId="14" applyNumberFormat="1" applyFont="1" applyBorder="1" applyAlignment="1">
      <alignment horizontal="left"/>
    </xf>
    <xf numFmtId="43" fontId="3" fillId="0" borderId="1" xfId="1" applyFont="1" applyFill="1" applyBorder="1" applyAlignment="1">
      <alignment horizontal="right"/>
    </xf>
    <xf numFmtId="43" fontId="0" fillId="0" borderId="1" xfId="1" applyFont="1" applyBorder="1" applyAlignment="1">
      <alignment horizontal="left"/>
    </xf>
    <xf numFmtId="0" fontId="0" fillId="0" borderId="22" xfId="0" applyBorder="1" applyAlignment="1">
      <alignment horizontal="left"/>
    </xf>
    <xf numFmtId="43" fontId="0" fillId="0" borderId="4" xfId="1" applyFont="1" applyBorder="1" applyAlignment="1">
      <alignment horizontal="left"/>
    </xf>
    <xf numFmtId="43" fontId="6" fillId="0" borderId="1" xfId="1" applyFont="1" applyBorder="1" applyAlignment="1">
      <alignment horizontal="left"/>
    </xf>
    <xf numFmtId="167" fontId="6" fillId="0" borderId="1" xfId="3" applyNumberFormat="1" applyFont="1" applyBorder="1" applyAlignment="1">
      <alignment horizontal="left"/>
    </xf>
    <xf numFmtId="9" fontId="3" fillId="0" borderId="1" xfId="0" applyNumberFormat="1" applyFont="1" applyBorder="1"/>
    <xf numFmtId="0" fontId="2" fillId="0" borderId="15" xfId="0" applyFont="1" applyBorder="1"/>
    <xf numFmtId="0" fontId="0" fillId="0" borderId="22" xfId="0" applyBorder="1"/>
    <xf numFmtId="167" fontId="0" fillId="0" borderId="15" xfId="3" applyNumberFormat="1" applyFont="1" applyBorder="1" applyAlignment="1"/>
    <xf numFmtId="167" fontId="0" fillId="0" borderId="4" xfId="3" applyNumberFormat="1" applyFont="1" applyBorder="1" applyAlignment="1"/>
    <xf numFmtId="167" fontId="6" fillId="0" borderId="1" xfId="3" applyNumberFormat="1" applyFont="1" applyBorder="1" applyAlignment="1"/>
    <xf numFmtId="167" fontId="0" fillId="0" borderId="1" xfId="3" applyNumberFormat="1" applyFont="1" applyBorder="1" applyAlignment="1"/>
    <xf numFmtId="167" fontId="4" fillId="0" borderId="15" xfId="3" applyNumberFormat="1" applyFont="1" applyBorder="1" applyAlignment="1"/>
    <xf numFmtId="0" fontId="4" fillId="0" borderId="18" xfId="0" applyFont="1" applyBorder="1"/>
    <xf numFmtId="167" fontId="1" fillId="0" borderId="4" xfId="3" applyNumberFormat="1" applyFont="1" applyBorder="1" applyAlignment="1"/>
    <xf numFmtId="0" fontId="0" fillId="0" borderId="20" xfId="0" applyBorder="1"/>
    <xf numFmtId="0" fontId="0" fillId="0" borderId="18" xfId="0" applyBorder="1"/>
    <xf numFmtId="167" fontId="4" fillId="0" borderId="1" xfId="3" applyNumberFormat="1" applyFont="1" applyBorder="1" applyAlignment="1"/>
    <xf numFmtId="164" fontId="3" fillId="0" borderId="3" xfId="1" applyNumberFormat="1" applyFont="1" applyBorder="1" applyAlignment="1">
      <alignment horizontal="right"/>
    </xf>
    <xf numFmtId="167" fontId="1" fillId="0" borderId="15" xfId="3" applyNumberFormat="1" applyFont="1" applyBorder="1" applyAlignment="1">
      <alignment horizontal="right"/>
    </xf>
    <xf numFmtId="167" fontId="1" fillId="0" borderId="4" xfId="3" applyNumberFormat="1" applyFont="1" applyBorder="1" applyAlignment="1">
      <alignment horizontal="right"/>
    </xf>
    <xf numFmtId="43" fontId="0" fillId="0" borderId="4" xfId="1" applyFont="1" applyBorder="1" applyAlignment="1">
      <alignment horizontal="right"/>
    </xf>
    <xf numFmtId="164" fontId="6" fillId="0" borderId="15" xfId="1" applyNumberFormat="1" applyFont="1" applyBorder="1" applyAlignment="1">
      <alignment horizontal="right"/>
    </xf>
    <xf numFmtId="164" fontId="16" fillId="0" borderId="1" xfId="1" applyNumberFormat="1" applyFont="1" applyFill="1" applyBorder="1" applyAlignment="1">
      <alignment horizontal="right"/>
    </xf>
    <xf numFmtId="164" fontId="16" fillId="0" borderId="3" xfId="1" applyNumberFormat="1" applyFont="1" applyBorder="1" applyAlignment="1">
      <alignment horizontal="right"/>
    </xf>
    <xf numFmtId="167" fontId="0" fillId="0" borderId="15" xfId="0" applyNumberFormat="1" applyBorder="1" applyAlignment="1">
      <alignment horizontal="right"/>
    </xf>
    <xf numFmtId="43" fontId="0" fillId="0" borderId="1" xfId="1" applyFont="1" applyBorder="1" applyAlignment="1">
      <alignment horizontal="right"/>
    </xf>
    <xf numFmtId="167" fontId="0" fillId="0" borderId="1" xfId="0" applyNumberFormat="1" applyBorder="1" applyAlignment="1">
      <alignment horizontal="right"/>
    </xf>
    <xf numFmtId="166" fontId="0" fillId="0" borderId="1" xfId="2" applyNumberFormat="1" applyFont="1" applyBorder="1" applyAlignment="1">
      <alignment horizontal="right"/>
    </xf>
    <xf numFmtId="164" fontId="6" fillId="0" borderId="3" xfId="1" applyNumberFormat="1" applyFont="1" applyBorder="1" applyAlignment="1">
      <alignment horizontal="right"/>
    </xf>
    <xf numFmtId="164" fontId="6" fillId="0" borderId="4" xfId="1" applyNumberFormat="1" applyFont="1" applyBorder="1" applyAlignment="1">
      <alignment horizontal="right"/>
    </xf>
    <xf numFmtId="167" fontId="28" fillId="0" borderId="1" xfId="3" applyNumberFormat="1" applyFont="1" applyBorder="1" applyAlignment="1">
      <alignment horizontal="left"/>
    </xf>
    <xf numFmtId="164" fontId="3" fillId="0" borderId="0" xfId="1" applyNumberFormat="1" applyFont="1" applyBorder="1" applyAlignment="1">
      <alignment horizontal="left"/>
    </xf>
    <xf numFmtId="0" fontId="50" fillId="0" borderId="16" xfId="0" applyFont="1" applyBorder="1" applyAlignment="1">
      <alignment horizontal="left"/>
    </xf>
    <xf numFmtId="0" fontId="4" fillId="0" borderId="16" xfId="0" applyFont="1" applyBorder="1" applyAlignment="1">
      <alignment horizontal="left"/>
    </xf>
    <xf numFmtId="0" fontId="7" fillId="0" borderId="0" xfId="0" applyFont="1" applyAlignment="1">
      <alignment horizontal="left"/>
    </xf>
    <xf numFmtId="175" fontId="0" fillId="0" borderId="0" xfId="0" applyNumberFormat="1" applyAlignment="1">
      <alignment horizontal="left"/>
    </xf>
    <xf numFmtId="0" fontId="3" fillId="0" borderId="21" xfId="0" applyFont="1" applyBorder="1" applyAlignment="1">
      <alignment horizontal="left"/>
    </xf>
    <xf numFmtId="165" fontId="3" fillId="0" borderId="21" xfId="3" applyFont="1" applyFill="1" applyBorder="1" applyAlignment="1">
      <alignment horizontal="left"/>
    </xf>
    <xf numFmtId="0" fontId="15" fillId="0" borderId="0" xfId="0" applyFont="1" applyAlignment="1">
      <alignment horizontal="left"/>
    </xf>
    <xf numFmtId="43" fontId="3" fillId="2" borderId="0" xfId="1" applyFont="1" applyFill="1" applyAlignment="1">
      <alignment horizontal="left"/>
    </xf>
    <xf numFmtId="6" fontId="3" fillId="0" borderId="0" xfId="1" applyNumberFormat="1" applyFont="1" applyBorder="1" applyAlignment="1">
      <alignment horizontal="right"/>
    </xf>
    <xf numFmtId="0" fontId="3" fillId="0" borderId="1" xfId="1" applyNumberFormat="1" applyFont="1" applyFill="1" applyBorder="1" applyAlignment="1">
      <alignment horizontal="left"/>
    </xf>
    <xf numFmtId="9" fontId="3" fillId="0" borderId="1" xfId="2" applyFont="1" applyFill="1" applyBorder="1" applyAlignment="1">
      <alignment horizontal="left"/>
    </xf>
    <xf numFmtId="0" fontId="0" fillId="0" borderId="17" xfId="0" applyBorder="1" applyAlignment="1">
      <alignment horizontal="left"/>
    </xf>
    <xf numFmtId="8" fontId="0" fillId="0" borderId="1" xfId="0" applyNumberFormat="1" applyBorder="1" applyAlignment="1">
      <alignment horizontal="left"/>
    </xf>
    <xf numFmtId="0" fontId="0" fillId="0" borderId="16" xfId="0" applyBorder="1" applyAlignment="1">
      <alignment horizontal="left"/>
    </xf>
    <xf numFmtId="0" fontId="15" fillId="0" borderId="16" xfId="0" applyFont="1" applyBorder="1" applyAlignment="1">
      <alignment horizontal="left"/>
    </xf>
    <xf numFmtId="8" fontId="6" fillId="2" borderId="0" xfId="2" applyNumberFormat="1" applyFont="1" applyFill="1" applyBorder="1" applyAlignment="1">
      <alignment horizontal="left"/>
    </xf>
    <xf numFmtId="164" fontId="3" fillId="2" borderId="0" xfId="1" applyNumberFormat="1" applyFont="1" applyFill="1" applyBorder="1" applyAlignment="1">
      <alignment horizontal="left"/>
    </xf>
    <xf numFmtId="9" fontId="6" fillId="2" borderId="0" xfId="2" applyFont="1" applyFill="1" applyBorder="1" applyAlignment="1">
      <alignment horizontal="left"/>
    </xf>
    <xf numFmtId="175" fontId="6" fillId="2" borderId="0" xfId="0" applyNumberFormat="1" applyFont="1" applyFill="1" applyAlignment="1">
      <alignment horizontal="left"/>
    </xf>
    <xf numFmtId="172" fontId="6" fillId="2" borderId="0" xfId="3" applyNumberFormat="1" applyFont="1" applyFill="1" applyBorder="1" applyAlignment="1">
      <alignment horizontal="left"/>
    </xf>
    <xf numFmtId="43" fontId="3" fillId="2" borderId="0" xfId="1" applyFont="1" applyFill="1" applyBorder="1" applyAlignment="1">
      <alignment horizontal="left"/>
    </xf>
    <xf numFmtId="167" fontId="7" fillId="2" borderId="0" xfId="3" applyNumberFormat="1" applyFont="1" applyFill="1" applyBorder="1" applyAlignment="1">
      <alignment horizontal="left"/>
    </xf>
    <xf numFmtId="175" fontId="7" fillId="2" borderId="0" xfId="0" applyNumberFormat="1" applyFont="1" applyFill="1" applyAlignment="1">
      <alignment horizontal="left"/>
    </xf>
    <xf numFmtId="8" fontId="6" fillId="2" borderId="0" xfId="0" applyNumberFormat="1" applyFont="1" applyFill="1" applyAlignment="1">
      <alignment horizontal="left"/>
    </xf>
    <xf numFmtId="175" fontId="16" fillId="0" borderId="0" xfId="0" applyNumberFormat="1" applyFont="1" applyAlignment="1">
      <alignment horizontal="left"/>
    </xf>
    <xf numFmtId="0" fontId="43" fillId="0" borderId="0" xfId="0" applyFont="1" applyAlignment="1">
      <alignment horizontal="left" vertical="center" wrapText="1"/>
    </xf>
    <xf numFmtId="0" fontId="44" fillId="0" borderId="0" xfId="0" applyFont="1" applyAlignment="1">
      <alignment horizontal="left"/>
    </xf>
    <xf numFmtId="0" fontId="54" fillId="0" borderId="0" xfId="0" applyFont="1" applyAlignment="1">
      <alignment horizontal="left"/>
    </xf>
    <xf numFmtId="165" fontId="6" fillId="2" borderId="0" xfId="3" applyFont="1" applyFill="1" applyBorder="1" applyAlignment="1">
      <alignment horizontal="left"/>
    </xf>
    <xf numFmtId="0" fontId="16" fillId="0" borderId="0" xfId="0" applyFont="1" applyAlignment="1">
      <alignment horizontal="left"/>
    </xf>
    <xf numFmtId="165" fontId="16" fillId="0" borderId="0" xfId="3" applyFont="1" applyFill="1" applyBorder="1" applyAlignment="1">
      <alignment horizontal="left"/>
    </xf>
    <xf numFmtId="165" fontId="6" fillId="0" borderId="0" xfId="3" applyFont="1" applyFill="1" applyBorder="1" applyAlignment="1">
      <alignment horizontal="left"/>
    </xf>
    <xf numFmtId="9" fontId="6" fillId="0" borderId="0" xfId="0" applyNumberFormat="1" applyFont="1" applyAlignment="1">
      <alignment horizontal="left"/>
    </xf>
    <xf numFmtId="164" fontId="3" fillId="2" borderId="0" xfId="1" applyNumberFormat="1" applyFont="1" applyFill="1" applyBorder="1" applyAlignment="1">
      <alignment horizontal="right"/>
    </xf>
    <xf numFmtId="164" fontId="16" fillId="0" borderId="3" xfId="1" applyNumberFormat="1" applyFont="1" applyFill="1" applyBorder="1" applyAlignment="1">
      <alignment horizontal="right"/>
    </xf>
    <xf numFmtId="164" fontId="6" fillId="0" borderId="4" xfId="1" applyNumberFormat="1" applyFont="1" applyFill="1" applyBorder="1" applyAlignment="1">
      <alignment horizontal="right"/>
    </xf>
    <xf numFmtId="164" fontId="16" fillId="0" borderId="1" xfId="1" applyNumberFormat="1" applyFont="1" applyFill="1" applyBorder="1" applyAlignment="1">
      <alignment horizontal="left"/>
    </xf>
    <xf numFmtId="164" fontId="16" fillId="0" borderId="3" xfId="1" applyNumberFormat="1" applyFont="1" applyFill="1" applyBorder="1" applyAlignment="1">
      <alignment horizontal="left"/>
    </xf>
    <xf numFmtId="164" fontId="4" fillId="0" borderId="15" xfId="1" applyNumberFormat="1" applyFont="1" applyFill="1" applyBorder="1" applyAlignment="1">
      <alignment horizontal="left"/>
    </xf>
    <xf numFmtId="164" fontId="6" fillId="0" borderId="4" xfId="1" applyNumberFormat="1" applyFont="1" applyFill="1" applyBorder="1" applyAlignment="1">
      <alignment horizontal="left"/>
    </xf>
    <xf numFmtId="0" fontId="7" fillId="0" borderId="21" xfId="0" applyFont="1" applyBorder="1" applyAlignment="1">
      <alignment horizontal="left"/>
    </xf>
    <xf numFmtId="43" fontId="7" fillId="0" borderId="4" xfId="1" applyFont="1" applyBorder="1" applyAlignment="1">
      <alignment horizontal="left"/>
    </xf>
    <xf numFmtId="164" fontId="16" fillId="0" borderId="0" xfId="1" applyNumberFormat="1" applyFont="1" applyBorder="1" applyAlignment="1">
      <alignment horizontal="left"/>
    </xf>
    <xf numFmtId="43" fontId="16" fillId="0" borderId="0" xfId="1" applyFont="1" applyBorder="1" applyAlignment="1">
      <alignment horizontal="left"/>
    </xf>
    <xf numFmtId="0" fontId="3" fillId="0" borderId="0" xfId="3" applyNumberFormat="1" applyFont="1" applyBorder="1" applyAlignment="1">
      <alignment horizontal="left"/>
    </xf>
    <xf numFmtId="43" fontId="3" fillId="0" borderId="4" xfId="1" applyFont="1" applyBorder="1" applyAlignment="1">
      <alignment horizontal="left"/>
    </xf>
    <xf numFmtId="164" fontId="3" fillId="0" borderId="1" xfId="1" applyNumberFormat="1" applyFont="1" applyBorder="1" applyAlignment="1">
      <alignment horizontal="left"/>
    </xf>
    <xf numFmtId="165" fontId="0" fillId="0" borderId="4" xfId="3" applyFont="1" applyBorder="1" applyAlignment="1">
      <alignment horizontal="right"/>
    </xf>
    <xf numFmtId="43" fontId="3" fillId="0" borderId="3" xfId="1" applyFont="1" applyBorder="1" applyAlignment="1">
      <alignment horizontal="right"/>
    </xf>
    <xf numFmtId="6" fontId="0" fillId="0" borderId="1" xfId="1" applyNumberFormat="1" applyFont="1" applyBorder="1" applyAlignment="1">
      <alignment horizontal="left"/>
    </xf>
    <xf numFmtId="6" fontId="0" fillId="0" borderId="1" xfId="3" applyNumberFormat="1" applyFont="1" applyBorder="1" applyAlignment="1">
      <alignment horizontal="left"/>
    </xf>
    <xf numFmtId="6" fontId="6" fillId="0" borderId="1" xfId="3" applyNumberFormat="1" applyFont="1" applyBorder="1" applyAlignment="1">
      <alignment horizontal="left"/>
    </xf>
    <xf numFmtId="10" fontId="6" fillId="0" borderId="1" xfId="2" applyNumberFormat="1" applyFont="1" applyBorder="1" applyAlignment="1">
      <alignment horizontal="left"/>
    </xf>
    <xf numFmtId="6" fontId="6" fillId="0" borderId="1" xfId="2" applyNumberFormat="1" applyFont="1" applyBorder="1" applyAlignment="1">
      <alignment horizontal="left"/>
    </xf>
    <xf numFmtId="0" fontId="15" fillId="0" borderId="1" xfId="0" applyFont="1" applyBorder="1" applyAlignment="1">
      <alignment horizontal="right"/>
    </xf>
    <xf numFmtId="167" fontId="0" fillId="0" borderId="1" xfId="3" applyNumberFormat="1" applyFont="1" applyBorder="1" applyAlignment="1">
      <alignment horizontal="right"/>
    </xf>
    <xf numFmtId="0" fontId="7" fillId="0" borderId="1" xfId="0" applyFont="1" applyBorder="1" applyAlignment="1">
      <alignment horizontal="right"/>
    </xf>
    <xf numFmtId="0" fontId="7" fillId="0" borderId="1" xfId="0" applyFont="1" applyBorder="1" applyAlignment="1">
      <alignment horizontal="left"/>
    </xf>
    <xf numFmtId="9" fontId="55" fillId="0" borderId="1" xfId="1" applyNumberFormat="1" applyFont="1" applyFill="1" applyBorder="1"/>
    <xf numFmtId="166" fontId="0" fillId="3" borderId="1" xfId="0" applyNumberFormat="1" applyFill="1" applyBorder="1" applyAlignment="1">
      <alignment horizontal="center"/>
    </xf>
    <xf numFmtId="166" fontId="0" fillId="0" borderId="1" xfId="0" applyNumberFormat="1" applyBorder="1" applyAlignment="1">
      <alignment horizontal="center"/>
    </xf>
    <xf numFmtId="0" fontId="51" fillId="0" borderId="0" xfId="0" applyFont="1" applyAlignment="1">
      <alignment horizontal="right"/>
    </xf>
    <xf numFmtId="166" fontId="51" fillId="0" borderId="1" xfId="2" applyNumberFormat="1" applyFont="1" applyFill="1" applyBorder="1"/>
    <xf numFmtId="0" fontId="56" fillId="0" borderId="0" xfId="16" applyFont="1"/>
    <xf numFmtId="10" fontId="0" fillId="0" borderId="4" xfId="2" applyNumberFormat="1" applyFont="1" applyBorder="1" applyAlignment="1">
      <alignment horizontal="right"/>
    </xf>
    <xf numFmtId="10" fontId="3" fillId="0" borderId="4" xfId="2" applyNumberFormat="1" applyFont="1" applyBorder="1" applyAlignment="1">
      <alignment horizontal="right"/>
    </xf>
    <xf numFmtId="10" fontId="0" fillId="0" borderId="0" xfId="2" applyNumberFormat="1" applyFont="1" applyFill="1" applyBorder="1"/>
    <xf numFmtId="6" fontId="0" fillId="0" borderId="26" xfId="0" applyNumberFormat="1" applyBorder="1"/>
    <xf numFmtId="0" fontId="2" fillId="2" borderId="1" xfId="0" applyFont="1" applyFill="1" applyBorder="1" applyAlignment="1">
      <alignment horizontal="left"/>
    </xf>
    <xf numFmtId="0" fontId="15" fillId="0" borderId="1" xfId="0" applyFont="1" applyBorder="1" applyAlignment="1">
      <alignment horizontal="center"/>
    </xf>
    <xf numFmtId="0" fontId="28" fillId="0" borderId="1" xfId="0" applyFont="1" applyBorder="1" applyAlignment="1">
      <alignment horizontal="center" wrapText="1"/>
    </xf>
    <xf numFmtId="0" fontId="2" fillId="9" borderId="0" xfId="0" applyFont="1" applyFill="1"/>
    <xf numFmtId="0" fontId="8" fillId="9" borderId="0" xfId="0" applyFont="1" applyFill="1"/>
    <xf numFmtId="0" fontId="11" fillId="9" borderId="0" xfId="0" applyFont="1" applyFill="1"/>
    <xf numFmtId="0" fontId="0" fillId="9" borderId="0" xfId="0" applyFill="1"/>
    <xf numFmtId="0" fontId="0" fillId="9" borderId="0" xfId="0" applyFill="1" applyAlignment="1">
      <alignment horizontal="left"/>
    </xf>
    <xf numFmtId="0" fontId="6" fillId="9" borderId="0" xfId="0" applyFont="1" applyFill="1"/>
    <xf numFmtId="0" fontId="28" fillId="9" borderId="0" xfId="0" applyFont="1" applyFill="1"/>
    <xf numFmtId="0" fontId="16" fillId="9" borderId="0" xfId="0" applyFont="1" applyFill="1"/>
    <xf numFmtId="0" fontId="0" fillId="0" borderId="3" xfId="0" applyBorder="1"/>
    <xf numFmtId="0" fontId="2" fillId="8" borderId="0" xfId="0" applyFont="1" applyFill="1"/>
    <xf numFmtId="0" fontId="8" fillId="8" borderId="0" xfId="0" applyFont="1" applyFill="1"/>
    <xf numFmtId="0" fontId="11" fillId="8" borderId="0" xfId="0" applyFont="1" applyFill="1"/>
    <xf numFmtId="0" fontId="0" fillId="8" borderId="0" xfId="0" applyFill="1"/>
    <xf numFmtId="0" fontId="0" fillId="8" borderId="0" xfId="0" applyFill="1" applyAlignment="1">
      <alignment horizontal="left"/>
    </xf>
    <xf numFmtId="0" fontId="0" fillId="8" borderId="0" xfId="0" applyFill="1" applyAlignment="1">
      <alignment horizontal="center"/>
    </xf>
    <xf numFmtId="0" fontId="15" fillId="8" borderId="0" xfId="0" applyFont="1" applyFill="1" applyAlignment="1">
      <alignment horizontal="center"/>
    </xf>
    <xf numFmtId="0" fontId="0" fillId="9" borderId="20" xfId="0" applyFill="1" applyBorder="1" applyAlignment="1">
      <alignment horizontal="center"/>
    </xf>
    <xf numFmtId="0" fontId="15" fillId="9" borderId="0" xfId="0" applyFont="1" applyFill="1" applyAlignment="1">
      <alignment horizontal="center"/>
    </xf>
    <xf numFmtId="9" fontId="6" fillId="9" borderId="0" xfId="2" applyFont="1" applyFill="1" applyBorder="1" applyAlignment="1">
      <alignment horizontal="center"/>
    </xf>
    <xf numFmtId="10" fontId="11" fillId="9" borderId="0" xfId="0" applyNumberFormat="1" applyFont="1" applyFill="1"/>
    <xf numFmtId="10" fontId="0" fillId="9" borderId="0" xfId="0" applyNumberFormat="1" applyFill="1"/>
    <xf numFmtId="0" fontId="6" fillId="9" borderId="0" xfId="0" applyFont="1" applyFill="1" applyAlignment="1">
      <alignment horizontal="center"/>
    </xf>
    <xf numFmtId="0" fontId="0" fillId="9" borderId="30" xfId="0" applyFill="1" applyBorder="1" applyAlignment="1">
      <alignment horizontal="center"/>
    </xf>
    <xf numFmtId="0" fontId="0" fillId="9" borderId="29" xfId="0" applyFill="1" applyBorder="1" applyAlignment="1">
      <alignment horizontal="center"/>
    </xf>
    <xf numFmtId="0" fontId="7" fillId="8" borderId="0" xfId="0" applyFont="1" applyFill="1"/>
    <xf numFmtId="0" fontId="28" fillId="8" borderId="0" xfId="0" applyFont="1" applyFill="1"/>
    <xf numFmtId="0" fontId="16" fillId="8" borderId="0" xfId="0" applyFont="1" applyFill="1"/>
    <xf numFmtId="0" fontId="6" fillId="8" borderId="0" xfId="0" applyFont="1" applyFill="1"/>
    <xf numFmtId="0" fontId="0" fillId="9" borderId="0" xfId="0" applyFill="1" applyAlignment="1">
      <alignment horizontal="center"/>
    </xf>
    <xf numFmtId="0" fontId="0" fillId="3" borderId="30" xfId="0" applyFill="1" applyBorder="1" applyAlignment="1">
      <alignment horizontal="center"/>
    </xf>
    <xf numFmtId="0" fontId="25" fillId="9" borderId="0" xfId="0" applyFont="1" applyFill="1" applyAlignment="1">
      <alignment horizontal="center"/>
    </xf>
    <xf numFmtId="0" fontId="6" fillId="9" borderId="0" xfId="0" applyFont="1" applyFill="1" applyAlignment="1">
      <alignment vertical="center"/>
    </xf>
    <xf numFmtId="0" fontId="6" fillId="9" borderId="0" xfId="0" applyFont="1" applyFill="1" applyAlignment="1">
      <alignment horizontal="left" vertical="center"/>
    </xf>
    <xf numFmtId="0" fontId="6" fillId="3" borderId="20" xfId="0" applyFont="1" applyFill="1" applyBorder="1" applyAlignment="1">
      <alignment horizontal="center" wrapText="1"/>
    </xf>
    <xf numFmtId="9" fontId="0" fillId="3" borderId="30" xfId="2" applyFont="1" applyFill="1" applyBorder="1" applyAlignment="1">
      <alignment horizontal="center"/>
    </xf>
    <xf numFmtId="9" fontId="15" fillId="9" borderId="0" xfId="2" applyFont="1" applyFill="1" applyBorder="1" applyAlignment="1">
      <alignment horizontal="center"/>
    </xf>
    <xf numFmtId="164" fontId="15" fillId="9" borderId="0" xfId="1" applyNumberFormat="1" applyFont="1" applyFill="1" applyBorder="1" applyAlignment="1">
      <alignment horizontal="center"/>
    </xf>
    <xf numFmtId="0" fontId="0" fillId="3" borderId="29" xfId="0" applyFill="1" applyBorder="1" applyAlignment="1">
      <alignment horizontal="center"/>
    </xf>
    <xf numFmtId="9" fontId="0" fillId="9" borderId="0" xfId="2" applyFont="1" applyFill="1" applyBorder="1" applyAlignment="1">
      <alignment horizontal="center"/>
    </xf>
    <xf numFmtId="9" fontId="0" fillId="3" borderId="30" xfId="0" applyNumberFormat="1" applyFill="1" applyBorder="1" applyAlignment="1">
      <alignment horizontal="center"/>
    </xf>
    <xf numFmtId="0" fontId="0" fillId="3" borderId="30" xfId="1" applyNumberFormat="1" applyFont="1" applyFill="1" applyBorder="1" applyAlignment="1">
      <alignment horizontal="center" vertical="center"/>
    </xf>
    <xf numFmtId="10" fontId="0" fillId="3" borderId="29" xfId="0" applyNumberFormat="1" applyFill="1" applyBorder="1" applyAlignment="1">
      <alignment horizontal="center"/>
    </xf>
    <xf numFmtId="9" fontId="15" fillId="9" borderId="0" xfId="0" applyNumberFormat="1" applyFont="1" applyFill="1" applyAlignment="1">
      <alignment horizontal="center"/>
    </xf>
    <xf numFmtId="10" fontId="15" fillId="9" borderId="0" xfId="0" applyNumberFormat="1" applyFont="1" applyFill="1" applyAlignment="1">
      <alignment horizontal="center"/>
    </xf>
    <xf numFmtId="10" fontId="0" fillId="9" borderId="0" xfId="0" applyNumberFormat="1" applyFill="1" applyAlignment="1">
      <alignment horizontal="center"/>
    </xf>
    <xf numFmtId="10" fontId="0" fillId="8" borderId="0" xfId="0" applyNumberFormat="1" applyFill="1" applyAlignment="1">
      <alignment horizontal="left"/>
    </xf>
    <xf numFmtId="10" fontId="0" fillId="8" borderId="0" xfId="0" applyNumberFormat="1" applyFill="1" applyAlignment="1">
      <alignment horizontal="center"/>
    </xf>
    <xf numFmtId="10" fontId="15" fillId="8" borderId="0" xfId="0" applyNumberFormat="1" applyFont="1" applyFill="1" applyAlignment="1">
      <alignment horizontal="center"/>
    </xf>
    <xf numFmtId="10" fontId="11" fillId="8" borderId="0" xfId="0" applyNumberFormat="1" applyFont="1" applyFill="1"/>
    <xf numFmtId="10" fontId="0" fillId="8" borderId="0" xfId="0" applyNumberFormat="1" applyFill="1"/>
    <xf numFmtId="10" fontId="0" fillId="9" borderId="0" xfId="0" applyNumberFormat="1" applyFill="1" applyAlignment="1">
      <alignment horizontal="left"/>
    </xf>
    <xf numFmtId="0" fontId="0" fillId="0" borderId="21" xfId="0" applyBorder="1"/>
    <xf numFmtId="0" fontId="6" fillId="9" borderId="0" xfId="0" applyFont="1" applyFill="1" applyAlignment="1">
      <alignment horizontal="left"/>
    </xf>
    <xf numFmtId="166" fontId="11" fillId="9" borderId="0" xfId="0" applyNumberFormat="1" applyFont="1" applyFill="1" applyAlignment="1">
      <alignment horizontal="center"/>
    </xf>
    <xf numFmtId="0" fontId="13" fillId="9" borderId="0" xfId="0" applyFont="1" applyFill="1"/>
    <xf numFmtId="0" fontId="0" fillId="2" borderId="3" xfId="0" applyFill="1" applyBorder="1"/>
    <xf numFmtId="0" fontId="0" fillId="11" borderId="0" xfId="0" applyFill="1"/>
    <xf numFmtId="0" fontId="24" fillId="9" borderId="0" xfId="0" applyFont="1" applyFill="1"/>
    <xf numFmtId="44" fontId="6" fillId="6" borderId="30" xfId="14" applyFont="1" applyFill="1" applyBorder="1" applyAlignment="1">
      <alignment horizontal="center"/>
    </xf>
    <xf numFmtId="0" fontId="15" fillId="9" borderId="0" xfId="1" applyNumberFormat="1" applyFont="1" applyFill="1" applyBorder="1" applyAlignment="1">
      <alignment horizontal="center"/>
    </xf>
    <xf numFmtId="44" fontId="15" fillId="9" borderId="0" xfId="14" applyFont="1" applyFill="1" applyBorder="1" applyAlignment="1">
      <alignment horizontal="center"/>
    </xf>
    <xf numFmtId="0" fontId="0" fillId="3" borderId="0" xfId="1" applyNumberFormat="1" applyFont="1" applyFill="1" applyBorder="1" applyAlignment="1">
      <alignment horizontal="center"/>
    </xf>
    <xf numFmtId="44" fontId="6" fillId="6" borderId="20" xfId="14" applyFont="1" applyFill="1" applyBorder="1" applyAlignment="1">
      <alignment horizontal="center"/>
    </xf>
    <xf numFmtId="0" fontId="0" fillId="2" borderId="13" xfId="0" applyFill="1" applyBorder="1"/>
    <xf numFmtId="0" fontId="0" fillId="2" borderId="0" xfId="0" applyFill="1"/>
    <xf numFmtId="0" fontId="0" fillId="2" borderId="23" xfId="0" applyFill="1" applyBorder="1"/>
    <xf numFmtId="0" fontId="0" fillId="2" borderId="25" xfId="0" applyFill="1" applyBorder="1"/>
    <xf numFmtId="0" fontId="0" fillId="2" borderId="24" xfId="0" applyFill="1" applyBorder="1"/>
    <xf numFmtId="0" fontId="8" fillId="2" borderId="1" xfId="0" applyFont="1" applyFill="1" applyBorder="1" applyAlignment="1">
      <alignment horizontal="left"/>
    </xf>
    <xf numFmtId="0" fontId="8" fillId="2" borderId="1" xfId="0" applyFont="1" applyFill="1" applyBorder="1" applyAlignment="1">
      <alignment horizontal="center" wrapText="1"/>
    </xf>
    <xf numFmtId="0" fontId="11" fillId="9" borderId="0" xfId="0" applyFont="1" applyFill="1" applyAlignment="1">
      <alignment horizontal="center"/>
    </xf>
    <xf numFmtId="0" fontId="0" fillId="0" borderId="4" xfId="0" applyBorder="1" applyAlignment="1">
      <alignment horizontal="center"/>
    </xf>
    <xf numFmtId="0" fontId="15" fillId="0" borderId="4" xfId="0" applyFont="1" applyBorder="1" applyAlignment="1">
      <alignment horizontal="center"/>
    </xf>
    <xf numFmtId="0" fontId="0" fillId="9" borderId="0" xfId="1" applyNumberFormat="1" applyFont="1" applyFill="1" applyBorder="1" applyAlignment="1">
      <alignment horizontal="center"/>
    </xf>
    <xf numFmtId="10" fontId="0" fillId="3" borderId="20" xfId="0" applyNumberFormat="1" applyFill="1" applyBorder="1" applyAlignment="1">
      <alignment horizontal="center"/>
    </xf>
    <xf numFmtId="0" fontId="12" fillId="9" borderId="0" xfId="0" applyFont="1" applyFill="1"/>
    <xf numFmtId="167" fontId="6" fillId="9" borderId="0" xfId="1" applyNumberFormat="1" applyFont="1" applyFill="1" applyBorder="1" applyAlignment="1">
      <alignment horizontal="left"/>
    </xf>
    <xf numFmtId="43" fontId="11" fillId="0" borderId="4" xfId="1" applyFont="1" applyFill="1" applyBorder="1"/>
    <xf numFmtId="0" fontId="6" fillId="9" borderId="0" xfId="1" applyNumberFormat="1" applyFont="1" applyFill="1" applyBorder="1" applyAlignment="1">
      <alignment horizontal="center"/>
    </xf>
    <xf numFmtId="167" fontId="6" fillId="9" borderId="0" xfId="1" applyNumberFormat="1" applyFont="1" applyFill="1" applyBorder="1" applyAlignment="1">
      <alignment horizontal="center"/>
    </xf>
    <xf numFmtId="43" fontId="0" fillId="0" borderId="0" xfId="1" applyFont="1"/>
    <xf numFmtId="0" fontId="6" fillId="0" borderId="16" xfId="0" applyFont="1" applyBorder="1" applyAlignment="1">
      <alignment horizontal="right"/>
    </xf>
    <xf numFmtId="165" fontId="49" fillId="0" borderId="12" xfId="3" applyFont="1" applyBorder="1"/>
    <xf numFmtId="0" fontId="6" fillId="0" borderId="18" xfId="0" applyFont="1" applyBorder="1" applyAlignment="1">
      <alignment horizontal="left"/>
    </xf>
    <xf numFmtId="8" fontId="2" fillId="0" borderId="0" xfId="0" applyNumberFormat="1" applyFont="1"/>
    <xf numFmtId="6" fontId="6" fillId="0" borderId="0" xfId="0" applyNumberFormat="1" applyFont="1" applyAlignment="1">
      <alignment horizontal="right"/>
    </xf>
    <xf numFmtId="6" fontId="6" fillId="0" borderId="0" xfId="1" applyNumberFormat="1" applyFont="1" applyBorder="1"/>
    <xf numFmtId="0" fontId="0" fillId="0" borderId="1" xfId="1" applyNumberFormat="1" applyFont="1" applyFill="1" applyBorder="1" applyAlignment="1">
      <alignment horizontal="center"/>
    </xf>
    <xf numFmtId="165" fontId="16" fillId="0" borderId="0" xfId="3" applyFont="1" applyBorder="1" applyAlignment="1">
      <alignment horizontal="left"/>
    </xf>
    <xf numFmtId="164" fontId="6" fillId="0" borderId="18" xfId="1" applyNumberFormat="1" applyFont="1" applyBorder="1" applyAlignment="1">
      <alignment horizontal="right"/>
    </xf>
    <xf numFmtId="164" fontId="6" fillId="0" borderId="18" xfId="1" applyNumberFormat="1" applyFont="1" applyBorder="1"/>
    <xf numFmtId="164" fontId="6" fillId="0" borderId="0" xfId="1" applyNumberFormat="1" applyFont="1" applyBorder="1"/>
    <xf numFmtId="164" fontId="6" fillId="0" borderId="0" xfId="1" applyNumberFormat="1" applyFont="1" applyBorder="1" applyAlignment="1">
      <alignment horizontal="center"/>
    </xf>
    <xf numFmtId="164" fontId="6" fillId="0" borderId="0" xfId="1" applyNumberFormat="1" applyFont="1" applyBorder="1" applyAlignment="1">
      <alignment horizontal="right"/>
    </xf>
    <xf numFmtId="164" fontId="6" fillId="0" borderId="0" xfId="1" applyNumberFormat="1" applyFont="1" applyBorder="1" applyAlignment="1">
      <alignment horizontal="left"/>
    </xf>
    <xf numFmtId="167" fontId="16" fillId="0" borderId="0" xfId="3" applyNumberFormat="1" applyFont="1" applyBorder="1" applyAlignment="1"/>
    <xf numFmtId="43" fontId="6" fillId="0" borderId="0" xfId="1" applyFont="1" applyBorder="1" applyAlignment="1">
      <alignment horizontal="left"/>
    </xf>
    <xf numFmtId="164" fontId="6" fillId="0" borderId="0" xfId="3" applyNumberFormat="1" applyFont="1" applyBorder="1" applyAlignment="1">
      <alignment horizontal="right"/>
    </xf>
    <xf numFmtId="167" fontId="3" fillId="0" borderId="0" xfId="3" applyNumberFormat="1" applyFont="1" applyBorder="1" applyAlignment="1">
      <alignment horizontal="left"/>
    </xf>
    <xf numFmtId="6" fontId="6" fillId="0" borderId="0" xfId="3" applyNumberFormat="1" applyFont="1" applyBorder="1" applyAlignment="1">
      <alignment horizontal="right"/>
    </xf>
    <xf numFmtId="6" fontId="6" fillId="0" borderId="0" xfId="3" applyNumberFormat="1" applyFont="1" applyBorder="1" applyAlignment="1">
      <alignment horizontal="left"/>
    </xf>
    <xf numFmtId="6" fontId="6" fillId="0" borderId="0" xfId="0" applyNumberFormat="1" applyFont="1"/>
    <xf numFmtId="189" fontId="6" fillId="0" borderId="0" xfId="1" applyNumberFormat="1" applyFont="1" applyBorder="1" applyAlignment="1">
      <alignment horizontal="right"/>
    </xf>
    <xf numFmtId="164" fontId="16" fillId="0" borderId="0" xfId="1" applyNumberFormat="1" applyFont="1" applyBorder="1" applyAlignment="1">
      <alignment horizontal="center"/>
    </xf>
    <xf numFmtId="43" fontId="3" fillId="2" borderId="21" xfId="1" applyFont="1" applyFill="1" applyBorder="1" applyAlignment="1">
      <alignment horizontal="left"/>
    </xf>
    <xf numFmtId="167" fontId="4" fillId="0" borderId="16" xfId="3" applyNumberFormat="1" applyFont="1" applyBorder="1" applyAlignment="1">
      <alignment horizontal="left"/>
    </xf>
    <xf numFmtId="167" fontId="42" fillId="0" borderId="16" xfId="3" applyNumberFormat="1" applyFont="1" applyBorder="1" applyAlignment="1">
      <alignment horizontal="left"/>
    </xf>
    <xf numFmtId="43" fontId="4" fillId="0" borderId="16" xfId="1" applyFont="1" applyBorder="1" applyAlignment="1">
      <alignment horizontal="left"/>
    </xf>
    <xf numFmtId="164" fontId="4" fillId="0" borderId="16" xfId="3" applyNumberFormat="1" applyFont="1" applyBorder="1" applyAlignment="1">
      <alignment horizontal="right"/>
    </xf>
    <xf numFmtId="164" fontId="4" fillId="0" borderId="16" xfId="1" applyNumberFormat="1" applyFont="1" applyBorder="1" applyAlignment="1"/>
    <xf numFmtId="43" fontId="4" fillId="0" borderId="16" xfId="1" applyFont="1" applyBorder="1" applyAlignment="1">
      <alignment horizontal="right"/>
    </xf>
    <xf numFmtId="172" fontId="4" fillId="0" borderId="16" xfId="3" applyNumberFormat="1" applyFont="1" applyBorder="1" applyAlignment="1"/>
    <xf numFmtId="167" fontId="51" fillId="0" borderId="16" xfId="0" applyNumberFormat="1" applyFont="1" applyBorder="1" applyAlignment="1">
      <alignment horizontal="left"/>
    </xf>
    <xf numFmtId="164" fontId="4" fillId="0" borderId="16" xfId="1" applyNumberFormat="1" applyFont="1" applyFill="1" applyBorder="1" applyAlignment="1">
      <alignment horizontal="right"/>
    </xf>
    <xf numFmtId="164" fontId="4" fillId="0" borderId="16" xfId="1" applyNumberFormat="1" applyFont="1" applyFill="1" applyBorder="1" applyAlignment="1"/>
    <xf numFmtId="164" fontId="6" fillId="0" borderId="13" xfId="1" applyNumberFormat="1" applyFont="1" applyBorder="1" applyAlignment="1"/>
    <xf numFmtId="164" fontId="3" fillId="0" borderId="3" xfId="1" applyNumberFormat="1" applyFont="1" applyBorder="1" applyAlignment="1">
      <alignment horizontal="left"/>
    </xf>
    <xf numFmtId="164" fontId="3" fillId="0" borderId="4" xfId="1" applyNumberFormat="1" applyFont="1" applyBorder="1" applyAlignment="1"/>
    <xf numFmtId="43" fontId="3" fillId="0" borderId="1" xfId="0" applyNumberFormat="1" applyFont="1" applyBorder="1" applyAlignment="1">
      <alignment horizontal="left"/>
    </xf>
    <xf numFmtId="43" fontId="4" fillId="0" borderId="15" xfId="1" applyFont="1" applyBorder="1" applyAlignment="1">
      <alignment horizontal="left"/>
    </xf>
    <xf numFmtId="164" fontId="4" fillId="0" borderId="15" xfId="1" applyNumberFormat="1" applyFont="1" applyBorder="1"/>
    <xf numFmtId="164" fontId="4" fillId="0" borderId="15" xfId="1" applyNumberFormat="1" applyFont="1" applyBorder="1" applyAlignment="1">
      <alignment horizontal="left"/>
    </xf>
    <xf numFmtId="6" fontId="2" fillId="0" borderId="0" xfId="0" applyNumberFormat="1" applyFont="1"/>
    <xf numFmtId="0" fontId="8" fillId="2" borderId="13" xfId="0" applyFont="1" applyFill="1" applyBorder="1" applyAlignment="1">
      <alignment horizontal="left"/>
    </xf>
    <xf numFmtId="0" fontId="8" fillId="2" borderId="3" xfId="0" applyFont="1" applyFill="1" applyBorder="1" applyAlignment="1">
      <alignment horizontal="left"/>
    </xf>
    <xf numFmtId="0" fontId="0" fillId="2" borderId="0" xfId="0" applyFill="1" applyAlignment="1">
      <alignment horizontal="center" wrapText="1"/>
    </xf>
    <xf numFmtId="0" fontId="8" fillId="2" borderId="21" xfId="0" applyFont="1" applyFill="1" applyBorder="1" applyAlignment="1">
      <alignment horizontal="left"/>
    </xf>
    <xf numFmtId="164" fontId="3" fillId="2" borderId="21" xfId="1" applyNumberFormat="1" applyFont="1" applyFill="1" applyBorder="1" applyAlignment="1">
      <alignment horizontal="left"/>
    </xf>
    <xf numFmtId="9" fontId="0" fillId="0" borderId="1" xfId="2" applyFont="1" applyBorder="1" applyAlignment="1">
      <alignment horizontal="right"/>
    </xf>
    <xf numFmtId="0" fontId="6" fillId="0" borderId="12" xfId="0" applyFont="1" applyBorder="1"/>
    <xf numFmtId="167" fontId="3" fillId="0" borderId="0" xfId="3" applyNumberFormat="1" applyFont="1" applyBorder="1" applyAlignment="1">
      <alignment horizontal="right"/>
    </xf>
    <xf numFmtId="167" fontId="16" fillId="0" borderId="0" xfId="3" applyNumberFormat="1" applyFont="1" applyBorder="1" applyAlignment="1">
      <alignment horizontal="right"/>
    </xf>
    <xf numFmtId="43" fontId="3" fillId="0" borderId="1" xfId="1" applyFont="1" applyFill="1" applyBorder="1" applyAlignment="1">
      <alignment horizontal="left"/>
    </xf>
    <xf numFmtId="43" fontId="6" fillId="0" borderId="1" xfId="1" applyFont="1" applyFill="1" applyBorder="1" applyAlignment="1">
      <alignment horizontal="left"/>
    </xf>
    <xf numFmtId="43" fontId="4" fillId="0" borderId="1" xfId="1" applyFont="1" applyFill="1" applyBorder="1" applyAlignment="1">
      <alignment horizontal="left"/>
    </xf>
    <xf numFmtId="164" fontId="4" fillId="0" borderId="1" xfId="1" applyNumberFormat="1" applyFont="1" applyFill="1" applyBorder="1" applyAlignment="1">
      <alignment horizontal="left"/>
    </xf>
    <xf numFmtId="164" fontId="3" fillId="0" borderId="1" xfId="1" applyNumberFormat="1" applyFont="1" applyFill="1" applyBorder="1" applyAlignment="1"/>
    <xf numFmtId="0" fontId="6" fillId="0" borderId="17" xfId="0" applyFont="1" applyBorder="1" applyAlignment="1">
      <alignment horizontal="left"/>
    </xf>
    <xf numFmtId="0" fontId="6" fillId="0" borderId="22" xfId="0" applyFont="1" applyBorder="1" applyAlignment="1">
      <alignment horizontal="left"/>
    </xf>
    <xf numFmtId="43" fontId="3" fillId="0" borderId="1" xfId="1" applyFont="1" applyFill="1" applyBorder="1" applyAlignment="1"/>
    <xf numFmtId="43" fontId="4" fillId="0" borderId="3" xfId="1" applyFont="1" applyFill="1" applyBorder="1" applyAlignment="1">
      <alignment horizontal="left"/>
    </xf>
    <xf numFmtId="164" fontId="4" fillId="0" borderId="3" xfId="1" applyNumberFormat="1" applyFont="1" applyFill="1" applyBorder="1" applyAlignment="1">
      <alignment horizontal="left"/>
    </xf>
    <xf numFmtId="164" fontId="6" fillId="0" borderId="15" xfId="1" applyNumberFormat="1" applyFont="1" applyFill="1" applyBorder="1"/>
    <xf numFmtId="9" fontId="3" fillId="0" borderId="1" xfId="2" applyFont="1" applyFill="1" applyBorder="1" applyAlignment="1">
      <alignment horizontal="right"/>
    </xf>
    <xf numFmtId="10" fontId="0" fillId="3" borderId="30" xfId="0" applyNumberFormat="1" applyFill="1" applyBorder="1" applyAlignment="1">
      <alignment horizontal="center"/>
    </xf>
    <xf numFmtId="0" fontId="30" fillId="0" borderId="1" xfId="0" applyFont="1" applyBorder="1"/>
    <xf numFmtId="164" fontId="6" fillId="0" borderId="1" xfId="0" applyNumberFormat="1" applyFont="1" applyBorder="1" applyAlignment="1">
      <alignment horizontal="right"/>
    </xf>
    <xf numFmtId="164" fontId="6" fillId="0" borderId="1" xfId="1" applyNumberFormat="1" applyFont="1" applyFill="1" applyBorder="1"/>
    <xf numFmtId="164" fontId="6" fillId="0" borderId="3" xfId="0" applyNumberFormat="1" applyFont="1" applyBorder="1" applyAlignment="1">
      <alignment horizontal="right"/>
    </xf>
    <xf numFmtId="164" fontId="6" fillId="0" borderId="3" xfId="1" applyNumberFormat="1" applyFont="1" applyFill="1" applyBorder="1"/>
    <xf numFmtId="0" fontId="0" fillId="2" borderId="0" xfId="0" applyFill="1" applyAlignment="1">
      <alignment horizontal="left" wrapText="1"/>
    </xf>
    <xf numFmtId="0" fontId="14" fillId="2" borderId="0" xfId="0" applyFont="1" applyFill="1"/>
    <xf numFmtId="44" fontId="0" fillId="2" borderId="1" xfId="14" applyFont="1" applyFill="1" applyBorder="1" applyAlignment="1">
      <alignment horizontal="center"/>
    </xf>
    <xf numFmtId="0" fontId="0" fillId="2" borderId="13" xfId="0" applyFill="1" applyBorder="1" applyAlignment="1">
      <alignment horizontal="left"/>
    </xf>
    <xf numFmtId="176" fontId="6" fillId="0" borderId="1" xfId="0" applyNumberFormat="1" applyFont="1" applyBorder="1"/>
    <xf numFmtId="0" fontId="0" fillId="0" borderId="0" xfId="0" applyAlignment="1">
      <alignment horizontal="center" vertical="center" wrapText="1"/>
    </xf>
    <xf numFmtId="2" fontId="6" fillId="0" borderId="1" xfId="0" applyNumberFormat="1" applyFont="1" applyBorder="1"/>
    <xf numFmtId="43" fontId="4" fillId="0" borderId="1" xfId="0" applyNumberFormat="1" applyFont="1" applyBorder="1"/>
    <xf numFmtId="43" fontId="4" fillId="0" borderId="1" xfId="0" applyNumberFormat="1" applyFont="1" applyBorder="1" applyAlignment="1">
      <alignment horizontal="right"/>
    </xf>
    <xf numFmtId="164" fontId="4" fillId="0" borderId="1" xfId="1" applyNumberFormat="1" applyFont="1" applyBorder="1" applyAlignment="1">
      <alignment horizontal="left"/>
    </xf>
    <xf numFmtId="43" fontId="4" fillId="0" borderId="1" xfId="1" applyFont="1" applyBorder="1" applyAlignment="1">
      <alignment horizontal="left"/>
    </xf>
    <xf numFmtId="0" fontId="11" fillId="0" borderId="1" xfId="0" applyFont="1" applyBorder="1" applyAlignment="1">
      <alignment horizontal="right"/>
    </xf>
    <xf numFmtId="164" fontId="11" fillId="0" borderId="1" xfId="1" applyNumberFormat="1" applyFont="1" applyBorder="1"/>
    <xf numFmtId="170" fontId="6" fillId="0" borderId="3" xfId="1" applyNumberFormat="1" applyFont="1" applyBorder="1" applyAlignment="1">
      <alignment horizontal="right"/>
    </xf>
    <xf numFmtId="164" fontId="1" fillId="0" borderId="4" xfId="1" applyNumberFormat="1" applyFont="1" applyFill="1" applyBorder="1"/>
    <xf numFmtId="170" fontId="6" fillId="0" borderId="15" xfId="1" applyNumberFormat="1" applyFont="1" applyBorder="1" applyAlignment="1">
      <alignment horizontal="right"/>
    </xf>
    <xf numFmtId="164" fontId="1" fillId="0" borderId="15" xfId="1" applyNumberFormat="1" applyFont="1" applyFill="1" applyBorder="1"/>
    <xf numFmtId="164" fontId="1" fillId="0" borderId="13" xfId="1" applyNumberFormat="1" applyFont="1" applyFill="1" applyBorder="1"/>
    <xf numFmtId="164" fontId="0" fillId="0" borderId="15" xfId="1" applyNumberFormat="1" applyFont="1" applyBorder="1"/>
    <xf numFmtId="167" fontId="0" fillId="3" borderId="30" xfId="3" applyNumberFormat="1" applyFont="1" applyFill="1" applyBorder="1" applyAlignment="1">
      <alignment horizontal="center"/>
    </xf>
    <xf numFmtId="167" fontId="1" fillId="3" borderId="0" xfId="3" applyNumberFormat="1" applyFont="1" applyFill="1" applyBorder="1" applyAlignment="1">
      <alignment horizontal="center"/>
    </xf>
    <xf numFmtId="43" fontId="3" fillId="0" borderId="12" xfId="1" applyFont="1" applyBorder="1"/>
    <xf numFmtId="0" fontId="3" fillId="0" borderId="13" xfId="0" applyFont="1" applyBorder="1"/>
    <xf numFmtId="43" fontId="3" fillId="0" borderId="13" xfId="1" applyFont="1" applyBorder="1"/>
    <xf numFmtId="43" fontId="1" fillId="0" borderId="1" xfId="1" applyFont="1" applyBorder="1" applyAlignment="1"/>
    <xf numFmtId="164" fontId="0" fillId="0" borderId="13" xfId="0" applyNumberFormat="1" applyBorder="1"/>
    <xf numFmtId="43" fontId="1" fillId="0" borderId="3" xfId="1" applyFont="1" applyBorder="1" applyAlignment="1"/>
    <xf numFmtId="43" fontId="1" fillId="0" borderId="29" xfId="1" applyFont="1" applyBorder="1" applyAlignment="1"/>
    <xf numFmtId="164" fontId="0" fillId="0" borderId="25" xfId="0" applyNumberFormat="1" applyBorder="1"/>
    <xf numFmtId="167" fontId="6" fillId="3" borderId="30" xfId="3" applyNumberFormat="1" applyFont="1" applyFill="1" applyBorder="1" applyAlignment="1">
      <alignment horizontal="center"/>
    </xf>
    <xf numFmtId="167" fontId="0" fillId="3" borderId="29" xfId="3" applyNumberFormat="1" applyFont="1" applyFill="1" applyBorder="1" applyAlignment="1">
      <alignment horizontal="center"/>
    </xf>
    <xf numFmtId="10" fontId="0" fillId="3" borderId="0" xfId="0" applyNumberFormat="1" applyFill="1" applyAlignment="1">
      <alignment horizontal="center"/>
    </xf>
    <xf numFmtId="0" fontId="6" fillId="3" borderId="0" xfId="0" applyFont="1" applyFill="1" applyAlignment="1">
      <alignment horizontal="center"/>
    </xf>
    <xf numFmtId="0" fontId="7" fillId="9" borderId="0" xfId="0" applyFont="1" applyFill="1" applyAlignment="1">
      <alignment horizontal="left"/>
    </xf>
    <xf numFmtId="164" fontId="3" fillId="2" borderId="1" xfId="1" applyNumberFormat="1" applyFont="1" applyFill="1" applyBorder="1" applyAlignment="1">
      <alignment horizontal="center" wrapText="1"/>
    </xf>
    <xf numFmtId="0" fontId="0" fillId="2" borderId="12" xfId="0" applyFill="1" applyBorder="1"/>
    <xf numFmtId="0" fontId="11" fillId="0" borderId="13" xfId="0" applyFont="1" applyBorder="1"/>
    <xf numFmtId="164" fontId="3" fillId="0" borderId="21" xfId="1" applyNumberFormat="1" applyFont="1" applyBorder="1"/>
    <xf numFmtId="0" fontId="6" fillId="0" borderId="4" xfId="0" applyFont="1" applyBorder="1" applyAlignment="1">
      <alignment horizontal="center"/>
    </xf>
    <xf numFmtId="0" fontId="0" fillId="0" borderId="15" xfId="0" applyBorder="1"/>
    <xf numFmtId="9" fontId="0" fillId="2" borderId="3" xfId="2" applyFont="1" applyFill="1" applyBorder="1" applyAlignment="1">
      <alignment horizontal="right"/>
    </xf>
    <xf numFmtId="9" fontId="0" fillId="2" borderId="4" xfId="2" applyFont="1" applyFill="1" applyBorder="1" applyAlignment="1">
      <alignment horizontal="right"/>
    </xf>
    <xf numFmtId="6" fontId="0" fillId="2" borderId="15" xfId="2" applyNumberFormat="1" applyFont="1" applyFill="1" applyBorder="1" applyAlignment="1">
      <alignment horizontal="right"/>
    </xf>
    <xf numFmtId="44" fontId="0" fillId="2" borderId="4" xfId="14" applyFont="1" applyFill="1" applyBorder="1" applyAlignment="1">
      <alignment horizontal="center"/>
    </xf>
    <xf numFmtId="0" fontId="11" fillId="2" borderId="0" xfId="0" applyFont="1" applyFill="1"/>
    <xf numFmtId="6" fontId="11" fillId="0" borderId="1" xfId="0" applyNumberFormat="1" applyFont="1" applyBorder="1"/>
    <xf numFmtId="0" fontId="11" fillId="0" borderId="3" xfId="0" applyFont="1" applyBorder="1"/>
    <xf numFmtId="6" fontId="11" fillId="0" borderId="3" xfId="0" applyNumberFormat="1" applyFont="1" applyBorder="1"/>
    <xf numFmtId="6" fontId="6" fillId="2" borderId="21" xfId="0" applyNumberFormat="1" applyFont="1" applyFill="1" applyBorder="1"/>
    <xf numFmtId="0" fontId="4" fillId="0" borderId="15" xfId="0" applyFont="1" applyBorder="1"/>
    <xf numFmtId="6" fontId="4" fillId="2" borderId="15" xfId="14" applyNumberFormat="1" applyFont="1" applyFill="1" applyBorder="1" applyAlignment="1">
      <alignment horizontal="right"/>
    </xf>
    <xf numFmtId="167" fontId="3" fillId="2" borderId="1" xfId="1" applyNumberFormat="1" applyFont="1" applyFill="1" applyBorder="1" applyAlignment="1">
      <alignment horizontal="left"/>
    </xf>
    <xf numFmtId="6" fontId="3" fillId="2" borderId="0" xfId="0" applyNumberFormat="1" applyFont="1" applyFill="1" applyAlignment="1">
      <alignment horizontal="right"/>
    </xf>
    <xf numFmtId="0" fontId="0" fillId="2" borderId="0" xfId="0" applyFill="1" applyAlignment="1">
      <alignment horizontal="left"/>
    </xf>
    <xf numFmtId="0" fontId="0" fillId="2" borderId="1" xfId="0" applyFill="1" applyBorder="1" applyAlignment="1">
      <alignment wrapText="1"/>
    </xf>
    <xf numFmtId="0" fontId="0" fillId="2" borderId="12" xfId="0" applyFill="1" applyBorder="1" applyAlignment="1">
      <alignment wrapText="1"/>
    </xf>
    <xf numFmtId="0" fontId="14" fillId="2" borderId="1" xfId="0" applyFont="1" applyFill="1" applyBorder="1"/>
    <xf numFmtId="0" fontId="2" fillId="2" borderId="12" xfId="0" applyFont="1" applyFill="1" applyBorder="1" applyAlignment="1">
      <alignment wrapText="1"/>
    </xf>
    <xf numFmtId="0" fontId="0" fillId="3" borderId="20" xfId="3" applyNumberFormat="1" applyFont="1" applyFill="1" applyBorder="1" applyAlignment="1">
      <alignment horizontal="center"/>
    </xf>
    <xf numFmtId="43" fontId="4" fillId="0" borderId="4" xfId="1" applyFont="1" applyBorder="1" applyAlignment="1">
      <alignment horizontal="left"/>
    </xf>
    <xf numFmtId="0" fontId="4" fillId="0" borderId="4" xfId="0" applyFont="1" applyBorder="1" applyAlignment="1">
      <alignment horizontal="left"/>
    </xf>
    <xf numFmtId="164" fontId="4" fillId="0" borderId="4" xfId="1" applyNumberFormat="1" applyFont="1" applyBorder="1" applyAlignment="1">
      <alignment horizontal="right"/>
    </xf>
    <xf numFmtId="164" fontId="4" fillId="0" borderId="4" xfId="1" applyNumberFormat="1" applyFont="1" applyBorder="1"/>
    <xf numFmtId="164" fontId="1" fillId="0" borderId="4" xfId="1" applyNumberFormat="1" applyFont="1" applyBorder="1"/>
    <xf numFmtId="167" fontId="0" fillId="0" borderId="4" xfId="3" applyNumberFormat="1" applyFont="1" applyBorder="1" applyAlignment="1">
      <alignment horizontal="right"/>
    </xf>
    <xf numFmtId="167" fontId="4" fillId="0" borderId="1" xfId="1" applyNumberFormat="1" applyFont="1" applyBorder="1" applyAlignment="1">
      <alignment horizontal="left"/>
    </xf>
    <xf numFmtId="8" fontId="0" fillId="3" borderId="30" xfId="0" applyNumberFormat="1" applyFill="1" applyBorder="1" applyAlignment="1">
      <alignment horizontal="center"/>
    </xf>
    <xf numFmtId="187" fontId="0" fillId="0" borderId="1" xfId="1" applyNumberFormat="1" applyFont="1" applyBorder="1" applyAlignment="1">
      <alignment horizontal="right"/>
    </xf>
    <xf numFmtId="187" fontId="0" fillId="0" borderId="3" xfId="1" applyNumberFormat="1" applyFont="1" applyBorder="1" applyAlignment="1">
      <alignment horizontal="right"/>
    </xf>
    <xf numFmtId="187" fontId="11" fillId="0" borderId="1" xfId="1" applyNumberFormat="1" applyFont="1" applyBorder="1" applyAlignment="1">
      <alignment horizontal="right"/>
    </xf>
    <xf numFmtId="190" fontId="6" fillId="3" borderId="30" xfId="3" applyNumberFormat="1" applyFont="1" applyFill="1" applyBorder="1" applyAlignment="1">
      <alignment horizontal="center"/>
    </xf>
    <xf numFmtId="177" fontId="4" fillId="0" borderId="1" xfId="0" applyNumberFormat="1" applyFont="1" applyBorder="1"/>
    <xf numFmtId="165" fontId="3" fillId="0" borderId="0" xfId="3" applyFont="1" applyBorder="1" applyAlignment="1">
      <alignment horizontal="left"/>
    </xf>
    <xf numFmtId="43" fontId="3" fillId="0" borderId="0" xfId="1" applyFont="1" applyBorder="1" applyAlignment="1">
      <alignment horizontal="left"/>
    </xf>
    <xf numFmtId="167" fontId="0" fillId="0" borderId="0" xfId="0" applyNumberFormat="1"/>
    <xf numFmtId="164" fontId="0" fillId="0" borderId="0" xfId="1" applyNumberFormat="1" applyFont="1" applyBorder="1"/>
    <xf numFmtId="164" fontId="0" fillId="0" borderId="0" xfId="0" applyNumberFormat="1" applyAlignment="1">
      <alignment horizontal="right"/>
    </xf>
    <xf numFmtId="164" fontId="16" fillId="0" borderId="0" xfId="1" applyNumberFormat="1" applyFont="1" applyFill="1" applyBorder="1" applyAlignment="1">
      <alignment horizontal="left"/>
    </xf>
    <xf numFmtId="164" fontId="6" fillId="0" borderId="0" xfId="0" applyNumberFormat="1" applyFont="1"/>
    <xf numFmtId="164" fontId="6" fillId="0" borderId="16" xfId="0" applyNumberFormat="1" applyFont="1" applyBorder="1"/>
    <xf numFmtId="43" fontId="6" fillId="0" borderId="16" xfId="0" applyNumberFormat="1" applyFont="1" applyBorder="1"/>
    <xf numFmtId="164" fontId="6" fillId="0" borderId="0" xfId="1" applyNumberFormat="1" applyFont="1" applyFill="1" applyBorder="1"/>
    <xf numFmtId="164" fontId="6" fillId="0" borderId="15" xfId="0" applyNumberFormat="1" applyFont="1" applyBorder="1"/>
    <xf numFmtId="43" fontId="6" fillId="0" borderId="15" xfId="0" applyNumberFormat="1" applyFont="1" applyBorder="1"/>
    <xf numFmtId="164" fontId="3" fillId="2" borderId="0" xfId="1" applyNumberFormat="1" applyFont="1" applyFill="1" applyAlignment="1">
      <alignment horizontal="left"/>
    </xf>
    <xf numFmtId="164" fontId="6" fillId="0" borderId="0" xfId="0" applyNumberFormat="1" applyFont="1" applyAlignment="1">
      <alignment horizontal="right"/>
    </xf>
    <xf numFmtId="164" fontId="0" fillId="0" borderId="1" xfId="1" applyNumberFormat="1" applyFont="1" applyBorder="1" applyAlignment="1">
      <alignment horizontal="left"/>
    </xf>
    <xf numFmtId="164" fontId="6" fillId="0" borderId="15" xfId="1" applyNumberFormat="1" applyFont="1" applyBorder="1" applyAlignment="1">
      <alignment horizontal="left"/>
    </xf>
    <xf numFmtId="164" fontId="6" fillId="0" borderId="15" xfId="1" applyNumberFormat="1" applyFont="1" applyBorder="1"/>
    <xf numFmtId="164" fontId="16" fillId="0" borderId="21" xfId="1" applyNumberFormat="1" applyFont="1" applyBorder="1" applyAlignment="1">
      <alignment horizontal="left"/>
    </xf>
    <xf numFmtId="164" fontId="16" fillId="0" borderId="21" xfId="1" applyNumberFormat="1" applyFont="1" applyBorder="1" applyAlignment="1">
      <alignment horizontal="right"/>
    </xf>
    <xf numFmtId="164" fontId="16" fillId="0" borderId="3" xfId="1" applyNumberFormat="1" applyFont="1" applyFill="1" applyBorder="1"/>
    <xf numFmtId="164" fontId="6" fillId="0" borderId="15" xfId="1" applyNumberFormat="1" applyFont="1" applyFill="1" applyBorder="1" applyAlignment="1">
      <alignment horizontal="left"/>
    </xf>
    <xf numFmtId="164" fontId="6" fillId="0" borderId="15" xfId="1" applyNumberFormat="1" applyFont="1" applyFill="1" applyBorder="1" applyAlignment="1">
      <alignment horizontal="right"/>
    </xf>
    <xf numFmtId="43" fontId="4" fillId="0" borderId="15" xfId="1" applyFont="1" applyFill="1" applyBorder="1" applyAlignment="1">
      <alignment horizontal="left"/>
    </xf>
    <xf numFmtId="164" fontId="16" fillId="0" borderId="1" xfId="1" applyNumberFormat="1" applyFont="1" applyFill="1" applyBorder="1"/>
    <xf numFmtId="43" fontId="10" fillId="0" borderId="1" xfId="1" applyFont="1" applyBorder="1" applyAlignment="1">
      <alignment horizontal="left"/>
    </xf>
    <xf numFmtId="43" fontId="2" fillId="0" borderId="1" xfId="1" applyFont="1" applyBorder="1" applyAlignment="1">
      <alignment horizontal="left" wrapText="1"/>
    </xf>
    <xf numFmtId="0" fontId="57" fillId="0" borderId="1" xfId="0" applyFont="1" applyBorder="1"/>
    <xf numFmtId="0" fontId="0" fillId="11" borderId="1" xfId="0" applyFill="1" applyBorder="1"/>
    <xf numFmtId="0" fontId="0" fillId="12" borderId="1" xfId="0" applyFill="1" applyBorder="1"/>
    <xf numFmtId="0" fontId="0" fillId="13" borderId="1" xfId="0" applyFill="1" applyBorder="1"/>
    <xf numFmtId="0" fontId="0" fillId="10" borderId="1" xfId="0" applyFill="1" applyBorder="1"/>
    <xf numFmtId="0" fontId="0" fillId="14" borderId="1" xfId="0" applyFill="1" applyBorder="1"/>
    <xf numFmtId="0" fontId="0" fillId="15" borderId="1" xfId="0" applyFill="1" applyBorder="1"/>
    <xf numFmtId="0" fontId="0" fillId="3" borderId="1" xfId="0" applyFill="1" applyBorder="1"/>
    <xf numFmtId="10" fontId="6" fillId="9" borderId="0" xfId="0" applyNumberFormat="1" applyFont="1" applyFill="1" applyAlignment="1">
      <alignment horizontal="left"/>
    </xf>
    <xf numFmtId="0" fontId="3" fillId="2" borderId="31" xfId="0" applyFont="1" applyFill="1" applyBorder="1" applyAlignment="1">
      <alignment horizontal="center" vertical="top" wrapText="1"/>
    </xf>
    <xf numFmtId="0" fontId="3" fillId="2" borderId="31" xfId="0" applyFont="1" applyFill="1" applyBorder="1" applyAlignment="1">
      <alignment horizontal="left" vertical="top" wrapText="1"/>
    </xf>
    <xf numFmtId="8" fontId="15" fillId="9" borderId="0" xfId="0" applyNumberFormat="1" applyFont="1" applyFill="1" applyAlignment="1">
      <alignment horizontal="center"/>
    </xf>
    <xf numFmtId="172" fontId="0" fillId="9" borderId="0" xfId="3" applyNumberFormat="1" applyFont="1" applyFill="1" applyBorder="1" applyAlignment="1">
      <alignment horizontal="center"/>
    </xf>
    <xf numFmtId="172" fontId="0" fillId="3" borderId="1" xfId="3" applyNumberFormat="1" applyFont="1" applyFill="1" applyBorder="1"/>
    <xf numFmtId="165" fontId="0" fillId="3" borderId="1" xfId="3" applyFont="1" applyFill="1" applyBorder="1"/>
    <xf numFmtId="8" fontId="0" fillId="3" borderId="0" xfId="0" applyNumberFormat="1" applyFill="1"/>
    <xf numFmtId="0" fontId="2" fillId="3" borderId="1" xfId="0" applyFont="1" applyFill="1" applyBorder="1"/>
    <xf numFmtId="176" fontId="0" fillId="3" borderId="1" xfId="0" applyNumberFormat="1" applyFill="1" applyBorder="1"/>
    <xf numFmtId="176" fontId="0" fillId="3" borderId="1" xfId="0" applyNumberFormat="1" applyFill="1" applyBorder="1" applyAlignment="1">
      <alignment horizontal="right"/>
    </xf>
    <xf numFmtId="0" fontId="51" fillId="0" borderId="1" xfId="0" applyFont="1" applyBorder="1" applyAlignment="1">
      <alignment horizontal="right"/>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7" xfId="0" applyFont="1" applyBorder="1" applyAlignment="1">
      <alignment horizontal="left" vertical="center" wrapText="1"/>
    </xf>
    <xf numFmtId="6" fontId="0" fillId="16" borderId="28" xfId="0" applyNumberFormat="1" applyFill="1" applyBorder="1"/>
    <xf numFmtId="10" fontId="0" fillId="16" borderId="28" xfId="2" applyNumberFormat="1" applyFont="1" applyFill="1" applyBorder="1"/>
    <xf numFmtId="6" fontId="0" fillId="17" borderId="26" xfId="0" applyNumberFormat="1" applyFill="1" applyBorder="1"/>
    <xf numFmtId="10" fontId="0" fillId="17" borderId="26" xfId="2" applyNumberFormat="1" applyFont="1" applyFill="1" applyBorder="1"/>
    <xf numFmtId="6" fontId="0" fillId="16" borderId="26" xfId="0" applyNumberFormat="1" applyFill="1" applyBorder="1"/>
    <xf numFmtId="10" fontId="0" fillId="16" borderId="26" xfId="2" applyNumberFormat="1" applyFont="1" applyFill="1" applyBorder="1"/>
    <xf numFmtId="6" fontId="2" fillId="17" borderId="14" xfId="0" applyNumberFormat="1" applyFont="1" applyFill="1" applyBorder="1"/>
    <xf numFmtId="10" fontId="2" fillId="17" borderId="14" xfId="2" applyNumberFormat="1" applyFont="1" applyFill="1" applyBorder="1"/>
    <xf numFmtId="0" fontId="0" fillId="3" borderId="0" xfId="0" applyFill="1"/>
    <xf numFmtId="170" fontId="0" fillId="3" borderId="0" xfId="1" applyNumberFormat="1" applyFont="1" applyFill="1"/>
    <xf numFmtId="0" fontId="2" fillId="0" borderId="0" xfId="0" applyFont="1" applyAlignment="1">
      <alignment horizontal="center" vertical="center" wrapText="1"/>
    </xf>
    <xf numFmtId="0" fontId="4" fillId="0" borderId="22" xfId="0" applyFont="1" applyBorder="1"/>
    <xf numFmtId="43" fontId="6" fillId="0" borderId="1" xfId="0" applyNumberFormat="1" applyFont="1" applyBorder="1" applyAlignment="1">
      <alignment horizontal="left"/>
    </xf>
    <xf numFmtId="165" fontId="6" fillId="0" borderId="1" xfId="3" applyFont="1" applyBorder="1" applyAlignment="1">
      <alignment horizontal="left"/>
    </xf>
    <xf numFmtId="165" fontId="0" fillId="0" borderId="1" xfId="3" applyFont="1" applyBorder="1" applyAlignment="1">
      <alignment horizontal="left"/>
    </xf>
    <xf numFmtId="0" fontId="57" fillId="0" borderId="0" xfId="0" applyFont="1"/>
    <xf numFmtId="0" fontId="58" fillId="0" borderId="0" xfId="16" applyFont="1"/>
    <xf numFmtId="175" fontId="3" fillId="2" borderId="0" xfId="1" applyNumberFormat="1" applyFont="1" applyFill="1" applyAlignment="1">
      <alignment horizontal="right"/>
    </xf>
    <xf numFmtId="0" fontId="6" fillId="9" borderId="20" xfId="0" applyFont="1" applyFill="1" applyBorder="1" applyAlignment="1">
      <alignment horizontal="center" wrapText="1"/>
    </xf>
    <xf numFmtId="0" fontId="11" fillId="9" borderId="0" xfId="0" applyFont="1" applyFill="1" applyAlignment="1">
      <alignment vertical="top"/>
    </xf>
    <xf numFmtId="164" fontId="0" fillId="0" borderId="16" xfId="1" applyNumberFormat="1" applyFont="1" applyBorder="1" applyAlignment="1">
      <alignment horizontal="left"/>
    </xf>
    <xf numFmtId="164" fontId="6" fillId="2" borderId="16" xfId="1" applyNumberFormat="1" applyFont="1" applyFill="1" applyBorder="1" applyAlignment="1">
      <alignment horizontal="left"/>
    </xf>
    <xf numFmtId="164" fontId="6" fillId="2" borderId="16" xfId="1" applyNumberFormat="1" applyFont="1" applyFill="1" applyBorder="1" applyAlignment="1">
      <alignment horizontal="right"/>
    </xf>
    <xf numFmtId="164" fontId="6" fillId="2" borderId="16" xfId="1" applyNumberFormat="1" applyFont="1" applyFill="1" applyBorder="1"/>
    <xf numFmtId="164" fontId="16" fillId="0" borderId="0" xfId="1" applyNumberFormat="1" applyFont="1" applyFill="1" applyBorder="1" applyAlignment="1">
      <alignment horizontal="right"/>
    </xf>
    <xf numFmtId="164" fontId="16" fillId="0" borderId="0" xfId="1" applyNumberFormat="1" applyFont="1" applyFill="1" applyBorder="1"/>
    <xf numFmtId="164" fontId="4" fillId="0" borderId="16" xfId="1" applyNumberFormat="1" applyFont="1" applyFill="1" applyBorder="1" applyAlignment="1">
      <alignment horizontal="left"/>
    </xf>
    <xf numFmtId="164" fontId="51" fillId="0" borderId="16" xfId="1" applyNumberFormat="1" applyFont="1" applyFill="1" applyBorder="1" applyAlignment="1">
      <alignment horizontal="left"/>
    </xf>
    <xf numFmtId="164" fontId="51" fillId="0" borderId="16" xfId="1" applyNumberFormat="1" applyFont="1" applyFill="1" applyBorder="1" applyAlignment="1">
      <alignment horizontal="right"/>
    </xf>
    <xf numFmtId="164" fontId="4" fillId="0" borderId="16" xfId="1" applyNumberFormat="1" applyFont="1" applyFill="1" applyBorder="1"/>
    <xf numFmtId="164" fontId="51" fillId="0" borderId="16" xfId="1" applyNumberFormat="1" applyFont="1" applyFill="1" applyBorder="1"/>
    <xf numFmtId="164" fontId="4" fillId="2" borderId="16" xfId="1" applyNumberFormat="1" applyFont="1" applyFill="1" applyBorder="1" applyAlignment="1">
      <alignment horizontal="left"/>
    </xf>
    <xf numFmtId="164" fontId="4" fillId="2" borderId="16" xfId="1" applyNumberFormat="1" applyFont="1" applyFill="1" applyBorder="1"/>
    <xf numFmtId="2" fontId="0" fillId="0" borderId="1" xfId="1" applyNumberFormat="1" applyFont="1" applyBorder="1" applyAlignment="1">
      <alignment horizontal="right"/>
    </xf>
    <xf numFmtId="2" fontId="4" fillId="0" borderId="1" xfId="1" applyNumberFormat="1" applyFont="1" applyBorder="1" applyAlignment="1">
      <alignment horizontal="right"/>
    </xf>
    <xf numFmtId="0" fontId="3" fillId="0" borderId="3" xfId="0" applyFont="1" applyBorder="1" applyAlignment="1">
      <alignment horizontal="left"/>
    </xf>
    <xf numFmtId="0" fontId="6" fillId="0" borderId="3" xfId="0" applyFont="1" applyBorder="1" applyAlignment="1">
      <alignment horizontal="right"/>
    </xf>
    <xf numFmtId="0" fontId="59" fillId="13" borderId="32" xfId="0" applyFont="1" applyFill="1" applyBorder="1" applyAlignment="1">
      <alignment vertical="center"/>
    </xf>
    <xf numFmtId="0" fontId="3" fillId="2" borderId="1" xfId="0" applyFont="1" applyFill="1" applyBorder="1"/>
    <xf numFmtId="0" fontId="4" fillId="2" borderId="1" xfId="0" applyFont="1" applyFill="1" applyBorder="1"/>
    <xf numFmtId="0" fontId="59" fillId="2" borderId="0" xfId="0" applyFont="1" applyFill="1" applyAlignment="1">
      <alignment vertical="center"/>
    </xf>
    <xf numFmtId="0" fontId="6" fillId="2" borderId="0" xfId="16" applyFont="1" applyFill="1" applyBorder="1" applyAlignment="1">
      <alignment vertical="center"/>
    </xf>
    <xf numFmtId="0" fontId="2" fillId="2" borderId="0" xfId="0" applyFont="1" applyFill="1" applyAlignment="1">
      <alignment vertical="center"/>
    </xf>
    <xf numFmtId="0" fontId="2" fillId="0" borderId="33" xfId="0" applyFont="1" applyBorder="1" applyAlignment="1">
      <alignment vertical="center"/>
    </xf>
    <xf numFmtId="0" fontId="2" fillId="2" borderId="35" xfId="0" applyFont="1" applyFill="1" applyBorder="1" applyAlignment="1">
      <alignment vertical="center"/>
    </xf>
    <xf numFmtId="0" fontId="2" fillId="2" borderId="33" xfId="0" applyFont="1" applyFill="1" applyBorder="1" applyAlignment="1">
      <alignment vertical="center"/>
    </xf>
    <xf numFmtId="166" fontId="0" fillId="3" borderId="30" xfId="0" applyNumberFormat="1" applyFill="1" applyBorder="1" applyAlignment="1">
      <alignment horizontal="center"/>
    </xf>
    <xf numFmtId="164" fontId="6" fillId="0" borderId="1" xfId="1" applyNumberFormat="1" applyFont="1" applyBorder="1"/>
    <xf numFmtId="43" fontId="0" fillId="0" borderId="1" xfId="0" applyNumberFormat="1" applyBorder="1" applyAlignment="1">
      <alignment horizontal="right"/>
    </xf>
    <xf numFmtId="0" fontId="7" fillId="0" borderId="1" xfId="3" applyNumberFormat="1" applyFont="1" applyBorder="1"/>
    <xf numFmtId="0" fontId="13" fillId="2" borderId="1" xfId="0" applyFont="1" applyFill="1" applyBorder="1"/>
    <xf numFmtId="0" fontId="0" fillId="5" borderId="0" xfId="0" applyFill="1"/>
    <xf numFmtId="6" fontId="0" fillId="21" borderId="28" xfId="0" applyNumberFormat="1" applyFill="1" applyBorder="1"/>
    <xf numFmtId="6" fontId="0" fillId="22" borderId="26" xfId="0" applyNumberFormat="1" applyFill="1" applyBorder="1"/>
    <xf numFmtId="6" fontId="0" fillId="21" borderId="26" xfId="0" applyNumberFormat="1" applyFill="1" applyBorder="1"/>
    <xf numFmtId="6" fontId="2" fillId="22" borderId="16" xfId="0" applyNumberFormat="1" applyFont="1" applyFill="1" applyBorder="1"/>
    <xf numFmtId="0" fontId="0" fillId="5" borderId="5" xfId="0" applyFill="1" applyBorder="1" applyAlignment="1">
      <alignment horizontal="left" vertical="top" wrapText="1"/>
    </xf>
    <xf numFmtId="0" fontId="0" fillId="5" borderId="10" xfId="0" applyFill="1" applyBorder="1" applyAlignment="1">
      <alignment horizontal="left" vertical="top" wrapText="1"/>
    </xf>
    <xf numFmtId="164" fontId="0" fillId="3" borderId="10" xfId="1" applyNumberFormat="1" applyFont="1" applyFill="1" applyBorder="1" applyAlignment="1">
      <alignment vertical="top" wrapText="1"/>
    </xf>
    <xf numFmtId="0" fontId="0" fillId="3" borderId="11" xfId="0" applyFill="1" applyBorder="1" applyAlignment="1">
      <alignment vertical="top" wrapText="1"/>
    </xf>
    <xf numFmtId="0" fontId="0" fillId="3" borderId="6" xfId="0" applyFill="1" applyBorder="1" applyAlignment="1">
      <alignment vertical="top" wrapText="1"/>
    </xf>
    <xf numFmtId="9" fontId="6" fillId="3" borderId="31" xfId="2" applyFont="1" applyFill="1" applyBorder="1" applyAlignment="1">
      <alignment vertical="top"/>
    </xf>
    <xf numFmtId="9" fontId="60" fillId="3" borderId="31" xfId="2" applyFont="1" applyFill="1" applyBorder="1" applyAlignment="1">
      <alignment vertical="top"/>
    </xf>
    <xf numFmtId="164" fontId="0" fillId="0" borderId="12" xfId="1" applyNumberFormat="1" applyFont="1" applyBorder="1"/>
    <xf numFmtId="43" fontId="0" fillId="0" borderId="12" xfId="1" applyFont="1" applyBorder="1"/>
    <xf numFmtId="43" fontId="2" fillId="0" borderId="12" xfId="1" applyFont="1" applyBorder="1"/>
    <xf numFmtId="43" fontId="0" fillId="0" borderId="3" xfId="1" applyFont="1" applyBorder="1" applyAlignment="1">
      <alignment horizontal="left" wrapText="1"/>
    </xf>
    <xf numFmtId="6" fontId="6" fillId="0" borderId="4" xfId="2" applyNumberFormat="1" applyFont="1" applyBorder="1" applyAlignment="1">
      <alignment horizontal="left"/>
    </xf>
    <xf numFmtId="43" fontId="6" fillId="0" borderId="4" xfId="1" applyFont="1" applyBorder="1" applyAlignment="1">
      <alignment horizontal="left"/>
    </xf>
    <xf numFmtId="0" fontId="14" fillId="0" borderId="36" xfId="0" applyFont="1" applyBorder="1"/>
    <xf numFmtId="0" fontId="2" fillId="0" borderId="37" xfId="0" applyFont="1" applyBorder="1"/>
    <xf numFmtId="43" fontId="2" fillId="0" borderId="37" xfId="1" applyFont="1" applyBorder="1" applyAlignment="1">
      <alignment horizontal="left" wrapText="1"/>
    </xf>
    <xf numFmtId="0" fontId="2" fillId="0" borderId="37" xfId="0" applyFont="1" applyBorder="1" applyAlignment="1">
      <alignment horizontal="left"/>
    </xf>
    <xf numFmtId="0" fontId="2" fillId="0" borderId="38" xfId="0" applyFont="1" applyBorder="1" applyAlignment="1">
      <alignment horizontal="right"/>
    </xf>
    <xf numFmtId="0" fontId="2" fillId="0" borderId="39" xfId="0" applyFont="1" applyBorder="1"/>
    <xf numFmtId="0" fontId="2" fillId="0" borderId="40" xfId="0" applyFont="1" applyBorder="1" applyAlignment="1">
      <alignment horizontal="right"/>
    </xf>
    <xf numFmtId="2" fontId="10" fillId="0" borderId="40" xfId="1" applyNumberFormat="1" applyFont="1" applyBorder="1" applyAlignment="1">
      <alignment horizontal="right"/>
    </xf>
    <xf numFmtId="0" fontId="0" fillId="0" borderId="39" xfId="0" applyBorder="1"/>
    <xf numFmtId="164" fontId="0" fillId="0" borderId="40" xfId="0" applyNumberFormat="1" applyBorder="1" applyAlignment="1">
      <alignment horizontal="right"/>
    </xf>
    <xf numFmtId="0" fontId="30" fillId="0" borderId="39" xfId="0" applyFont="1" applyBorder="1"/>
    <xf numFmtId="0" fontId="6" fillId="0" borderId="39" xfId="0" applyFont="1" applyBorder="1"/>
    <xf numFmtId="164" fontId="0" fillId="0" borderId="39" xfId="1" applyNumberFormat="1" applyFont="1" applyBorder="1"/>
    <xf numFmtId="164" fontId="3" fillId="0" borderId="40" xfId="1" applyNumberFormat="1" applyFont="1" applyBorder="1" applyAlignment="1">
      <alignment horizontal="right"/>
    </xf>
    <xf numFmtId="0" fontId="14" fillId="0" borderId="39" xfId="0" applyFont="1" applyBorder="1"/>
    <xf numFmtId="43" fontId="0" fillId="0" borderId="39" xfId="1" applyFont="1" applyBorder="1"/>
    <xf numFmtId="43" fontId="0" fillId="0" borderId="40" xfId="1" applyFont="1" applyBorder="1" applyAlignment="1">
      <alignment horizontal="right"/>
    </xf>
    <xf numFmtId="43" fontId="6" fillId="0" borderId="39" xfId="1" applyFont="1" applyBorder="1"/>
    <xf numFmtId="164" fontId="6" fillId="0" borderId="40" xfId="1" applyNumberFormat="1" applyFont="1" applyBorder="1" applyAlignment="1">
      <alignment horizontal="right"/>
    </xf>
    <xf numFmtId="43" fontId="0" fillId="0" borderId="41" xfId="1" applyFont="1" applyBorder="1"/>
    <xf numFmtId="43" fontId="0" fillId="0" borderId="42" xfId="1" applyFont="1" applyBorder="1"/>
    <xf numFmtId="43" fontId="0" fillId="0" borderId="42" xfId="1" applyFont="1" applyBorder="1" applyAlignment="1">
      <alignment horizontal="left"/>
    </xf>
    <xf numFmtId="6" fontId="6" fillId="0" borderId="42" xfId="2" applyNumberFormat="1" applyFont="1" applyBorder="1" applyAlignment="1">
      <alignment horizontal="left"/>
    </xf>
    <xf numFmtId="43" fontId="6" fillId="0" borderId="42" xfId="1" applyFont="1" applyBorder="1" applyAlignment="1">
      <alignment horizontal="left"/>
    </xf>
    <xf numFmtId="164" fontId="0" fillId="0" borderId="43" xfId="1" applyNumberFormat="1" applyFont="1" applyBorder="1" applyAlignment="1">
      <alignment horizontal="right"/>
    </xf>
    <xf numFmtId="0" fontId="0" fillId="0" borderId="1" xfId="0" applyBorder="1" applyAlignment="1">
      <alignment horizontal="centerContinuous" vertical="center"/>
    </xf>
    <xf numFmtId="43" fontId="0" fillId="0" borderId="1" xfId="1" applyFont="1" applyBorder="1" applyAlignment="1">
      <alignment horizontal="centerContinuous" vertical="center" wrapText="1"/>
    </xf>
    <xf numFmtId="0" fontId="57" fillId="0" borderId="1" xfId="0" applyFont="1" applyBorder="1" applyAlignment="1">
      <alignment horizontal="centerContinuous" vertical="center"/>
    </xf>
    <xf numFmtId="43" fontId="0" fillId="0" borderId="1" xfId="1" applyFont="1" applyBorder="1" applyAlignment="1">
      <alignment horizontal="centerContinuous" vertical="center"/>
    </xf>
    <xf numFmtId="6" fontId="0" fillId="0" borderId="1" xfId="1" applyNumberFormat="1" applyFont="1" applyBorder="1" applyAlignment="1">
      <alignment horizontal="centerContinuous" vertical="center"/>
    </xf>
    <xf numFmtId="43" fontId="0" fillId="2" borderId="13" xfId="0" applyNumberFormat="1" applyFill="1" applyBorder="1"/>
    <xf numFmtId="43" fontId="0" fillId="0" borderId="3" xfId="1" applyFont="1" applyBorder="1" applyAlignment="1">
      <alignment horizontal="left"/>
    </xf>
    <xf numFmtId="6" fontId="0" fillId="0" borderId="3" xfId="1" applyNumberFormat="1" applyFont="1" applyBorder="1" applyAlignment="1">
      <alignment horizontal="left"/>
    </xf>
    <xf numFmtId="0" fontId="0" fillId="0" borderId="40" xfId="0" applyBorder="1" applyAlignment="1">
      <alignment horizontal="right"/>
    </xf>
    <xf numFmtId="0" fontId="8" fillId="0" borderId="39" xfId="0" applyFont="1" applyBorder="1"/>
    <xf numFmtId="164" fontId="3" fillId="0" borderId="40" xfId="1" applyNumberFormat="1" applyFont="1" applyBorder="1" applyAlignment="1">
      <alignment horizontal="left"/>
    </xf>
    <xf numFmtId="164" fontId="0" fillId="0" borderId="40" xfId="1" applyNumberFormat="1" applyFont="1" applyBorder="1" applyAlignment="1">
      <alignment horizontal="right"/>
    </xf>
    <xf numFmtId="164" fontId="3" fillId="0" borderId="40" xfId="0" applyNumberFormat="1" applyFont="1" applyBorder="1" applyAlignment="1">
      <alignment horizontal="left"/>
    </xf>
    <xf numFmtId="164" fontId="6" fillId="0" borderId="40" xfId="0" applyNumberFormat="1" applyFont="1" applyBorder="1" applyAlignment="1">
      <alignment horizontal="left"/>
    </xf>
    <xf numFmtId="0" fontId="0" fillId="0" borderId="41" xfId="0" applyBorder="1"/>
    <xf numFmtId="0" fontId="0" fillId="0" borderId="42" xfId="0" applyBorder="1"/>
    <xf numFmtId="165" fontId="0" fillId="0" borderId="42" xfId="3" applyFont="1" applyBorder="1" applyAlignment="1">
      <alignment horizontal="left"/>
    </xf>
    <xf numFmtId="0" fontId="0" fillId="0" borderId="42" xfId="0" applyBorder="1" applyAlignment="1">
      <alignment horizontal="left"/>
    </xf>
    <xf numFmtId="43" fontId="6" fillId="0" borderId="42" xfId="0" applyNumberFormat="1" applyFont="1" applyBorder="1" applyAlignment="1">
      <alignment horizontal="left"/>
    </xf>
    <xf numFmtId="164" fontId="6" fillId="0" borderId="43" xfId="0" applyNumberFormat="1" applyFont="1" applyBorder="1" applyAlignment="1">
      <alignment horizontal="left"/>
    </xf>
    <xf numFmtId="43" fontId="57" fillId="0" borderId="1" xfId="1" applyFont="1" applyBorder="1" applyAlignment="1">
      <alignment horizontal="centerContinuous" vertical="center"/>
    </xf>
    <xf numFmtId="0" fontId="0" fillId="0" borderId="12" xfId="0" applyBorder="1" applyAlignment="1">
      <alignment vertical="center" wrapText="1"/>
    </xf>
    <xf numFmtId="0" fontId="0" fillId="0" borderId="30" xfId="0" applyBorder="1" applyAlignment="1">
      <alignment vertical="center" wrapText="1"/>
    </xf>
    <xf numFmtId="0" fontId="0" fillId="0" borderId="13" xfId="0" applyBorder="1" applyAlignment="1">
      <alignment vertical="center" wrapText="1"/>
    </xf>
    <xf numFmtId="170" fontId="6" fillId="0" borderId="15" xfId="1" applyNumberFormat="1" applyFont="1" applyFill="1" applyBorder="1" applyAlignment="1">
      <alignment horizontal="right"/>
    </xf>
    <xf numFmtId="0" fontId="0" fillId="2" borderId="21" xfId="0" applyFill="1" applyBorder="1"/>
    <xf numFmtId="43" fontId="0" fillId="2" borderId="21" xfId="1" applyFont="1" applyFill="1" applyBorder="1" applyAlignment="1">
      <alignment horizontal="left" wrapText="1"/>
    </xf>
    <xf numFmtId="0" fontId="0" fillId="2" borderId="21" xfId="0" applyFill="1" applyBorder="1" applyAlignment="1">
      <alignment horizontal="left"/>
    </xf>
    <xf numFmtId="0" fontId="0" fillId="2" borderId="27" xfId="0" applyFill="1" applyBorder="1" applyAlignment="1">
      <alignment horizontal="right"/>
    </xf>
    <xf numFmtId="0" fontId="14" fillId="2" borderId="24" xfId="0" applyFont="1" applyFill="1" applyBorder="1"/>
    <xf numFmtId="0" fontId="0" fillId="0" borderId="21" xfId="0" applyBorder="1" applyAlignment="1">
      <alignment horizontal="left"/>
    </xf>
    <xf numFmtId="0" fontId="0" fillId="2" borderId="21" xfId="1" applyNumberFormat="1" applyFont="1" applyFill="1" applyBorder="1" applyAlignment="1">
      <alignment horizontal="left"/>
    </xf>
    <xf numFmtId="0" fontId="2" fillId="2" borderId="12" xfId="0" applyFont="1" applyFill="1" applyBorder="1"/>
    <xf numFmtId="0" fontId="0" fillId="4" borderId="1" xfId="0" applyFill="1" applyBorder="1"/>
    <xf numFmtId="0" fontId="0" fillId="4" borderId="30" xfId="0" applyFill="1" applyBorder="1" applyAlignment="1">
      <alignment horizontal="center"/>
    </xf>
    <xf numFmtId="0" fontId="0" fillId="4" borderId="20" xfId="0" applyFill="1" applyBorder="1" applyAlignment="1">
      <alignment horizontal="center"/>
    </xf>
    <xf numFmtId="172" fontId="0" fillId="4" borderId="20" xfId="3" applyNumberFormat="1" applyFont="1" applyFill="1" applyBorder="1" applyAlignment="1">
      <alignment horizontal="center"/>
    </xf>
    <xf numFmtId="167" fontId="6" fillId="4" borderId="0" xfId="1" applyNumberFormat="1" applyFont="1" applyFill="1" applyBorder="1" applyAlignment="1">
      <alignment horizontal="center"/>
    </xf>
    <xf numFmtId="2" fontId="0" fillId="0" borderId="13" xfId="0" applyNumberFormat="1" applyBorder="1"/>
    <xf numFmtId="43" fontId="10" fillId="0" borderId="12" xfId="1" applyFont="1" applyBorder="1" applyAlignment="1">
      <alignment horizontal="left"/>
    </xf>
    <xf numFmtId="43" fontId="10" fillId="0" borderId="30" xfId="1" applyFont="1" applyBorder="1" applyAlignment="1">
      <alignment horizontal="left"/>
    </xf>
    <xf numFmtId="2" fontId="10" fillId="0" borderId="44" xfId="1" applyNumberFormat="1" applyFont="1" applyBorder="1" applyAlignment="1">
      <alignment horizontal="right"/>
    </xf>
    <xf numFmtId="10" fontId="6" fillId="9" borderId="0" xfId="0" applyNumberFormat="1" applyFont="1" applyFill="1" applyAlignment="1">
      <alignment horizontal="center"/>
    </xf>
    <xf numFmtId="10" fontId="0" fillId="4" borderId="29" xfId="0" applyNumberFormat="1" applyFill="1" applyBorder="1" applyAlignment="1">
      <alignment horizontal="center"/>
    </xf>
    <xf numFmtId="9" fontId="1" fillId="0" borderId="1" xfId="2" applyFont="1" applyFill="1" applyBorder="1" applyAlignment="1">
      <alignment horizontal="right"/>
    </xf>
    <xf numFmtId="0" fontId="59" fillId="20" borderId="0" xfId="0" applyFont="1" applyFill="1" applyAlignment="1">
      <alignment vertical="center"/>
    </xf>
    <xf numFmtId="190" fontId="0" fillId="3" borderId="30" xfId="3" applyNumberFormat="1" applyFont="1" applyFill="1" applyBorder="1" applyAlignment="1">
      <alignment horizontal="center"/>
    </xf>
    <xf numFmtId="0" fontId="16" fillId="9" borderId="0" xfId="0" applyFont="1" applyFill="1" applyAlignment="1">
      <alignment horizontal="left"/>
    </xf>
    <xf numFmtId="190" fontId="11" fillId="9" borderId="30" xfId="3" applyNumberFormat="1" applyFont="1" applyFill="1" applyBorder="1" applyAlignment="1">
      <alignment horizontal="center"/>
    </xf>
    <xf numFmtId="166" fontId="0" fillId="4" borderId="30" xfId="2" applyNumberFormat="1" applyFont="1" applyFill="1" applyBorder="1" applyAlignment="1">
      <alignment horizontal="center"/>
    </xf>
    <xf numFmtId="6" fontId="6" fillId="9" borderId="29" xfId="14" applyNumberFormat="1" applyFont="1" applyFill="1" applyBorder="1" applyAlignment="1">
      <alignment horizontal="center"/>
    </xf>
    <xf numFmtId="0" fontId="0" fillId="3" borderId="0" xfId="0" applyFill="1" applyAlignment="1">
      <alignment horizontal="center"/>
    </xf>
    <xf numFmtId="164" fontId="6" fillId="3" borderId="1" xfId="1" applyNumberFormat="1" applyFont="1" applyFill="1" applyBorder="1" applyAlignment="1">
      <alignment horizontal="right"/>
    </xf>
    <xf numFmtId="9" fontId="0" fillId="3" borderId="29" xfId="2" applyFont="1" applyFill="1" applyBorder="1" applyAlignment="1">
      <alignment horizontal="center"/>
    </xf>
    <xf numFmtId="44" fontId="0" fillId="9" borderId="0" xfId="0" applyNumberFormat="1" applyFill="1" applyAlignment="1">
      <alignment horizontal="center"/>
    </xf>
    <xf numFmtId="44" fontId="0" fillId="3" borderId="20" xfId="0" applyNumberFormat="1" applyFill="1" applyBorder="1" applyAlignment="1">
      <alignment horizontal="center"/>
    </xf>
    <xf numFmtId="44" fontId="0" fillId="3" borderId="29" xfId="0" applyNumberFormat="1" applyFill="1" applyBorder="1" applyAlignment="1">
      <alignment horizontal="center"/>
    </xf>
    <xf numFmtId="44" fontId="6" fillId="9" borderId="0" xfId="0" applyNumberFormat="1" applyFont="1" applyFill="1" applyAlignment="1">
      <alignment horizontal="center"/>
    </xf>
    <xf numFmtId="44" fontId="6" fillId="9" borderId="0" xfId="14" applyFont="1" applyFill="1" applyAlignment="1">
      <alignment horizontal="center"/>
    </xf>
    <xf numFmtId="44" fontId="0" fillId="4" borderId="29" xfId="0" applyNumberFormat="1" applyFill="1" applyBorder="1" applyAlignment="1">
      <alignment horizontal="center"/>
    </xf>
    <xf numFmtId="0" fontId="59" fillId="18" borderId="0" xfId="0" applyFont="1" applyFill="1" applyAlignment="1">
      <alignment vertical="center"/>
    </xf>
    <xf numFmtId="0" fontId="60" fillId="19" borderId="34" xfId="0" applyFont="1" applyFill="1" applyBorder="1" applyAlignment="1">
      <alignment vertical="center"/>
    </xf>
    <xf numFmtId="0" fontId="60" fillId="19" borderId="32" xfId="0" applyFont="1" applyFill="1" applyBorder="1" applyAlignment="1">
      <alignment vertical="center"/>
    </xf>
    <xf numFmtId="0" fontId="59" fillId="12" borderId="0" xfId="0" applyFont="1" applyFill="1" applyAlignment="1">
      <alignment vertical="center"/>
    </xf>
    <xf numFmtId="0" fontId="59" fillId="23" borderId="0" xfId="0" applyFont="1" applyFill="1" applyAlignment="1">
      <alignment horizontal="center" vertical="center"/>
    </xf>
    <xf numFmtId="0" fontId="0" fillId="0" borderId="12" xfId="0" applyBorder="1" applyAlignment="1">
      <alignment vertical="center" wrapText="1"/>
    </xf>
    <xf numFmtId="0" fontId="0" fillId="0" borderId="30" xfId="0" applyBorder="1" applyAlignment="1">
      <alignment vertical="center" wrapText="1"/>
    </xf>
    <xf numFmtId="0" fontId="0" fillId="0" borderId="13" xfId="0" applyBorder="1" applyAlignment="1">
      <alignment vertical="center" wrapText="1"/>
    </xf>
    <xf numFmtId="0" fontId="0" fillId="0" borderId="12" xfId="0" applyBorder="1" applyAlignment="1">
      <alignment horizontal="left" vertical="center" wrapText="1"/>
    </xf>
    <xf numFmtId="0" fontId="0" fillId="0" borderId="30" xfId="0" applyBorder="1" applyAlignment="1">
      <alignment horizontal="left" vertical="center" wrapText="1"/>
    </xf>
    <xf numFmtId="0" fontId="0" fillId="0" borderId="13" xfId="0" applyBorder="1" applyAlignment="1">
      <alignment horizontal="left" vertical="center" wrapText="1"/>
    </xf>
    <xf numFmtId="43" fontId="16" fillId="0" borderId="12" xfId="1" applyFont="1" applyBorder="1" applyAlignment="1">
      <alignment horizontal="center"/>
    </xf>
    <xf numFmtId="43" fontId="16" fillId="0" borderId="30" xfId="1" applyFont="1" applyBorder="1" applyAlignment="1">
      <alignment horizontal="center"/>
    </xf>
    <xf numFmtId="43" fontId="16" fillId="0" borderId="44" xfId="1" applyFont="1" applyBorder="1" applyAlignment="1">
      <alignment horizontal="center"/>
    </xf>
    <xf numFmtId="0" fontId="0" fillId="0" borderId="12" xfId="0" applyBorder="1" applyAlignment="1">
      <alignment horizontal="left" vertical="top" wrapText="1"/>
    </xf>
    <xf numFmtId="0" fontId="0" fillId="0" borderId="30" xfId="0" applyBorder="1" applyAlignment="1">
      <alignment horizontal="left" vertical="top" wrapText="1"/>
    </xf>
    <xf numFmtId="0" fontId="0" fillId="0" borderId="13" xfId="0" applyBorder="1" applyAlignment="1">
      <alignment horizontal="left" vertical="top" wrapText="1"/>
    </xf>
  </cellXfs>
  <cellStyles count="17">
    <cellStyle name="Body: normal cell" xfId="15" xr:uid="{00000000-0005-0000-0000-000000000000}"/>
    <cellStyle name="Comma" xfId="1" builtinId="3"/>
    <cellStyle name="Comma 3" xfId="5" xr:uid="{00000000-0005-0000-0000-000002000000}"/>
    <cellStyle name="Currency" xfId="14" builtinId="4"/>
    <cellStyle name="DateLong" xfId="4" xr:uid="{00000000-0005-0000-0000-000004000000}"/>
    <cellStyle name="DateShort" xfId="6" xr:uid="{00000000-0005-0000-0000-000005000000}"/>
    <cellStyle name="Factor" xfId="3" xr:uid="{00000000-0005-0000-0000-000006000000}"/>
    <cellStyle name="Hyperlink" xfId="16" builtinId="8"/>
    <cellStyle name="Normal" xfId="0" builtinId="0"/>
    <cellStyle name="Normal 12" xfId="7" xr:uid="{00000000-0005-0000-0000-000009000000}"/>
    <cellStyle name="Normal 13" xfId="8" xr:uid="{00000000-0005-0000-0000-00000A000000}"/>
    <cellStyle name="Normal 14" xfId="9" xr:uid="{00000000-0005-0000-0000-00000B000000}"/>
    <cellStyle name="Normal 16" xfId="10" xr:uid="{00000000-0005-0000-0000-00000C000000}"/>
    <cellStyle name="Normal 2" xfId="11" xr:uid="{00000000-0005-0000-0000-00000D000000}"/>
    <cellStyle name="Normal 3" xfId="12" xr:uid="{00000000-0005-0000-0000-00000E000000}"/>
    <cellStyle name="Normal 9" xfId="13" xr:uid="{00000000-0005-0000-0000-00000F000000}"/>
    <cellStyle name="Percent" xfId="2" builtinId="5"/>
  </cellStyles>
  <dxfs count="50">
    <dxf>
      <fill>
        <patternFill patternType="solid">
          <fgColor indexed="64"/>
          <bgColor indexed="43"/>
        </patternFill>
      </fill>
    </dxf>
    <dxf>
      <fill>
        <patternFill patternType="solid">
          <fgColor indexed="64"/>
          <bgColor indexed="43"/>
        </patternFill>
      </fill>
    </dxf>
    <dxf>
      <fill>
        <patternFill patternType="solid">
          <fgColor indexed="64"/>
          <bgColor theme="6" tint="0.59999389629810485"/>
        </patternFill>
      </fill>
    </dxf>
    <dxf>
      <fill>
        <patternFill patternType="solid">
          <fgColor indexed="64"/>
          <bgColor theme="6" tint="0.59999389629810485"/>
        </patternFill>
      </fill>
    </dxf>
    <dxf>
      <fill>
        <patternFill patternType="solid">
          <fgColor indexed="64"/>
          <bgColor theme="6" tint="0.59999389629810485"/>
        </patternFill>
      </fill>
    </dxf>
    <dxf>
      <fill>
        <patternFill patternType="solid">
          <fgColor indexed="64"/>
          <bgColor indexed="43"/>
        </patternFill>
      </fill>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1"/>
        <name val="Calibri"/>
        <family val="2"/>
        <scheme val="minor"/>
      </font>
      <fill>
        <patternFill patternType="solid">
          <fgColor indexed="64"/>
          <bgColor indexed="43"/>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solid">
          <fgColor indexed="64"/>
          <bgColor indexed="43"/>
        </patternFill>
      </fill>
      <alignment horizontal="general" vertical="top"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name val="Calibri"/>
        <family val="2"/>
        <scheme val="minor"/>
      </font>
      <fill>
        <patternFill patternType="solid">
          <fgColor indexed="64"/>
          <bgColor indexed="43"/>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fill>
        <patternFill patternType="solid">
          <fgColor indexed="64"/>
          <bgColor indexed="43"/>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fill>
        <patternFill patternType="solid">
          <fgColor indexed="64"/>
          <bgColor indexed="43"/>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name val="Calibri"/>
        <family val="2"/>
        <scheme val="minor"/>
      </font>
      <fill>
        <patternFill patternType="solid">
          <fgColor indexed="64"/>
          <bgColor theme="6" tint="0.59999389629810485"/>
        </patternFill>
      </fill>
      <alignment horizontal="left" vertical="top" textRotation="0" wrapText="1" indent="0" justifyLastLine="0" shrinkToFit="0" readingOrder="0"/>
      <border diagonalUp="0" diagonalDown="0" outline="0">
        <left style="thin">
          <color indexed="64"/>
        </left>
        <right/>
        <top style="thin">
          <color indexed="64"/>
        </top>
        <bottom/>
      </border>
    </dxf>
    <dxf>
      <font>
        <strike val="0"/>
        <outline val="0"/>
        <shadow val="0"/>
        <u val="none"/>
        <vertAlign val="baseline"/>
        <sz val="11"/>
        <name val="Calibri"/>
        <family val="2"/>
        <scheme val="minor"/>
      </font>
      <fill>
        <patternFill patternType="solid">
          <fgColor indexed="64"/>
          <bgColor theme="6" tint="0.59999389629810485"/>
        </patternFill>
      </fill>
      <alignment horizontal="left" vertical="top" textRotation="0" wrapText="1" indent="0" justifyLastLine="0" shrinkToFit="0" readingOrder="0"/>
      <border diagonalUp="0" diagonalDown="0" outline="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fill>
        <patternFill patternType="solid">
          <fgColor indexed="64"/>
          <bgColor indexed="43"/>
        </patternFill>
      </fill>
      <alignment vertical="top" textRotation="0" indent="0" justifyLastLine="0" shrinkToFit="0" readingOrder="0"/>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8" tint="0.79998168889431442"/>
        </patternFill>
      </fill>
      <border>
        <left/>
        <right/>
        <top/>
        <bottom/>
      </border>
    </dxf>
    <dxf>
      <fill>
        <patternFill>
          <bgColor theme="8" tint="0.79998168889431442"/>
        </patternFill>
      </fill>
      <border>
        <left/>
        <right/>
        <top/>
        <bottom/>
      </border>
    </dxf>
    <dxf>
      <fill>
        <patternFill>
          <bgColor theme="8" tint="0.79998168889431442"/>
        </patternFill>
      </fill>
      <border>
        <left/>
        <right/>
        <top/>
        <bottom/>
      </border>
    </dxf>
    <dxf>
      <fill>
        <patternFill>
          <bgColor theme="8" tint="0.79998168889431442"/>
        </patternFill>
      </fill>
      <border>
        <left/>
        <right/>
        <top/>
        <bottom/>
      </border>
    </dxf>
    <dxf>
      <fill>
        <patternFill>
          <bgColor theme="8" tint="0.79998168889431442"/>
        </patternFill>
      </fill>
      <border>
        <left/>
        <right/>
        <top/>
        <bottom/>
      </border>
    </dxf>
    <dxf>
      <fill>
        <patternFill>
          <bgColor theme="8" tint="0.79998168889431442"/>
        </patternFill>
      </fill>
      <border>
        <left/>
        <right/>
        <top/>
        <bottom/>
        <vertical/>
        <horizontal/>
      </border>
    </dxf>
    <dxf>
      <font>
        <color theme="8" tint="0.79998168889431442"/>
      </font>
    </dxf>
    <dxf>
      <font>
        <color theme="8" tint="0.79998168889431442"/>
      </font>
    </dxf>
    <dxf>
      <fill>
        <patternFill>
          <bgColor theme="8" tint="0.79998168889431442"/>
        </patternFill>
      </fill>
      <border>
        <left/>
        <right/>
        <top/>
        <bottom/>
        <vertical/>
        <horizontal/>
      </border>
    </dxf>
    <dxf>
      <fill>
        <patternFill>
          <bgColor theme="8" tint="0.79998168889431442"/>
        </patternFill>
      </fill>
      <border>
        <left/>
        <right/>
        <top/>
        <bottom/>
        <vertical/>
        <horizontal/>
      </border>
    </dxf>
    <dxf>
      <fill>
        <patternFill>
          <bgColor theme="8" tint="0.79998168889431442"/>
        </patternFill>
      </fill>
      <border>
        <left/>
        <right/>
        <top/>
        <bottom/>
        <vertical/>
        <horizontal/>
      </border>
    </dxf>
    <dxf>
      <fill>
        <patternFill>
          <bgColor theme="8" tint="0.79998168889431442"/>
        </patternFill>
      </fill>
      <border>
        <left/>
        <right/>
        <top/>
        <bottom/>
        <vertical/>
        <horizontal/>
      </border>
    </dxf>
    <dxf>
      <fill>
        <patternFill>
          <bgColor theme="8" tint="0.79998168889431442"/>
        </patternFill>
      </fill>
      <border>
        <left/>
        <right/>
        <top/>
        <bottom/>
        <vertical/>
        <horizontal/>
      </border>
    </dxf>
    <dxf>
      <fill>
        <patternFill>
          <bgColor theme="8" tint="0.79998168889431442"/>
        </patternFill>
      </fill>
      <border>
        <left/>
        <right/>
        <top/>
        <bottom/>
        <vertical/>
        <horizontal/>
      </border>
    </dxf>
    <dxf>
      <fill>
        <patternFill>
          <bgColor theme="8" tint="0.79998168889431442"/>
        </patternFill>
      </fill>
      <border>
        <left/>
        <right/>
        <top/>
        <bottom/>
      </border>
    </dxf>
    <dxf>
      <fill>
        <patternFill>
          <bgColor theme="8" tint="0.79998168889431442"/>
        </patternFill>
      </fill>
      <border>
        <left/>
        <right/>
        <top/>
        <bottom/>
      </border>
    </dxf>
    <dxf>
      <fill>
        <patternFill>
          <bgColor theme="8" tint="0.79998168889431442"/>
        </patternFill>
      </fill>
      <border>
        <left/>
        <right/>
        <top/>
        <bottom/>
      </border>
    </dxf>
    <dxf>
      <fill>
        <patternFill>
          <bgColor theme="8" tint="0.79998168889431442"/>
        </patternFill>
      </fill>
      <border>
        <left/>
        <right/>
        <top/>
        <bottom/>
      </border>
    </dxf>
    <dxf>
      <fill>
        <patternFill>
          <bgColor theme="8" tint="0.79998168889431442"/>
        </patternFill>
      </fill>
      <border>
        <left/>
        <right/>
        <top/>
        <bottom/>
      </border>
    </dxf>
    <dxf>
      <fill>
        <patternFill>
          <bgColor theme="8" tint="0.79998168889431442"/>
        </patternFill>
      </fill>
      <border>
        <left/>
        <right/>
        <top/>
        <bottom/>
      </border>
    </dxf>
    <dxf>
      <fill>
        <patternFill>
          <bgColor theme="8" tint="0.79998168889431442"/>
        </patternFill>
      </fill>
      <border>
        <left/>
        <right/>
        <top/>
        <bottom/>
      </border>
    </dxf>
    <dxf>
      <fill>
        <patternFill>
          <bgColor theme="8" tint="0.79998168889431442"/>
        </patternFill>
      </fill>
      <border>
        <left/>
        <right/>
        <top/>
        <bottom/>
      </border>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42333</xdr:colOff>
      <xdr:row>23</xdr:row>
      <xdr:rowOff>48674</xdr:rowOff>
    </xdr:from>
    <xdr:to>
      <xdr:col>11</xdr:col>
      <xdr:colOff>218722</xdr:colOff>
      <xdr:row>34</xdr:row>
      <xdr:rowOff>122537</xdr:rowOff>
    </xdr:to>
    <xdr:pic>
      <xdr:nvPicPr>
        <xdr:cNvPr id="3" name="Picture 2">
          <a:extLst>
            <a:ext uri="{FF2B5EF4-FFF2-40B4-BE49-F238E27FC236}">
              <a16:creationId xmlns:a16="http://schemas.microsoft.com/office/drawing/2014/main" id="{E84BC33D-2C07-4392-9987-7A3C3436B654}"/>
            </a:ext>
          </a:extLst>
        </xdr:cNvPr>
        <xdr:cNvPicPr>
          <a:picLocks noChangeAspect="1"/>
        </xdr:cNvPicPr>
      </xdr:nvPicPr>
      <xdr:blipFill>
        <a:blip xmlns:r="http://schemas.openxmlformats.org/officeDocument/2006/relationships" r:embed="rId1"/>
        <a:stretch>
          <a:fillRect/>
        </a:stretch>
      </xdr:blipFill>
      <xdr:spPr>
        <a:xfrm>
          <a:off x="359833" y="3710507"/>
          <a:ext cx="4861278" cy="2091752"/>
        </a:xfrm>
        <a:prstGeom prst="rect">
          <a:avLst/>
        </a:prstGeom>
      </xdr:spPr>
    </xdr:pic>
    <xdr:clientData/>
  </xdr:twoCellAnchor>
  <xdr:twoCellAnchor editAs="oneCell">
    <xdr:from>
      <xdr:col>2</xdr:col>
      <xdr:colOff>77612</xdr:colOff>
      <xdr:row>54</xdr:row>
      <xdr:rowOff>70555</xdr:rowOff>
    </xdr:from>
    <xdr:to>
      <xdr:col>11</xdr:col>
      <xdr:colOff>246945</xdr:colOff>
      <xdr:row>76</xdr:row>
      <xdr:rowOff>124530</xdr:rowOff>
    </xdr:to>
    <xdr:pic>
      <xdr:nvPicPr>
        <xdr:cNvPr id="5" name="Picture 4">
          <a:extLst>
            <a:ext uri="{FF2B5EF4-FFF2-40B4-BE49-F238E27FC236}">
              <a16:creationId xmlns:a16="http://schemas.microsoft.com/office/drawing/2014/main" id="{AFE3D18C-B7F2-47E6-A3F1-F4FE64628F00}"/>
            </a:ext>
          </a:extLst>
        </xdr:cNvPr>
        <xdr:cNvPicPr/>
      </xdr:nvPicPr>
      <xdr:blipFill rotWithShape="1">
        <a:blip xmlns:r="http://schemas.openxmlformats.org/officeDocument/2006/relationships" r:embed="rId2"/>
        <a:srcRect t="1898" b="1"/>
        <a:stretch/>
      </xdr:blipFill>
      <xdr:spPr bwMode="auto">
        <a:xfrm>
          <a:off x="289279" y="9362722"/>
          <a:ext cx="4960055" cy="4089752"/>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0</xdr:colOff>
      <xdr:row>99</xdr:row>
      <xdr:rowOff>0</xdr:rowOff>
    </xdr:from>
    <xdr:to>
      <xdr:col>19</xdr:col>
      <xdr:colOff>304800</xdr:colOff>
      <xdr:row>100</xdr:row>
      <xdr:rowOff>114299</xdr:rowOff>
    </xdr:to>
    <xdr:sp macro="" textlink="">
      <xdr:nvSpPr>
        <xdr:cNvPr id="18433"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iiiig/oAKKKKACiiigAooooAKKKKAOW8Z+OfBXw58PXni34heL/AAv4E8Kac9rFqHibxlr+leGPD9jJfXUNjYx3ms63d2OnWr3l7cQWdqk1yjXF1PDbxB5ZERrvhrxP4a8aaDpninwd4h0PxZ4Y1u2F7o3iPw1q1hruhavZszIt3pmr6XcXWn39szo6LPa3EsRZGUPlSB+KX/BUmeT9pn9o39jL/gnVpF1cnSviN42Hxr+OK6dMYLq0+GHgyHV0tbZrmPcIP7U0/TvH08AuQscWtaZ4amWKeSWBV0/+CMPjbXfBPhb9ob9hjx/etN44/ZD+L/iTRtG8/MR1H4e+J9b1aeyvdPikJeeyHiex17VlniLQxab4p0FAESWAyh9JPIFHIY5r9YbxdqeLngeT4MrrYmrgaWL57tuUsZS5XBxSVKpTnfU/X+++Jnw40vxzo3ww1P4geCdO+JXiPTZtZ8PfDy+8VaFaeONd0i3j1OWfVdG8J3F/Hr2p6bBFousSTX1lYT20aaTqTvKq2N0Yqvjr4tfCr4XyaHD8S/iZ8P8A4dy+J7may8NReOfGXh3wlJ4hvLZrVbi00NNf1LT21a6ga9slmt7AXEsRu7YOimeLd+DP7b3xZ8CfAv8A4LT/ALKfxc+Jmtw+HvA/gP8AZI8c67r+pyjfIsEOh/tQw21lY24ZXvtW1W+mtdK0bTYSbjUtVvbOwt1ae4jU+qfsUfBXx1+3B8dR/wAFL/2pNCm07w5Afsv7GvwX1Um4sPBfgu0uZZNJ+I2o2ciiG41S7dn1LQb6WIHVNaubvxlbQW2m23gc2wbT4eo4fBYbM8VialLA1cqpYtzVOPtK+YYiti6VDLsKm7TdsPGtXqy0o0OeUlzSpRn+6dFFFB8qFMkkjhjklldIookaSWWRgkccaKWeSR2IVERQWZmIVVBJIAp9VL+wsdVsb3S9Ts7XUdN1K0ubDUNPvreK6sr6xvIXt7uzvLWdHgubW6t5JILi3mR4poneORGRiCDVrq+ivq126n8tn7O/g39rn9vH9r79q79un9l/45+E/gjpeleMJ/gZ4A8UeLvAGlfEFdY8BaXZ6W0FjoOna/pGs6Zoc/8AYOjeENe1i5trdb6S78W30EVysF1qC3etB4c/aP8A+Cff/BT/AOAXxp/ad+LXhj4sWn7YttqHwg8f/EHwt4RsPAekyzxxeFPDGiQa3o+k6dpei2tzoWrx/DbWJtXWyhe80i01Uyu80N7dH+k/4e/DH4bfCTw+fCnwr+H/AIK+Gvhc39zqh8OeAvC2ieENCOp3iwpd6gdJ0Cx0+wN9dJb26XF0YPPmSCFZHZYkC0/iJ8IPhP8AF600nT/iv8MvAHxMsdB1H+19Ds/H/g/w/wCMLXRtV8ow/wBp6Xb+INP1CKwv/JYxfbLVYrjyyU8zacUH2kuLYTxNalLA0P7Iq5fLKY0Y4bCLMYYGOFVHDw+vqkq8pUq8KWK5ZVPZupGySVrfhR+2h8M/BPxl/wCC2P7J/wALfiPoVr4l8EeOf2SPHmgeItGvAdl1Y3egftR4lglXEtnqFlcJDf6XqNs0d5pmpWtpqFlNDd20MqXf2QvjB43/AOCbH7SDf8E7P2mPEF3qnwP8bajPqv7Ifxn1phFYx2Ws6jILXwPrN4+22tLe91Kf+zZrXdGPDHjWRokik8LeLNGv9O/dHUfhT8MNX+IOhfFnVfhz4G1P4p+F9Ln0Pw18SL/wnoV5488P6Lcx6rFcaRoni24sJNe0vTZ4td1uOaxsb+C2kj1jVEeIrf3QlofEr4K/B34zW2k2fxf+FHw4+KdpoNxcXeh23xE8E+G/GkGjXV5HFFd3OlReI9N1FNPnuooIY7iW0WJ5khiWVmEaBQ5v9YqFbCYbLcXhqtXLoZTSwVWmpw9rSx2HrYutQzHBuStTqQ+sqlUhKyr0faU6n2HH02io4YYraGK3t4o4III44YIYkWOKGGJQkcUcagKkcaKqIigKqgAAAVJQfJhRRRQAUUUUAFFFFABRRRQB/9k=">
          <a:extLst>
            <a:ext uri="{FF2B5EF4-FFF2-40B4-BE49-F238E27FC236}">
              <a16:creationId xmlns:a16="http://schemas.microsoft.com/office/drawing/2014/main" id="{03DFB697-CB34-48D4-8EAF-55E305FBE95E}"/>
            </a:ext>
          </a:extLst>
        </xdr:cNvPr>
        <xdr:cNvSpPr>
          <a:spLocks noChangeAspect="1" noChangeArrowheads="1"/>
        </xdr:cNvSpPr>
      </xdr:nvSpPr>
      <xdr:spPr bwMode="auto">
        <a:xfrm>
          <a:off x="15506700" y="1891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D28A127-5690-4B64-BD46-3007F9DF1354}" name="Proj_Types" displayName="Proj_Types" ref="E2:K8" totalsRowShown="0" headerRowDxfId="18" dataDxfId="16" headerRowBorderDxfId="17" tableBorderDxfId="15" totalsRowBorderDxfId="14">
  <autoFilter ref="E2:K8" xr:uid="{77831AE5-9DA4-4338-BA2E-B538DBE41D0A}"/>
  <tableColumns count="7">
    <tableColumn id="1" xr3:uid="{C7989978-E776-4E29-80DF-E144222BDE24}" name="Project Types" dataDxfId="13"/>
    <tableColumn id="5" xr3:uid="{B661FF1D-6162-4416-947C-F0292CE13F74}" name="Project Components Description" dataDxfId="12"/>
    <tableColumn id="7" xr3:uid="{B53189BC-5C76-4E45-983F-A41FA1842AFA}" name="Construction Cost_x000a_ (2021 $/mile)" dataDxfId="11"/>
    <tableColumn id="2" xr3:uid="{EFB03060-60E7-4519-9B90-0AFF23AF46B2}" name="Type II Final-Demand Employment Multiplier (Construction)" dataDxfId="10"/>
    <tableColumn id="3" xr3:uid="{C5F95CC1-0DAA-4DED-A926-BA71D6CAF2FF}" name="Job and Income Multiplier Adjustment" dataDxfId="9"/>
    <tableColumn id="4" xr3:uid="{963B0FE6-5002-4859-9CA2-29E0914B7C9F}" name="Crash Modification Factor (CMF) - Vehicle Crashes*" dataDxfId="8" dataCellStyle="Percent"/>
    <tableColumn id="6" xr3:uid="{C4B24AA7-5E53-4CE0-8068-E85375F85B20}" name="Crash Modification Factor (CMF) - Bike/Ped*" dataDxfId="7" dataCellStyle="Percent"/>
  </tableColumns>
  <tableStyleInfo name="TableStyleMedium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8DA3582-21AB-4711-B072-6E1B00BE8145}" name="Safety" displayName="Safety" ref="E8:I26" totalsRowShown="0" headerRowDxfId="6" dataDxfId="5">
  <tableColumns count="5">
    <tableColumn id="1" xr3:uid="{B4AC9F5B-1E1E-47F3-B9BE-8434F996818E}" name="Location" dataDxfId="4"/>
    <tableColumn id="2" xr3:uid="{87DD92C8-E212-48C1-B97A-61DC55DCCA64}" name="Type of Road" dataDxfId="3"/>
    <tableColumn id="3" xr3:uid="{9A56073C-335B-4E66-9E3E-E9F2ED3631C7}" name="AADT" dataDxfId="2"/>
    <tableColumn id="4" xr3:uid="{079BB43C-C669-4E5D-A235-B2FB51E84E9B}" name="# Crashes per Mile (Bike/Ped)" dataDxfId="1" dataCellStyle="Comma"/>
    <tableColumn id="5" xr3:uid="{97C2058F-92AE-4E8D-A8B2-C1F6B743D4A3}" name="# Crashes per Mile (Vehicles)" dataDxfId="0" dataCellStyle="Comma"/>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6">
    <wetp:webextensionref xmlns:r="http://schemas.openxmlformats.org/officeDocument/2006/relationships" r:id="rId1"/>
  </wetp:taskpane>
</wetp:taskpanes>
</file>

<file path=xl/webextensions/webextension1.xml><?xml version="1.0" encoding="utf-8"?>
<we:webextension xmlns:we="http://schemas.microsoft.com/office/webextensions/webextension/2010/11" id="{157C0263-87B0-4325-B2FF-22E8A616E007}">
  <we:reference id="81ae7f57-2760-4043-a9cb-e0d36209e808" version="1.0.0.0" store="EXCatalog" storeType="EXCatalog"/>
  <we:alternateReferences>
    <we:reference id="WA200003696" version="1.0.0.0" store="en-IE"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https://nhts.ornl.gov/assets/FHWA_NHTS_Brief_Bike%20Ped%20Travel_041520.pdf" TargetMode="External"/><Relationship Id="rId2" Type="http://schemas.openxmlformats.org/officeDocument/2006/relationships/hyperlink" Target="https://nccd.cdc.gov/dnpao_dtm/rdPage.aspx?rdReport=DNPAO_DTM.ExploreByLocation&amp;rdRequestForwarding=Form" TargetMode="External"/><Relationship Id="rId1" Type="http://schemas.openxmlformats.org/officeDocument/2006/relationships/hyperlink" Target="https://nccd.cdc.gov/dnpao_dtm/rdPage.aspx?rdReport=DNPAO_DTM.ExploreByLocation&amp;rdRequestForwarding=Form"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6.bin"/><Relationship Id="rId1" Type="http://schemas.openxmlformats.org/officeDocument/2006/relationships/hyperlink" Target="https://www.researchgate.net/publication/254455436_Pedestrian_and_Bicycle_Infrastructure_A_National_Study_of_Employment_Impacts" TargetMode="External"/><Relationship Id="rId5" Type="http://schemas.openxmlformats.org/officeDocument/2006/relationships/comments" Target="../comments2.xml"/><Relationship Id="rId4" Type="http://schemas.openxmlformats.org/officeDocument/2006/relationships/table" Target="../tables/table1.xml"/></Relationships>
</file>

<file path=xl/worksheets/_rels/sheet18.xml.rels><?xml version="1.0" encoding="UTF-8" standalone="yes"?>
<Relationships xmlns="http://schemas.openxmlformats.org/package/2006/relationships"><Relationship Id="rId1" Type="http://schemas.openxmlformats.org/officeDocument/2006/relationships/hyperlink" Target="https://smartasset.com/taxes/kansas-property-tax-calculator" TargetMode="External"/></Relationships>
</file>

<file path=xl/worksheets/_rels/sheet1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0EC48-3F03-4A7D-82CD-382B3A709517}">
  <sheetPr>
    <tabColor theme="8"/>
  </sheetPr>
  <dimension ref="A1:E56"/>
  <sheetViews>
    <sheetView tabSelected="1" zoomScale="85" zoomScaleNormal="85" workbookViewId="0">
      <selection activeCell="O15" sqref="O15"/>
    </sheetView>
  </sheetViews>
  <sheetFormatPr defaultColWidth="8.85546875" defaultRowHeight="15" x14ac:dyDescent="0.25"/>
  <cols>
    <col min="1" max="3" width="1.5703125" style="4" customWidth="1"/>
    <col min="4" max="4" width="8.85546875" style="9"/>
    <col min="5" max="16384" width="8.85546875" style="4"/>
  </cols>
  <sheetData>
    <row r="1" spans="2:4" ht="5.0999999999999996" customHeight="1" x14ac:dyDescent="0.25"/>
    <row r="2" spans="2:4" ht="25.5" customHeight="1" x14ac:dyDescent="0.25">
      <c r="B2" s="883" t="s">
        <v>0</v>
      </c>
    </row>
    <row r="3" spans="2:4" ht="25.5" customHeight="1" x14ac:dyDescent="0.25">
      <c r="B3" s="883" t="s">
        <v>1</v>
      </c>
    </row>
    <row r="4" spans="2:4" ht="5.0999999999999996" customHeight="1" x14ac:dyDescent="0.25"/>
    <row r="5" spans="2:4" ht="4.5" customHeight="1" x14ac:dyDescent="0.25"/>
    <row r="6" spans="2:4" x14ac:dyDescent="0.25">
      <c r="B6" s="4" t="s">
        <v>2</v>
      </c>
    </row>
    <row r="7" spans="2:4" x14ac:dyDescent="0.25">
      <c r="B7" s="4" t="s">
        <v>3</v>
      </c>
    </row>
    <row r="9" spans="2:4" x14ac:dyDescent="0.25">
      <c r="B9" s="1" t="s">
        <v>4</v>
      </c>
    </row>
    <row r="10" spans="2:4" ht="5.0999999999999996" customHeight="1" x14ac:dyDescent="0.25"/>
    <row r="11" spans="2:4" x14ac:dyDescent="0.25">
      <c r="C11" s="884"/>
      <c r="D11" s="9" t="s">
        <v>5</v>
      </c>
    </row>
    <row r="12" spans="2:4" x14ac:dyDescent="0.25">
      <c r="C12" s="886"/>
      <c r="D12" s="9" t="s">
        <v>6</v>
      </c>
    </row>
    <row r="13" spans="2:4" x14ac:dyDescent="0.25">
      <c r="C13" s="889"/>
      <c r="D13" s="9" t="s">
        <v>7</v>
      </c>
    </row>
    <row r="14" spans="2:4" x14ac:dyDescent="0.25">
      <c r="C14" s="885"/>
      <c r="D14" s="9" t="s">
        <v>8</v>
      </c>
    </row>
    <row r="15" spans="2:4" x14ac:dyDescent="0.25">
      <c r="C15" s="887"/>
      <c r="D15" s="9" t="s">
        <v>9</v>
      </c>
    </row>
    <row r="16" spans="2:4" hidden="1" x14ac:dyDescent="0.25">
      <c r="C16" s="888"/>
      <c r="D16" s="9" t="s">
        <v>10</v>
      </c>
    </row>
    <row r="17" spans="1:5" ht="5.0999999999999996" customHeight="1" x14ac:dyDescent="0.25"/>
    <row r="18" spans="1:5" x14ac:dyDescent="0.25">
      <c r="B18" s="1" t="s">
        <v>11</v>
      </c>
    </row>
    <row r="19" spans="1:5" ht="5.0999999999999996" customHeight="1" x14ac:dyDescent="0.25"/>
    <row r="20" spans="1:5" x14ac:dyDescent="0.25">
      <c r="C20" s="890"/>
      <c r="D20" s="9" t="s">
        <v>12</v>
      </c>
    </row>
    <row r="21" spans="1:5" x14ac:dyDescent="0.25">
      <c r="C21" s="1034"/>
      <c r="D21" s="9" t="s">
        <v>13</v>
      </c>
    </row>
    <row r="22" spans="1:5" x14ac:dyDescent="0.25">
      <c r="D22" s="945" t="s">
        <v>14</v>
      </c>
    </row>
    <row r="23" spans="1:5" x14ac:dyDescent="0.25">
      <c r="D23" s="946" t="s">
        <v>15</v>
      </c>
    </row>
    <row r="24" spans="1:5" ht="5.0999999999999996" customHeight="1" x14ac:dyDescent="0.25">
      <c r="A24" s="643"/>
      <c r="B24" s="643"/>
      <c r="C24" s="643"/>
    </row>
    <row r="25" spans="1:5" x14ac:dyDescent="0.25">
      <c r="B25" s="1" t="s">
        <v>16</v>
      </c>
    </row>
    <row r="26" spans="1:5" ht="5.0999999999999996" customHeight="1" x14ac:dyDescent="0.25">
      <c r="C26" s="643"/>
      <c r="D26" s="690"/>
    </row>
    <row r="27" spans="1:5" x14ac:dyDescent="0.25">
      <c r="B27" s="402"/>
      <c r="C27" s="1061"/>
      <c r="D27" s="949" t="s">
        <v>17</v>
      </c>
      <c r="E27" s="168"/>
    </row>
    <row r="28" spans="1:5" x14ac:dyDescent="0.25">
      <c r="B28" s="402"/>
      <c r="C28" s="1061"/>
      <c r="D28" s="949" t="s">
        <v>18</v>
      </c>
      <c r="E28" s="168"/>
    </row>
    <row r="29" spans="1:5" ht="5.0999999999999996" customHeight="1" x14ac:dyDescent="0.25">
      <c r="B29" s="402"/>
      <c r="C29" s="947"/>
      <c r="D29" s="949"/>
      <c r="E29" s="168"/>
    </row>
    <row r="30" spans="1:5" ht="15.75" thickBot="1" x14ac:dyDescent="0.3">
      <c r="B30" s="402"/>
      <c r="C30" s="944"/>
      <c r="D30" s="950" t="s">
        <v>19</v>
      </c>
      <c r="E30" s="168"/>
    </row>
    <row r="31" spans="1:5" ht="5.0999999999999996" customHeight="1" x14ac:dyDescent="0.25">
      <c r="B31" s="402"/>
      <c r="C31" s="947"/>
      <c r="D31" s="948"/>
      <c r="E31" s="168"/>
    </row>
    <row r="32" spans="1:5" x14ac:dyDescent="0.25">
      <c r="B32" s="402"/>
      <c r="C32" s="1062"/>
      <c r="D32" s="951" t="s">
        <v>20</v>
      </c>
      <c r="E32" s="168"/>
    </row>
    <row r="33" spans="2:5" x14ac:dyDescent="0.25">
      <c r="B33" s="402"/>
      <c r="C33" s="1062"/>
      <c r="D33" s="951" t="s">
        <v>21</v>
      </c>
      <c r="E33" s="168"/>
    </row>
    <row r="34" spans="2:5" ht="15.75" thickBot="1" x14ac:dyDescent="0.3">
      <c r="B34" s="402"/>
      <c r="C34" s="1063"/>
      <c r="D34" s="952" t="s">
        <v>22</v>
      </c>
      <c r="E34" s="168"/>
    </row>
    <row r="35" spans="2:5" ht="5.0999999999999996" customHeight="1" x14ac:dyDescent="0.25">
      <c r="B35" s="402"/>
      <c r="C35" s="947"/>
      <c r="D35" s="949"/>
      <c r="E35" s="168"/>
    </row>
    <row r="36" spans="2:5" hidden="1" x14ac:dyDescent="0.25">
      <c r="B36" s="402"/>
      <c r="C36" s="1065"/>
      <c r="D36" s="949" t="s">
        <v>23</v>
      </c>
      <c r="E36" s="168"/>
    </row>
    <row r="37" spans="2:5" hidden="1" x14ac:dyDescent="0.25">
      <c r="B37" s="402"/>
      <c r="C37" s="1065"/>
      <c r="D37" s="949" t="s">
        <v>24</v>
      </c>
      <c r="E37" s="168"/>
    </row>
    <row r="38" spans="2:5" hidden="1" x14ac:dyDescent="0.25">
      <c r="B38" s="402"/>
      <c r="C38" s="1065"/>
      <c r="D38" s="949" t="s">
        <v>25</v>
      </c>
      <c r="E38" s="168"/>
    </row>
    <row r="39" spans="2:5" hidden="1" x14ac:dyDescent="0.25">
      <c r="B39" s="402"/>
      <c r="C39" s="1065"/>
      <c r="D39" s="949" t="s">
        <v>26</v>
      </c>
      <c r="E39" s="168"/>
    </row>
    <row r="40" spans="2:5" hidden="1" x14ac:dyDescent="0.25">
      <c r="B40" s="402"/>
      <c r="C40" s="1065"/>
      <c r="D40" s="949" t="s">
        <v>27</v>
      </c>
      <c r="E40" s="168"/>
    </row>
    <row r="41" spans="2:5" hidden="1" x14ac:dyDescent="0.25">
      <c r="B41" s="402"/>
      <c r="C41" s="1065"/>
      <c r="D41" s="949" t="s">
        <v>28</v>
      </c>
      <c r="E41" s="168"/>
    </row>
    <row r="42" spans="2:5" hidden="1" x14ac:dyDescent="0.25">
      <c r="B42" s="402"/>
      <c r="C42" s="1065"/>
      <c r="D42" s="949" t="s">
        <v>29</v>
      </c>
      <c r="E42" s="168"/>
    </row>
    <row r="43" spans="2:5" ht="5.0999999999999996" hidden="1" customHeight="1" x14ac:dyDescent="0.25">
      <c r="B43" s="402"/>
      <c r="C43" s="947"/>
      <c r="D43" s="949"/>
      <c r="E43" s="168"/>
    </row>
    <row r="44" spans="2:5" hidden="1" x14ac:dyDescent="0.25">
      <c r="B44" s="402"/>
      <c r="C44" s="1064"/>
      <c r="D44" s="949" t="s">
        <v>30</v>
      </c>
      <c r="E44" s="168"/>
    </row>
    <row r="45" spans="2:5" hidden="1" x14ac:dyDescent="0.25">
      <c r="B45" s="402"/>
      <c r="C45" s="1064"/>
      <c r="D45" s="949" t="s">
        <v>31</v>
      </c>
      <c r="E45" s="168"/>
    </row>
    <row r="46" spans="2:5" hidden="1" x14ac:dyDescent="0.25">
      <c r="B46" s="402"/>
      <c r="C46" s="1064"/>
      <c r="D46" s="949" t="s">
        <v>32</v>
      </c>
      <c r="E46" s="168"/>
    </row>
    <row r="47" spans="2:5" x14ac:dyDescent="0.25">
      <c r="B47" s="402"/>
      <c r="C47" s="1064"/>
      <c r="D47" s="949" t="s">
        <v>33</v>
      </c>
      <c r="E47" s="168"/>
    </row>
    <row r="48" spans="2:5" hidden="1" x14ac:dyDescent="0.25">
      <c r="B48" s="402"/>
      <c r="C48" s="1064"/>
      <c r="D48" s="949" t="s">
        <v>34</v>
      </c>
      <c r="E48" s="168"/>
    </row>
    <row r="49" spans="2:5" hidden="1" x14ac:dyDescent="0.25">
      <c r="B49" s="402"/>
      <c r="C49" s="1064"/>
      <c r="D49" s="949" t="s">
        <v>35</v>
      </c>
      <c r="E49" s="168"/>
    </row>
    <row r="50" spans="2:5" ht="5.0999999999999996" customHeight="1" x14ac:dyDescent="0.25">
      <c r="B50" s="402"/>
      <c r="C50" s="947"/>
      <c r="D50" s="949"/>
      <c r="E50" s="168"/>
    </row>
    <row r="51" spans="2:5" x14ac:dyDescent="0.25">
      <c r="B51" s="402"/>
      <c r="C51" s="1046"/>
      <c r="D51" s="949" t="s">
        <v>36</v>
      </c>
      <c r="E51" s="168"/>
    </row>
    <row r="52" spans="2:5" hidden="1" x14ac:dyDescent="0.25">
      <c r="B52" s="402"/>
      <c r="C52" s="1046"/>
      <c r="D52" s="949" t="s">
        <v>37</v>
      </c>
      <c r="E52" s="168"/>
    </row>
    <row r="53" spans="2:5" hidden="1" x14ac:dyDescent="0.25">
      <c r="B53" s="402"/>
      <c r="C53" s="1046"/>
      <c r="D53" s="949" t="s">
        <v>38</v>
      </c>
      <c r="E53" s="168"/>
    </row>
    <row r="54" spans="2:5" hidden="1" x14ac:dyDescent="0.25">
      <c r="B54" s="402"/>
      <c r="C54" s="1046"/>
      <c r="D54" s="949" t="s">
        <v>39</v>
      </c>
      <c r="E54" s="168"/>
    </row>
    <row r="55" spans="2:5" hidden="1" x14ac:dyDescent="0.25">
      <c r="B55" s="402"/>
      <c r="C55" s="1046"/>
      <c r="D55" s="949" t="s">
        <v>40</v>
      </c>
      <c r="E55" s="168"/>
    </row>
    <row r="56" spans="2:5" hidden="1" x14ac:dyDescent="0.25">
      <c r="B56" s="402"/>
      <c r="C56" s="1046"/>
      <c r="D56" s="949" t="s">
        <v>41</v>
      </c>
      <c r="E56" s="168"/>
    </row>
  </sheetData>
  <sheetProtection sheet="1" objects="1" scenarios="1"/>
  <mergeCells count="4">
    <mergeCell ref="C27:C28"/>
    <mergeCell ref="C32:C34"/>
    <mergeCell ref="C44:C49"/>
    <mergeCell ref="C36:C4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E0D19-56B0-4C68-8D60-D600BE3E50E5}">
  <sheetPr>
    <tabColor theme="8"/>
  </sheetPr>
  <dimension ref="B1:V86"/>
  <sheetViews>
    <sheetView showGridLines="0" zoomScale="90" zoomScaleNormal="90" workbookViewId="0">
      <selection activeCell="O58" sqref="O58"/>
    </sheetView>
  </sheetViews>
  <sheetFormatPr defaultColWidth="8.85546875" defaultRowHeight="15" x14ac:dyDescent="0.25"/>
  <cols>
    <col min="1" max="3" width="1.5703125" style="4" customWidth="1"/>
    <col min="4" max="4" width="5.5703125" style="4" customWidth="1"/>
    <col min="5" max="16384" width="8.85546875" style="4"/>
  </cols>
  <sheetData>
    <row r="1" spans="2:4" ht="5.0999999999999996" customHeight="1" x14ac:dyDescent="0.25"/>
    <row r="2" spans="2:4" ht="25.5" customHeight="1" x14ac:dyDescent="0.25">
      <c r="B2" s="883" t="s">
        <v>0</v>
      </c>
    </row>
    <row r="3" spans="2:4" ht="25.5" customHeight="1" x14ac:dyDescent="0.25">
      <c r="B3" s="883" t="s">
        <v>1</v>
      </c>
    </row>
    <row r="4" spans="2:4" ht="14.45" customHeight="1" x14ac:dyDescent="0.25"/>
    <row r="5" spans="2:4" ht="5.0999999999999996" customHeight="1" x14ac:dyDescent="0.25"/>
    <row r="6" spans="2:4" x14ac:dyDescent="0.25">
      <c r="B6" s="1" t="s">
        <v>42</v>
      </c>
    </row>
    <row r="7" spans="2:4" ht="5.0999999999999996" customHeight="1" x14ac:dyDescent="0.25">
      <c r="B7" s="1"/>
    </row>
    <row r="8" spans="2:4" x14ac:dyDescent="0.25">
      <c r="B8" s="1"/>
      <c r="C8" s="4" t="s">
        <v>43</v>
      </c>
    </row>
    <row r="9" spans="2:4" ht="5.0999999999999996" customHeight="1" x14ac:dyDescent="0.25">
      <c r="B9" s="1"/>
    </row>
    <row r="10" spans="2:4" x14ac:dyDescent="0.25">
      <c r="B10" s="1"/>
      <c r="D10" s="4" t="s">
        <v>44</v>
      </c>
    </row>
    <row r="11" spans="2:4" ht="5.0999999999999996" customHeight="1" x14ac:dyDescent="0.25"/>
    <row r="12" spans="2:4" x14ac:dyDescent="0.25">
      <c r="D12" s="4" t="s">
        <v>45</v>
      </c>
    </row>
    <row r="13" spans="2:4" ht="5.0999999999999996" customHeight="1" x14ac:dyDescent="0.25"/>
    <row r="14" spans="2:4" x14ac:dyDescent="0.25">
      <c r="C14" s="4" t="s">
        <v>46</v>
      </c>
    </row>
    <row r="15" spans="2:4" ht="5.0999999999999996" customHeight="1" x14ac:dyDescent="0.25"/>
    <row r="16" spans="2:4" x14ac:dyDescent="0.25">
      <c r="C16" s="4" t="s">
        <v>47</v>
      </c>
    </row>
    <row r="19" spans="2:4" x14ac:dyDescent="0.25">
      <c r="B19" s="1" t="s">
        <v>48</v>
      </c>
    </row>
    <row r="20" spans="2:4" x14ac:dyDescent="0.25">
      <c r="D20" s="313" t="s">
        <v>49</v>
      </c>
    </row>
    <row r="22" spans="2:4" x14ac:dyDescent="0.25">
      <c r="D22" s="83" t="s">
        <v>50</v>
      </c>
    </row>
    <row r="23" spans="2:4" x14ac:dyDescent="0.25">
      <c r="D23" s="4" t="s">
        <v>51</v>
      </c>
    </row>
    <row r="36" spans="3:22" x14ac:dyDescent="0.25">
      <c r="D36" s="4" t="s">
        <v>52</v>
      </c>
    </row>
    <row r="37" spans="3:22" ht="43.5" customHeight="1" x14ac:dyDescent="0.25">
      <c r="E37" s="1069" t="s">
        <v>53</v>
      </c>
      <c r="F37" s="1070"/>
      <c r="G37" s="1070"/>
      <c r="H37" s="1070"/>
      <c r="I37" s="1070"/>
      <c r="J37" s="1070"/>
      <c r="K37" s="1070"/>
      <c r="L37" s="1070"/>
      <c r="M37" s="1070"/>
      <c r="N37" s="1070"/>
      <c r="O37" s="1070"/>
      <c r="P37" s="1070"/>
      <c r="Q37" s="1070"/>
      <c r="R37" s="1070"/>
      <c r="S37" s="1070"/>
      <c r="T37" s="1070"/>
      <c r="U37" s="1070"/>
      <c r="V37" s="1071"/>
    </row>
    <row r="38" spans="3:22" ht="5.0999999999999996" customHeight="1" x14ac:dyDescent="0.25"/>
    <row r="39" spans="3:22" x14ac:dyDescent="0.25">
      <c r="E39" s="1066" t="s">
        <v>54</v>
      </c>
      <c r="F39" s="1067"/>
      <c r="G39" s="1067"/>
      <c r="H39" s="1067"/>
      <c r="I39" s="1067"/>
      <c r="J39" s="1067"/>
      <c r="K39" s="1067"/>
      <c r="L39" s="1067"/>
      <c r="M39" s="1067"/>
      <c r="N39" s="1067"/>
      <c r="O39" s="1067"/>
      <c r="P39" s="1067"/>
      <c r="Q39" s="1067"/>
      <c r="R39" s="1067"/>
      <c r="S39" s="1067"/>
      <c r="T39" s="1067"/>
      <c r="U39" s="1067"/>
      <c r="V39" s="1068"/>
    </row>
    <row r="40" spans="3:22" ht="5.0999999999999996" customHeight="1" x14ac:dyDescent="0.25"/>
    <row r="41" spans="3:22" x14ac:dyDescent="0.25">
      <c r="E41" s="1066" t="s">
        <v>55</v>
      </c>
      <c r="F41" s="1067"/>
      <c r="G41" s="1067"/>
      <c r="H41" s="1067"/>
      <c r="I41" s="1067"/>
      <c r="J41" s="1067"/>
      <c r="K41" s="1067"/>
      <c r="L41" s="1067"/>
      <c r="M41" s="1067"/>
      <c r="N41" s="1067"/>
      <c r="O41" s="1067"/>
      <c r="P41" s="1067"/>
      <c r="Q41" s="1067"/>
      <c r="R41" s="1067"/>
      <c r="S41" s="1067"/>
      <c r="T41" s="1067"/>
      <c r="U41" s="1067"/>
      <c r="V41" s="1068"/>
    </row>
    <row r="42" spans="3:22" ht="5.0999999999999996" customHeight="1" x14ac:dyDescent="0.25"/>
    <row r="43" spans="3:22" ht="26.1" customHeight="1" x14ac:dyDescent="0.25">
      <c r="E43" s="1066" t="s">
        <v>56</v>
      </c>
      <c r="F43" s="1067"/>
      <c r="G43" s="1067"/>
      <c r="H43" s="1067"/>
      <c r="I43" s="1067"/>
      <c r="J43" s="1067"/>
      <c r="K43" s="1067"/>
      <c r="L43" s="1067"/>
      <c r="M43" s="1067"/>
      <c r="N43" s="1067"/>
      <c r="O43" s="1067"/>
      <c r="P43" s="1067"/>
      <c r="Q43" s="1067"/>
      <c r="R43" s="1067"/>
      <c r="S43" s="1067"/>
      <c r="T43" s="1067"/>
      <c r="U43" s="1067"/>
      <c r="V43" s="1068"/>
    </row>
    <row r="44" spans="3:22" ht="26.1" customHeight="1" x14ac:dyDescent="0.25">
      <c r="E44" s="1022"/>
      <c r="F44" s="1023"/>
      <c r="G44" s="1023"/>
      <c r="H44" s="1023"/>
      <c r="I44" s="1023"/>
      <c r="J44" s="1023"/>
      <c r="K44" s="1023"/>
      <c r="L44" s="1023"/>
      <c r="M44" s="1023"/>
      <c r="N44" s="1023"/>
      <c r="O44" s="1023"/>
      <c r="P44" s="1023"/>
      <c r="Q44" s="1023"/>
      <c r="R44" s="1023"/>
      <c r="S44" s="1023"/>
      <c r="T44" s="1023"/>
      <c r="U44" s="1023"/>
      <c r="V44" s="1024"/>
    </row>
    <row r="45" spans="3:22" x14ac:dyDescent="0.25">
      <c r="C45" s="83" t="s">
        <v>57</v>
      </c>
    </row>
    <row r="46" spans="3:22" x14ac:dyDescent="0.25">
      <c r="C46" s="4" t="s">
        <v>58</v>
      </c>
    </row>
    <row r="48" spans="3:22" x14ac:dyDescent="0.25">
      <c r="C48" s="4" t="s">
        <v>59</v>
      </c>
    </row>
    <row r="49" spans="4:4" ht="5.0999999999999996" customHeight="1" x14ac:dyDescent="0.25"/>
    <row r="50" spans="4:4" x14ac:dyDescent="0.25">
      <c r="D50" s="4" t="s">
        <v>60</v>
      </c>
    </row>
    <row r="51" spans="4:4" ht="5.0999999999999996" customHeight="1" x14ac:dyDescent="0.25"/>
    <row r="52" spans="4:4" x14ac:dyDescent="0.25">
      <c r="D52" s="4" t="s">
        <v>61</v>
      </c>
    </row>
    <row r="53" spans="4:4" ht="5.0999999999999996" customHeight="1" x14ac:dyDescent="0.25"/>
    <row r="54" spans="4:4" x14ac:dyDescent="0.25">
      <c r="D54" s="4" t="s">
        <v>62</v>
      </c>
    </row>
    <row r="79" spans="4:22" x14ac:dyDescent="0.25">
      <c r="D79" s="4" t="s">
        <v>63</v>
      </c>
    </row>
    <row r="80" spans="4:22" ht="43.5" customHeight="1" x14ac:dyDescent="0.25">
      <c r="E80" s="1069" t="s">
        <v>64</v>
      </c>
      <c r="F80" s="1070"/>
      <c r="G80" s="1070"/>
      <c r="H80" s="1070"/>
      <c r="I80" s="1070"/>
      <c r="J80" s="1070"/>
      <c r="K80" s="1070"/>
      <c r="L80" s="1070"/>
      <c r="M80" s="1070"/>
      <c r="N80" s="1070"/>
      <c r="O80" s="1070"/>
      <c r="P80" s="1070"/>
      <c r="Q80" s="1070"/>
      <c r="R80" s="1070"/>
      <c r="S80" s="1070"/>
      <c r="T80" s="1070"/>
      <c r="U80" s="1070"/>
      <c r="V80" s="1071"/>
    </row>
    <row r="81" spans="5:22" ht="5.0999999999999996" customHeight="1" x14ac:dyDescent="0.25"/>
    <row r="82" spans="5:22" x14ac:dyDescent="0.25">
      <c r="E82" s="1066" t="s">
        <v>65</v>
      </c>
      <c r="F82" s="1067"/>
      <c r="G82" s="1067"/>
      <c r="H82" s="1067"/>
      <c r="I82" s="1067"/>
      <c r="J82" s="1067"/>
      <c r="K82" s="1067"/>
      <c r="L82" s="1067"/>
      <c r="M82" s="1067"/>
      <c r="N82" s="1067"/>
      <c r="O82" s="1067"/>
      <c r="P82" s="1067"/>
      <c r="Q82" s="1067"/>
      <c r="R82" s="1067"/>
      <c r="S82" s="1067"/>
      <c r="T82" s="1067"/>
      <c r="U82" s="1067"/>
      <c r="V82" s="1068"/>
    </row>
    <row r="83" spans="5:22" ht="5.0999999999999996" customHeight="1" x14ac:dyDescent="0.25"/>
    <row r="84" spans="5:22" ht="35.450000000000003" customHeight="1" x14ac:dyDescent="0.25">
      <c r="E84" s="1066" t="s">
        <v>66</v>
      </c>
      <c r="F84" s="1067"/>
      <c r="G84" s="1067"/>
      <c r="H84" s="1067"/>
      <c r="I84" s="1067"/>
      <c r="J84" s="1067"/>
      <c r="K84" s="1067"/>
      <c r="L84" s="1067"/>
      <c r="M84" s="1067"/>
      <c r="N84" s="1067"/>
      <c r="O84" s="1067"/>
      <c r="P84" s="1067"/>
      <c r="Q84" s="1067"/>
      <c r="R84" s="1067"/>
      <c r="S84" s="1067"/>
      <c r="T84" s="1067"/>
      <c r="U84" s="1067"/>
      <c r="V84" s="1068"/>
    </row>
    <row r="85" spans="5:22" ht="5.0999999999999996" customHeight="1" x14ac:dyDescent="0.25"/>
    <row r="86" spans="5:22" ht="26.1" customHeight="1" x14ac:dyDescent="0.25">
      <c r="E86" s="1066" t="s">
        <v>67</v>
      </c>
      <c r="F86" s="1067"/>
      <c r="G86" s="1067"/>
      <c r="H86" s="1067"/>
      <c r="I86" s="1067"/>
      <c r="J86" s="1067"/>
      <c r="K86" s="1067"/>
      <c r="L86" s="1067"/>
      <c r="M86" s="1067"/>
      <c r="N86" s="1067"/>
      <c r="O86" s="1067"/>
      <c r="P86" s="1067"/>
      <c r="Q86" s="1067"/>
      <c r="R86" s="1067"/>
      <c r="S86" s="1067"/>
      <c r="T86" s="1067"/>
      <c r="U86" s="1067"/>
      <c r="V86" s="1068"/>
    </row>
  </sheetData>
  <sheetProtection sheet="1" objects="1" scenarios="1"/>
  <mergeCells count="8">
    <mergeCell ref="E82:V82"/>
    <mergeCell ref="E84:V84"/>
    <mergeCell ref="E86:V86"/>
    <mergeCell ref="E37:V37"/>
    <mergeCell ref="E39:V39"/>
    <mergeCell ref="E41:V41"/>
    <mergeCell ref="E43:V43"/>
    <mergeCell ref="E80:V8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BI146"/>
  <sheetViews>
    <sheetView zoomScale="85" zoomScaleNormal="85" workbookViewId="0">
      <pane ySplit="2" topLeftCell="A36" activePane="bottomLeft" state="frozen"/>
      <selection pane="bottomLeft" activeCell="G47" sqref="G47"/>
    </sheetView>
  </sheetViews>
  <sheetFormatPr defaultColWidth="0" defaultRowHeight="0" customHeight="1" zeroHeight="1" x14ac:dyDescent="0.25"/>
  <cols>
    <col min="1" max="1" width="2.5703125" style="4" customWidth="1"/>
    <col min="2" max="2" width="2.140625" style="2" customWidth="1"/>
    <col min="3" max="3" width="2.85546875" style="3" customWidth="1"/>
    <col min="4" max="4" width="3.140625" style="4" customWidth="1"/>
    <col min="5" max="5" width="47.5703125" style="4" bestFit="1" customWidth="1"/>
    <col min="6" max="6" width="17.5703125" style="280" customWidth="1"/>
    <col min="7" max="7" width="25" style="280" bestFit="1" customWidth="1"/>
    <col min="8" max="8" width="27" style="25" bestFit="1" customWidth="1"/>
    <col min="9" max="9" width="16.28515625" style="633" bestFit="1" customWidth="1"/>
    <col min="10" max="10" width="124.28515625" style="3" bestFit="1" customWidth="1"/>
    <col min="11" max="11" width="6.85546875" style="4" customWidth="1"/>
    <col min="12" max="12" width="12.42578125" style="4" customWidth="1"/>
    <col min="13" max="16384" width="9.140625" style="4" hidden="1"/>
  </cols>
  <sheetData>
    <row r="1" spans="1:61" ht="15" x14ac:dyDescent="0.25">
      <c r="L1" s="9"/>
    </row>
    <row r="2" spans="1:61" s="72" customFormat="1" ht="15" x14ac:dyDescent="0.25">
      <c r="B2" s="73"/>
      <c r="C2" s="74"/>
      <c r="E2" s="345" t="s">
        <v>68</v>
      </c>
      <c r="F2" s="345" t="s">
        <v>69</v>
      </c>
      <c r="G2" s="345" t="s">
        <v>70</v>
      </c>
      <c r="H2" s="427" t="s">
        <v>71</v>
      </c>
      <c r="I2" s="634" t="s">
        <v>72</v>
      </c>
      <c r="J2" s="345" t="s">
        <v>73</v>
      </c>
      <c r="L2" s="632"/>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row>
    <row r="3" spans="1:61" s="647" customFormat="1" ht="15" x14ac:dyDescent="0.25">
      <c r="A3" s="644" t="s">
        <v>74</v>
      </c>
      <c r="B3" s="645"/>
      <c r="C3" s="646"/>
      <c r="F3" s="648"/>
      <c r="G3" s="648"/>
      <c r="H3" s="649"/>
      <c r="I3" s="650"/>
      <c r="J3" s="646"/>
      <c r="L3" s="699"/>
    </row>
    <row r="4" spans="1:61" s="267" customFormat="1" ht="15" x14ac:dyDescent="0.25">
      <c r="A4" s="635"/>
      <c r="B4" s="636"/>
      <c r="C4" s="637"/>
      <c r="D4" s="638"/>
      <c r="E4" s="638"/>
      <c r="F4" s="639"/>
      <c r="G4" s="639"/>
      <c r="H4" s="651"/>
      <c r="I4" s="652"/>
      <c r="J4" s="637"/>
      <c r="K4" s="638"/>
      <c r="L4" s="700"/>
    </row>
    <row r="5" spans="1:61" ht="15" x14ac:dyDescent="0.25">
      <c r="A5" s="638"/>
      <c r="B5" s="636"/>
      <c r="C5" s="637"/>
      <c r="D5" s="638"/>
      <c r="E5" s="638" t="s">
        <v>75</v>
      </c>
      <c r="F5" s="639" t="s">
        <v>76</v>
      </c>
      <c r="G5" s="639" t="s">
        <v>77</v>
      </c>
      <c r="H5" s="1050"/>
      <c r="I5" s="653">
        <v>7.0000000000000007E-2</v>
      </c>
      <c r="J5" s="654" t="s">
        <v>78</v>
      </c>
      <c r="K5" s="655"/>
      <c r="L5" s="698"/>
    </row>
    <row r="6" spans="1:61" ht="15" x14ac:dyDescent="0.25">
      <c r="A6" s="638"/>
      <c r="B6" s="636"/>
      <c r="C6" s="637"/>
      <c r="D6" s="638"/>
      <c r="E6" s="638"/>
      <c r="F6" s="639"/>
      <c r="G6" s="639"/>
      <c r="H6" s="657"/>
      <c r="I6" s="652"/>
      <c r="J6" s="637"/>
      <c r="K6" s="638"/>
      <c r="L6" s="698"/>
    </row>
    <row r="7" spans="1:61" ht="15" x14ac:dyDescent="0.25">
      <c r="A7" s="638"/>
      <c r="B7" s="636"/>
      <c r="C7" s="637"/>
      <c r="D7" s="638"/>
      <c r="E7" s="638" t="s">
        <v>79</v>
      </c>
      <c r="F7" s="639" t="s">
        <v>76</v>
      </c>
      <c r="G7" s="639" t="s">
        <v>80</v>
      </c>
      <c r="H7" s="1035"/>
      <c r="I7" s="656">
        <v>2021</v>
      </c>
      <c r="J7" s="637" t="s">
        <v>81</v>
      </c>
      <c r="K7" s="638"/>
      <c r="L7" s="698"/>
    </row>
    <row r="8" spans="1:61" ht="15" x14ac:dyDescent="0.25">
      <c r="A8" s="638"/>
      <c r="B8" s="636"/>
      <c r="C8" s="637"/>
      <c r="D8" s="638"/>
      <c r="E8" s="638" t="s">
        <v>82</v>
      </c>
      <c r="F8" s="639" t="s">
        <v>76</v>
      </c>
      <c r="G8" s="639" t="s">
        <v>80</v>
      </c>
      <c r="H8" s="1035"/>
      <c r="I8" s="656">
        <v>2021</v>
      </c>
      <c r="J8" s="637" t="s">
        <v>81</v>
      </c>
      <c r="K8" s="638"/>
      <c r="L8" s="698"/>
    </row>
    <row r="9" spans="1:61" ht="15" x14ac:dyDescent="0.25">
      <c r="A9" s="640"/>
      <c r="B9" s="641"/>
      <c r="C9" s="642"/>
      <c r="D9" s="640"/>
      <c r="E9" s="640" t="s">
        <v>83</v>
      </c>
      <c r="F9" s="639" t="s">
        <v>76</v>
      </c>
      <c r="G9" s="639" t="s">
        <v>80</v>
      </c>
      <c r="H9" s="1035"/>
      <c r="I9" s="656">
        <v>2021</v>
      </c>
      <c r="J9" s="637" t="s">
        <v>81</v>
      </c>
      <c r="K9" s="638"/>
      <c r="L9" s="698"/>
    </row>
    <row r="10" spans="1:61" s="643" customFormat="1" ht="15" x14ac:dyDescent="0.25">
      <c r="A10" s="640"/>
      <c r="B10" s="641"/>
      <c r="C10" s="642"/>
      <c r="D10" s="640"/>
      <c r="E10" s="640"/>
      <c r="F10" s="639"/>
      <c r="G10" s="639"/>
      <c r="H10" s="658"/>
      <c r="I10" s="652"/>
      <c r="J10" s="637"/>
      <c r="K10" s="638"/>
      <c r="L10" s="701"/>
    </row>
    <row r="11" spans="1:61" s="647" customFormat="1" ht="15" x14ac:dyDescent="0.25">
      <c r="A11" s="659" t="s">
        <v>84</v>
      </c>
      <c r="B11" s="660"/>
      <c r="C11" s="661"/>
      <c r="D11" s="662"/>
      <c r="E11" s="662"/>
      <c r="F11" s="648"/>
      <c r="G11" s="648"/>
      <c r="H11" s="649"/>
      <c r="I11" s="650"/>
      <c r="J11" s="646"/>
      <c r="L11" s="699"/>
    </row>
    <row r="12" spans="1:61" s="267" customFormat="1" ht="15" x14ac:dyDescent="0.25">
      <c r="A12" s="640"/>
      <c r="B12" s="641" t="s">
        <v>85</v>
      </c>
      <c r="C12" s="642"/>
      <c r="D12" s="640"/>
      <c r="E12" s="640"/>
      <c r="F12" s="639"/>
      <c r="G12" s="639"/>
      <c r="H12" s="651"/>
      <c r="I12" s="652"/>
      <c r="J12" s="637"/>
      <c r="K12" s="638"/>
      <c r="L12" s="700"/>
    </row>
    <row r="13" spans="1:61" ht="15" x14ac:dyDescent="0.25">
      <c r="A13" s="640"/>
      <c r="B13" s="641"/>
      <c r="C13" s="642"/>
      <c r="D13" s="640"/>
      <c r="E13" s="640" t="s">
        <v>86</v>
      </c>
      <c r="F13" s="639" t="s">
        <v>87</v>
      </c>
      <c r="G13" s="639" t="s">
        <v>80</v>
      </c>
      <c r="H13" s="664"/>
      <c r="I13" s="652"/>
      <c r="J13" s="637" t="s">
        <v>88</v>
      </c>
      <c r="K13" s="638"/>
      <c r="L13" s="698"/>
    </row>
    <row r="14" spans="1:61" ht="15" x14ac:dyDescent="0.25">
      <c r="A14" s="640"/>
      <c r="B14" s="641"/>
      <c r="C14" s="642"/>
      <c r="D14" s="640"/>
      <c r="E14" s="640" t="s">
        <v>89</v>
      </c>
      <c r="F14" s="639" t="s">
        <v>87</v>
      </c>
      <c r="G14" s="639" t="s">
        <v>90</v>
      </c>
      <c r="H14" s="664"/>
      <c r="I14" s="652"/>
      <c r="J14" s="637" t="s">
        <v>91</v>
      </c>
      <c r="K14" s="638"/>
      <c r="L14" s="698"/>
    </row>
    <row r="15" spans="1:61" ht="15" x14ac:dyDescent="0.25">
      <c r="A15" s="640"/>
      <c r="B15" s="641"/>
      <c r="C15" s="642"/>
      <c r="D15" s="640"/>
      <c r="E15" s="640" t="s">
        <v>92</v>
      </c>
      <c r="F15" s="639" t="s">
        <v>93</v>
      </c>
      <c r="G15" s="639" t="s">
        <v>80</v>
      </c>
      <c r="H15" s="657">
        <f>H13+H14</f>
        <v>0</v>
      </c>
      <c r="I15" s="665"/>
      <c r="J15" s="637" t="s">
        <v>94</v>
      </c>
      <c r="K15" s="638"/>
      <c r="L15" s="698"/>
    </row>
    <row r="16" spans="1:61" ht="15" x14ac:dyDescent="0.25">
      <c r="A16" s="640"/>
      <c r="B16" s="641"/>
      <c r="C16" s="642"/>
      <c r="D16" s="640"/>
      <c r="E16" s="640" t="s">
        <v>95</v>
      </c>
      <c r="F16" s="639" t="s">
        <v>76</v>
      </c>
      <c r="G16" s="639" t="s">
        <v>90</v>
      </c>
      <c r="H16" s="1035"/>
      <c r="I16" s="656">
        <v>30</v>
      </c>
      <c r="J16" s="637" t="s">
        <v>96</v>
      </c>
      <c r="K16" s="638"/>
      <c r="L16" s="698"/>
    </row>
    <row r="17" spans="1:12" ht="15" x14ac:dyDescent="0.25">
      <c r="A17" s="640"/>
      <c r="B17" s="641"/>
      <c r="C17" s="642"/>
      <c r="D17" s="640"/>
      <c r="E17" s="640" t="s">
        <v>97</v>
      </c>
      <c r="F17" s="639" t="s">
        <v>93</v>
      </c>
      <c r="G17" s="639" t="s">
        <v>80</v>
      </c>
      <c r="H17" s="658">
        <f>IF(H16=0,H15+I16-1,H15+H16-1)</f>
        <v>29</v>
      </c>
      <c r="I17" s="665"/>
      <c r="J17" s="637" t="s">
        <v>94</v>
      </c>
      <c r="K17" s="638"/>
      <c r="L17" s="698"/>
    </row>
    <row r="18" spans="1:12" ht="14.45" customHeight="1" x14ac:dyDescent="0.25">
      <c r="A18" s="640"/>
      <c r="B18" s="641"/>
      <c r="C18" s="642"/>
      <c r="D18" s="640"/>
      <c r="E18" s="640"/>
      <c r="F18" s="639"/>
      <c r="G18" s="639"/>
      <c r="H18" s="705"/>
      <c r="I18" s="665"/>
      <c r="J18" s="637"/>
      <c r="K18" s="638"/>
      <c r="L18" s="698"/>
    </row>
    <row r="19" spans="1:12" ht="15" x14ac:dyDescent="0.25">
      <c r="A19" s="640"/>
      <c r="B19" s="641" t="s">
        <v>98</v>
      </c>
      <c r="C19" s="642"/>
      <c r="D19" s="640"/>
      <c r="E19" s="640"/>
      <c r="F19" s="639"/>
      <c r="G19" s="639"/>
      <c r="H19" s="663"/>
      <c r="I19" s="652"/>
      <c r="J19" s="637"/>
      <c r="K19" s="638"/>
      <c r="L19" s="698"/>
    </row>
    <row r="20" spans="1:12" ht="15" x14ac:dyDescent="0.25">
      <c r="A20" s="640"/>
      <c r="B20" s="641"/>
      <c r="C20" s="642"/>
      <c r="D20" s="640"/>
      <c r="E20" s="666" t="s">
        <v>99</v>
      </c>
      <c r="F20" s="667" t="s">
        <v>87</v>
      </c>
      <c r="G20" s="667" t="s">
        <v>100</v>
      </c>
      <c r="H20" s="668"/>
      <c r="I20" s="652"/>
      <c r="J20" s="926" t="s">
        <v>101</v>
      </c>
      <c r="K20" s="638"/>
      <c r="L20" s="698"/>
    </row>
    <row r="21" spans="1:12" ht="15" x14ac:dyDescent="0.25">
      <c r="A21" s="640"/>
      <c r="B21" s="641"/>
      <c r="C21" s="642"/>
      <c r="D21" s="640"/>
      <c r="E21" s="666"/>
      <c r="F21" s="667"/>
      <c r="G21" s="667"/>
      <c r="H21" s="925"/>
      <c r="I21" s="652"/>
      <c r="J21" s="637"/>
      <c r="K21" s="638"/>
      <c r="L21" s="698"/>
    </row>
    <row r="22" spans="1:12" ht="15" x14ac:dyDescent="0.25">
      <c r="A22" s="640"/>
      <c r="B22" s="641"/>
      <c r="C22" s="642"/>
      <c r="D22" s="640"/>
      <c r="E22" s="638" t="s">
        <v>102</v>
      </c>
      <c r="F22" s="639" t="s">
        <v>87</v>
      </c>
      <c r="G22" s="639" t="s">
        <v>103</v>
      </c>
      <c r="H22" s="669"/>
      <c r="I22" s="652"/>
      <c r="J22" s="637" t="s">
        <v>104</v>
      </c>
      <c r="K22" s="638"/>
      <c r="L22" s="698"/>
    </row>
    <row r="23" spans="1:12" ht="15" x14ac:dyDescent="0.25">
      <c r="A23" s="638"/>
      <c r="B23" s="636"/>
      <c r="C23" s="637"/>
      <c r="D23" s="638"/>
      <c r="E23" s="638" t="s">
        <v>105</v>
      </c>
      <c r="F23" s="639" t="s">
        <v>87</v>
      </c>
      <c r="G23" s="639" t="s">
        <v>106</v>
      </c>
      <c r="H23" s="1047"/>
      <c r="I23" s="652"/>
      <c r="J23" s="637" t="s">
        <v>107</v>
      </c>
      <c r="K23" s="638"/>
      <c r="L23" s="698"/>
    </row>
    <row r="24" spans="1:12" ht="15" x14ac:dyDescent="0.25">
      <c r="A24" s="638"/>
      <c r="B24" s="636"/>
      <c r="C24" s="637"/>
      <c r="D24" s="638"/>
      <c r="E24" s="638" t="s">
        <v>108</v>
      </c>
      <c r="F24" s="639" t="s">
        <v>87</v>
      </c>
      <c r="G24" s="639" t="s">
        <v>106</v>
      </c>
      <c r="H24" s="1047"/>
      <c r="I24" s="652"/>
      <c r="J24" s="637" t="s">
        <v>109</v>
      </c>
      <c r="K24" s="638"/>
      <c r="L24" s="698"/>
    </row>
    <row r="25" spans="1:12" ht="15" x14ac:dyDescent="0.25">
      <c r="A25" s="638"/>
      <c r="B25" s="636"/>
      <c r="C25" s="637"/>
      <c r="D25" s="638"/>
      <c r="E25" s="638" t="s">
        <v>110</v>
      </c>
      <c r="F25" s="639" t="s">
        <v>87</v>
      </c>
      <c r="G25" s="639" t="s">
        <v>106</v>
      </c>
      <c r="H25" s="1049">
        <f>MAX(H23:H24)</f>
        <v>0</v>
      </c>
      <c r="I25" s="652"/>
      <c r="J25" s="637" t="s">
        <v>111</v>
      </c>
      <c r="K25" s="638"/>
      <c r="L25" s="698"/>
    </row>
    <row r="26" spans="1:12" ht="15" x14ac:dyDescent="0.25">
      <c r="A26" s="638"/>
      <c r="B26" s="636"/>
      <c r="C26" s="637"/>
      <c r="D26" s="638"/>
      <c r="E26" s="638" t="s">
        <v>112</v>
      </c>
      <c r="F26" s="639" t="s">
        <v>87</v>
      </c>
      <c r="G26" s="639" t="s">
        <v>113</v>
      </c>
      <c r="H26" s="804"/>
      <c r="I26" s="652"/>
      <c r="J26" s="637" t="s">
        <v>114</v>
      </c>
      <c r="K26" s="638"/>
      <c r="L26" s="698"/>
    </row>
    <row r="27" spans="1:12" ht="15" x14ac:dyDescent="0.25">
      <c r="A27" s="638"/>
      <c r="B27" s="636"/>
      <c r="C27" s="637"/>
      <c r="D27" s="638"/>
      <c r="E27" s="638" t="s">
        <v>115</v>
      </c>
      <c r="F27" s="639" t="s">
        <v>76</v>
      </c>
      <c r="G27" s="639" t="s">
        <v>116</v>
      </c>
      <c r="H27" s="669"/>
      <c r="I27" s="652"/>
      <c r="J27" s="637" t="s">
        <v>117</v>
      </c>
      <c r="K27" s="638"/>
      <c r="L27" s="698"/>
    </row>
    <row r="28" spans="1:12" ht="15" x14ac:dyDescent="0.25">
      <c r="A28" s="638"/>
      <c r="B28" s="636"/>
      <c r="C28" s="637"/>
      <c r="D28" s="638"/>
      <c r="E28" s="638" t="s">
        <v>118</v>
      </c>
      <c r="F28" s="639" t="s">
        <v>76</v>
      </c>
      <c r="G28" s="639" t="str">
        <f>CONCATENATE(H7,"$s / ", "Trip")</f>
        <v>$s / Trip</v>
      </c>
      <c r="H28" s="851"/>
      <c r="I28" s="894"/>
      <c r="J28" s="637" t="s">
        <v>119</v>
      </c>
      <c r="K28" s="638"/>
      <c r="L28" s="698"/>
    </row>
    <row r="29" spans="1:12" s="643" customFormat="1" ht="15" x14ac:dyDescent="0.25">
      <c r="A29" s="638"/>
      <c r="B29" s="636"/>
      <c r="C29" s="637"/>
      <c r="D29" s="638"/>
      <c r="E29" s="638" t="s">
        <v>120</v>
      </c>
      <c r="F29" s="639" t="s">
        <v>87</v>
      </c>
      <c r="G29" s="639" t="s">
        <v>100</v>
      </c>
      <c r="H29" s="672"/>
      <c r="I29" s="652"/>
      <c r="J29" s="637" t="s">
        <v>121</v>
      </c>
      <c r="K29" s="638"/>
      <c r="L29" s="701"/>
    </row>
    <row r="30" spans="1:12" customFormat="1" ht="15" x14ac:dyDescent="0.25">
      <c r="A30" s="638"/>
      <c r="B30" s="636"/>
      <c r="C30" s="637"/>
      <c r="D30" s="638"/>
      <c r="E30" s="638"/>
      <c r="F30" s="639"/>
      <c r="G30" s="639"/>
      <c r="H30" s="663"/>
      <c r="I30" s="652"/>
      <c r="J30" s="637"/>
      <c r="K30" s="638"/>
      <c r="L30" s="699"/>
    </row>
    <row r="31" spans="1:12" s="647" customFormat="1" ht="15" x14ac:dyDescent="0.25">
      <c r="A31" s="644" t="s">
        <v>122</v>
      </c>
      <c r="B31" s="645"/>
      <c r="C31" s="646"/>
      <c r="F31" s="648"/>
      <c r="G31" s="680"/>
      <c r="H31" s="681"/>
      <c r="I31" s="682"/>
      <c r="J31" s="683"/>
      <c r="K31" s="684"/>
      <c r="L31" s="699"/>
    </row>
    <row r="32" spans="1:12" s="638" customFormat="1" ht="15" x14ac:dyDescent="0.25">
      <c r="A32" s="635"/>
      <c r="B32" s="636"/>
      <c r="C32" s="637"/>
      <c r="F32" s="639"/>
      <c r="G32" s="685"/>
      <c r="H32" s="679"/>
      <c r="I32" s="678"/>
      <c r="J32" s="654"/>
      <c r="K32" s="655"/>
      <c r="L32" s="699"/>
    </row>
    <row r="33" spans="1:12" ht="15" x14ac:dyDescent="0.25">
      <c r="A33" s="638"/>
      <c r="B33" s="636"/>
      <c r="C33" s="637"/>
      <c r="D33" s="638"/>
      <c r="E33" s="638" t="s">
        <v>123</v>
      </c>
      <c r="F33" s="639" t="s">
        <v>76</v>
      </c>
      <c r="G33" s="639" t="s">
        <v>124</v>
      </c>
      <c r="H33" s="953"/>
      <c r="I33" s="677"/>
      <c r="J33" s="637" t="s">
        <v>125</v>
      </c>
      <c r="K33" s="638"/>
      <c r="L33" s="698"/>
    </row>
    <row r="34" spans="1:12" s="686" customFormat="1" ht="15" x14ac:dyDescent="0.25">
      <c r="A34" s="635"/>
      <c r="B34" s="636"/>
      <c r="C34" s="637"/>
      <c r="D34" s="638"/>
      <c r="E34" s="638" t="s">
        <v>126</v>
      </c>
      <c r="F34" s="639" t="s">
        <v>76</v>
      </c>
      <c r="G34" s="891" t="s">
        <v>127</v>
      </c>
      <c r="H34" s="805"/>
      <c r="I34" s="688"/>
      <c r="J34" s="654" t="s">
        <v>128</v>
      </c>
      <c r="K34" s="655"/>
      <c r="L34" s="702"/>
    </row>
    <row r="35" spans="1:12" ht="15" x14ac:dyDescent="0.25">
      <c r="A35" s="638"/>
      <c r="B35" s="636"/>
      <c r="C35" s="637"/>
      <c r="D35" s="638"/>
      <c r="E35" s="638" t="s">
        <v>129</v>
      </c>
      <c r="F35" s="639" t="s">
        <v>76</v>
      </c>
      <c r="G35" s="639" t="s">
        <v>127</v>
      </c>
      <c r="H35" s="804"/>
      <c r="I35" s="652"/>
      <c r="J35" s="637" t="s">
        <v>875</v>
      </c>
      <c r="K35" s="638"/>
      <c r="L35" s="698"/>
    </row>
    <row r="36" spans="1:12" s="638" customFormat="1" ht="15" x14ac:dyDescent="0.25">
      <c r="B36" s="636"/>
      <c r="C36" s="637"/>
      <c r="F36" s="687"/>
      <c r="G36" s="685"/>
      <c r="H36" s="679"/>
      <c r="I36" s="679"/>
      <c r="J36" s="654"/>
      <c r="K36" s="655"/>
      <c r="L36" s="699"/>
    </row>
    <row r="37" spans="1:12" s="647" customFormat="1" ht="15" x14ac:dyDescent="0.25">
      <c r="A37" s="644" t="s">
        <v>130</v>
      </c>
      <c r="B37" s="645"/>
      <c r="C37" s="646"/>
      <c r="F37" s="648"/>
      <c r="G37" s="648"/>
      <c r="H37" s="649"/>
      <c r="I37" s="650"/>
      <c r="J37" s="646"/>
      <c r="L37" s="699"/>
    </row>
    <row r="38" spans="1:12" s="647" customFormat="1" ht="15" x14ac:dyDescent="0.25">
      <c r="A38" s="635"/>
      <c r="B38" s="636"/>
      <c r="C38" s="637"/>
      <c r="D38" s="638"/>
      <c r="E38" s="638"/>
      <c r="F38" s="639"/>
      <c r="G38" s="639"/>
      <c r="H38" s="663"/>
      <c r="I38" s="652"/>
      <c r="J38" s="637"/>
      <c r="K38" s="638"/>
      <c r="L38"/>
    </row>
    <row r="39" spans="1:12" s="267" customFormat="1" ht="15" x14ac:dyDescent="0.25">
      <c r="A39" s="635"/>
      <c r="B39" s="636"/>
      <c r="C39" s="637"/>
      <c r="D39" s="710" t="str">
        <f>IF(OR(H20="pedestrian infrastructure only",H20="road infrastructure with pedestrian facilities"),"Because of the facility type selected, biking benefits will not be calculated. Please skip this section."," ")</f>
        <v xml:space="preserve"> </v>
      </c>
      <c r="E39" s="638"/>
      <c r="F39" s="639"/>
      <c r="G39" s="639"/>
      <c r="H39" s="663"/>
      <c r="I39" s="652"/>
      <c r="J39" s="637"/>
      <c r="K39" s="638"/>
      <c r="L39" s="700"/>
    </row>
    <row r="40" spans="1:12" s="267" customFormat="1" ht="15" x14ac:dyDescent="0.25">
      <c r="A40" s="635"/>
      <c r="B40" s="636"/>
      <c r="C40" s="637"/>
      <c r="D40" s="710"/>
      <c r="E40" s="638"/>
      <c r="F40" s="639"/>
      <c r="G40" s="639"/>
      <c r="H40" s="663"/>
      <c r="I40" s="652"/>
      <c r="J40" s="637"/>
      <c r="K40" s="638"/>
      <c r="L40" s="700"/>
    </row>
    <row r="41" spans="1:12" s="267" customFormat="1" ht="15" x14ac:dyDescent="0.25">
      <c r="A41" s="635"/>
      <c r="B41" s="636"/>
      <c r="C41" s="637"/>
      <c r="D41" s="710"/>
      <c r="E41" s="638" t="s">
        <v>131</v>
      </c>
      <c r="F41" s="639"/>
      <c r="G41" s="639" t="s">
        <v>100</v>
      </c>
      <c r="H41" s="816" t="s">
        <v>874</v>
      </c>
      <c r="I41" s="652"/>
      <c r="J41" s="637"/>
      <c r="K41" s="638"/>
      <c r="L41" s="700"/>
    </row>
    <row r="42" spans="1:12" s="267" customFormat="1" ht="15" x14ac:dyDescent="0.25">
      <c r="A42" s="635"/>
      <c r="B42" s="636"/>
      <c r="C42" s="637"/>
      <c r="D42" s="710"/>
      <c r="E42" s="638"/>
      <c r="F42" s="639"/>
      <c r="G42" s="639"/>
      <c r="H42" s="663"/>
      <c r="I42" s="652"/>
      <c r="J42" s="637"/>
      <c r="K42" s="638"/>
      <c r="L42" s="700"/>
    </row>
    <row r="43" spans="1:12" s="267" customFormat="1" ht="15" x14ac:dyDescent="0.25">
      <c r="A43" s="635"/>
      <c r="B43" s="636"/>
      <c r="C43" s="637"/>
      <c r="D43" s="710"/>
      <c r="E43" s="638" t="s">
        <v>132</v>
      </c>
      <c r="F43" s="639" t="s">
        <v>76</v>
      </c>
      <c r="G43" s="639" t="s">
        <v>133</v>
      </c>
      <c r="H43" s="1052"/>
      <c r="I43" s="652"/>
      <c r="J43" s="637" t="str">
        <f>IF(H41="No","","Input ridership.")</f>
        <v/>
      </c>
      <c r="K43" s="638"/>
      <c r="L43" s="700"/>
    </row>
    <row r="44" spans="1:12" s="267" customFormat="1" ht="15" x14ac:dyDescent="0.25">
      <c r="A44" s="635"/>
      <c r="B44" s="636"/>
      <c r="C44" s="637"/>
      <c r="D44" s="710"/>
      <c r="E44" s="638" t="s">
        <v>134</v>
      </c>
      <c r="F44" s="639" t="s">
        <v>76</v>
      </c>
      <c r="G44" s="639" t="s">
        <v>133</v>
      </c>
      <c r="H44" s="1052"/>
      <c r="I44" s="652"/>
      <c r="J44" s="637" t="str">
        <f>IF(H41="No","","Input estimate of number of additional riders this project could attract in a given year.")</f>
        <v/>
      </c>
      <c r="K44" s="638"/>
      <c r="L44" s="700"/>
    </row>
    <row r="45" spans="1:12" s="267" customFormat="1" ht="15" x14ac:dyDescent="0.25">
      <c r="A45" s="635"/>
      <c r="B45" s="636"/>
      <c r="C45" s="637"/>
      <c r="D45" s="710"/>
      <c r="E45" s="638"/>
      <c r="F45" s="639"/>
      <c r="G45" s="639"/>
      <c r="H45" s="663"/>
      <c r="I45" s="652"/>
      <c r="J45" s="637"/>
      <c r="K45" s="638"/>
      <c r="L45" s="700"/>
    </row>
    <row r="46" spans="1:12" ht="15" x14ac:dyDescent="0.25">
      <c r="A46" s="638"/>
      <c r="B46" s="636"/>
      <c r="C46" s="637"/>
      <c r="D46" s="638"/>
      <c r="E46" s="638" t="s">
        <v>135</v>
      </c>
      <c r="F46" s="639" t="s">
        <v>76</v>
      </c>
      <c r="G46" s="639" t="s">
        <v>80</v>
      </c>
      <c r="H46" s="1036"/>
      <c r="I46" s="656">
        <v>2021</v>
      </c>
      <c r="J46" s="637" t="s">
        <v>136</v>
      </c>
      <c r="K46" s="638"/>
      <c r="L46" s="698"/>
    </row>
    <row r="47" spans="1:12" ht="15" x14ac:dyDescent="0.25">
      <c r="A47" s="638"/>
      <c r="B47" s="636"/>
      <c r="C47" s="637"/>
      <c r="D47" s="638"/>
      <c r="E47" s="638" t="s">
        <v>137</v>
      </c>
      <c r="F47" s="639" t="s">
        <v>76</v>
      </c>
      <c r="G47" s="639" t="s">
        <v>106</v>
      </c>
      <c r="H47" s="674"/>
      <c r="I47" s="677"/>
      <c r="J47" s="637" t="s">
        <v>138</v>
      </c>
      <c r="K47" s="638"/>
      <c r="L47" s="698"/>
    </row>
    <row r="48" spans="1:12" ht="15" x14ac:dyDescent="0.25">
      <c r="A48" s="638"/>
      <c r="B48" s="636"/>
      <c r="C48" s="637"/>
      <c r="D48" s="638"/>
      <c r="E48" s="638" t="s">
        <v>139</v>
      </c>
      <c r="F48" s="639" t="s">
        <v>76</v>
      </c>
      <c r="G48" s="639" t="s">
        <v>77</v>
      </c>
      <c r="H48" s="674"/>
      <c r="I48" s="677"/>
      <c r="J48" s="637" t="s">
        <v>140</v>
      </c>
      <c r="K48" s="638"/>
      <c r="L48" s="698"/>
    </row>
    <row r="49" spans="1:12" ht="15" x14ac:dyDescent="0.25">
      <c r="A49" s="638"/>
      <c r="B49" s="636"/>
      <c r="C49" s="637"/>
      <c r="D49" s="638"/>
      <c r="E49" s="638" t="s">
        <v>141</v>
      </c>
      <c r="F49" s="639" t="s">
        <v>87</v>
      </c>
      <c r="G49" s="639" t="s">
        <v>113</v>
      </c>
      <c r="H49" s="675"/>
      <c r="I49" s="671"/>
      <c r="J49" s="637" t="s">
        <v>142</v>
      </c>
      <c r="K49" s="638"/>
      <c r="L49" s="698"/>
    </row>
    <row r="50" spans="1:12" ht="15" x14ac:dyDescent="0.25">
      <c r="A50" s="638"/>
      <c r="B50" s="636"/>
      <c r="C50" s="637"/>
      <c r="D50" s="638"/>
      <c r="E50" s="638" t="s">
        <v>143</v>
      </c>
      <c r="F50" s="639" t="s">
        <v>87</v>
      </c>
      <c r="G50" s="639" t="s">
        <v>113</v>
      </c>
      <c r="H50" s="675"/>
      <c r="I50" s="671"/>
      <c r="J50" s="637" t="s">
        <v>144</v>
      </c>
      <c r="K50" s="638"/>
      <c r="L50" s="698"/>
    </row>
    <row r="51" spans="1:12" s="643" customFormat="1" ht="15" x14ac:dyDescent="0.25">
      <c r="A51" s="638"/>
      <c r="B51" s="636"/>
      <c r="C51" s="637"/>
      <c r="D51" s="638"/>
      <c r="E51" s="638" t="s">
        <v>145</v>
      </c>
      <c r="F51" s="639" t="s">
        <v>76</v>
      </c>
      <c r="G51" s="639" t="s">
        <v>77</v>
      </c>
      <c r="H51" s="1044">
        <v>6.0000000000000001E-3</v>
      </c>
      <c r="I51" s="1043">
        <v>3.5999999999999999E-3</v>
      </c>
      <c r="J51" s="637" t="s">
        <v>146</v>
      </c>
      <c r="K51" s="638"/>
      <c r="L51" s="701"/>
    </row>
    <row r="52" spans="1:12" s="638" customFormat="1" ht="15" x14ac:dyDescent="0.25">
      <c r="B52" s="636"/>
      <c r="C52" s="637"/>
      <c r="F52" s="639"/>
      <c r="G52" s="639"/>
      <c r="H52" s="673"/>
      <c r="I52" s="670"/>
      <c r="J52" s="637"/>
      <c r="L52" s="699"/>
    </row>
    <row r="53" spans="1:12" s="647" customFormat="1" ht="15" x14ac:dyDescent="0.25">
      <c r="A53" s="644" t="s">
        <v>147</v>
      </c>
      <c r="B53" s="645"/>
      <c r="C53" s="646"/>
      <c r="F53" s="648"/>
      <c r="G53" s="648"/>
      <c r="H53" s="649"/>
      <c r="I53" s="650"/>
      <c r="J53" s="646"/>
      <c r="L53" s="699"/>
    </row>
    <row r="54" spans="1:12" s="647" customFormat="1" ht="15" x14ac:dyDescent="0.25">
      <c r="A54" s="635"/>
      <c r="B54" s="636"/>
      <c r="C54" s="637"/>
      <c r="D54" s="638"/>
      <c r="E54" s="638"/>
      <c r="F54" s="639"/>
      <c r="G54" s="639"/>
      <c r="H54" s="663"/>
      <c r="I54" s="652"/>
      <c r="J54" s="637"/>
      <c r="K54" s="638"/>
      <c r="L54"/>
    </row>
    <row r="55" spans="1:12" s="267" customFormat="1" ht="15" x14ac:dyDescent="0.25">
      <c r="A55" s="635"/>
      <c r="B55" s="636"/>
      <c r="C55" s="637"/>
      <c r="D55" s="710" t="str">
        <f>IF(H20="bicycle infrastructure only","Because of the facility type selected, pedestrian benefits will not be calculated. Please skip this section."," ")</f>
        <v xml:space="preserve"> </v>
      </c>
      <c r="E55" s="638"/>
      <c r="F55" s="639"/>
      <c r="G55" s="639"/>
      <c r="H55" s="663"/>
      <c r="I55" s="652"/>
      <c r="J55" s="637"/>
      <c r="K55" s="638"/>
      <c r="L55" s="700"/>
    </row>
    <row r="56" spans="1:12" ht="15" x14ac:dyDescent="0.25">
      <c r="A56" s="638"/>
      <c r="B56" s="636"/>
      <c r="C56" s="637"/>
      <c r="D56" s="638"/>
      <c r="E56" s="638" t="s">
        <v>876</v>
      </c>
      <c r="F56" s="639" t="s">
        <v>76</v>
      </c>
      <c r="G56" s="639" t="s">
        <v>80</v>
      </c>
      <c r="H56" s="1036"/>
      <c r="I56" s="656">
        <v>2021</v>
      </c>
      <c r="J56" s="637" t="s">
        <v>148</v>
      </c>
      <c r="K56" s="638"/>
      <c r="L56" s="698"/>
    </row>
    <row r="57" spans="1:12" ht="15" x14ac:dyDescent="0.25">
      <c r="A57" s="635"/>
      <c r="B57" s="636"/>
      <c r="C57" s="637"/>
      <c r="D57" s="638"/>
      <c r="E57" s="638" t="s">
        <v>877</v>
      </c>
      <c r="F57" s="639" t="s">
        <v>87</v>
      </c>
      <c r="G57" s="639" t="s">
        <v>149</v>
      </c>
      <c r="H57" s="669"/>
      <c r="I57" s="677"/>
      <c r="J57" s="637" t="s">
        <v>150</v>
      </c>
      <c r="K57" s="638"/>
      <c r="L57" s="698"/>
    </row>
    <row r="58" spans="1:12" ht="15" x14ac:dyDescent="0.25">
      <c r="A58" s="635"/>
      <c r="B58" s="636"/>
      <c r="C58" s="637"/>
      <c r="D58" s="638"/>
      <c r="E58" s="638" t="s">
        <v>878</v>
      </c>
      <c r="F58" s="639" t="s">
        <v>76</v>
      </c>
      <c r="G58" s="639" t="s">
        <v>77</v>
      </c>
      <c r="H58" s="1054"/>
      <c r="I58" s="678"/>
      <c r="J58" s="637" t="s">
        <v>151</v>
      </c>
      <c r="K58" s="638"/>
      <c r="L58" s="698"/>
    </row>
    <row r="59" spans="1:12" s="643" customFormat="1" ht="15" x14ac:dyDescent="0.25">
      <c r="A59" s="635"/>
      <c r="B59" s="636"/>
      <c r="C59" s="637"/>
      <c r="D59" s="638"/>
      <c r="E59" s="638"/>
      <c r="F59" s="639"/>
      <c r="G59" s="639"/>
      <c r="H59" s="679"/>
      <c r="I59" s="678"/>
      <c r="J59" s="637"/>
      <c r="K59" s="638"/>
      <c r="L59" s="701"/>
    </row>
    <row r="60" spans="1:12" s="647" customFormat="1" ht="15" x14ac:dyDescent="0.25">
      <c r="A60" s="644" t="s">
        <v>152</v>
      </c>
      <c r="B60" s="645"/>
      <c r="C60" s="646"/>
      <c r="F60" s="648"/>
      <c r="G60" s="648"/>
      <c r="H60" s="681"/>
      <c r="I60" s="682"/>
      <c r="J60" s="683"/>
      <c r="K60" s="684"/>
      <c r="L60" s="699"/>
    </row>
    <row r="61" spans="1:12" s="638" customFormat="1" ht="15" x14ac:dyDescent="0.25">
      <c r="A61" s="635"/>
      <c r="B61" s="636"/>
      <c r="C61" s="637"/>
      <c r="F61" s="639"/>
      <c r="G61" s="639"/>
      <c r="H61" s="679"/>
      <c r="I61" s="678"/>
      <c r="J61" s="654"/>
      <c r="K61" s="655"/>
      <c r="L61" s="699"/>
    </row>
    <row r="62" spans="1:12" s="638" customFormat="1" ht="15" x14ac:dyDescent="0.25">
      <c r="A62" s="635"/>
      <c r="B62" s="636"/>
      <c r="C62" s="637"/>
      <c r="E62" s="638" t="s">
        <v>153</v>
      </c>
      <c r="F62" s="639"/>
      <c r="G62" s="685" t="s">
        <v>100</v>
      </c>
      <c r="H62" s="816" t="s">
        <v>874</v>
      </c>
      <c r="I62" s="678"/>
      <c r="J62" s="654" t="str">
        <f>IF(H62="No","Continue to next section.","")</f>
        <v>Continue to next section.</v>
      </c>
      <c r="K62" s="655"/>
      <c r="L62" s="699"/>
    </row>
    <row r="63" spans="1:12" s="638" customFormat="1" ht="15" x14ac:dyDescent="0.25">
      <c r="A63" s="635"/>
      <c r="B63" s="636"/>
      <c r="C63" s="637"/>
      <c r="F63" s="639"/>
      <c r="G63" s="639"/>
      <c r="H63" s="679"/>
      <c r="I63" s="678"/>
      <c r="J63" s="654"/>
      <c r="K63" s="655"/>
      <c r="L63" s="699"/>
    </row>
    <row r="64" spans="1:12" s="267" customFormat="1" ht="15" x14ac:dyDescent="0.25">
      <c r="A64" s="635"/>
      <c r="B64" s="636"/>
      <c r="C64" s="637"/>
      <c r="D64" s="638"/>
      <c r="E64" s="638" t="s">
        <v>154</v>
      </c>
      <c r="F64" s="639" t="s">
        <v>155</v>
      </c>
      <c r="G64" s="639" t="str">
        <f>CONCATENATE($H$90,"$ per night")</f>
        <v>$ per night</v>
      </c>
      <c r="H64" s="1037"/>
      <c r="I64" s="895">
        <v>191.62774000000002</v>
      </c>
      <c r="J64" s="654" t="str">
        <f>IF(H62="No","","Overnight tourist expenditure, default value is $191.63")</f>
        <v/>
      </c>
      <c r="K64" s="655"/>
      <c r="L64" s="700"/>
    </row>
    <row r="65" spans="1:13" ht="15" x14ac:dyDescent="0.25">
      <c r="A65" s="638"/>
      <c r="B65" s="636"/>
      <c r="C65" s="689"/>
      <c r="D65" s="637"/>
      <c r="E65" s="640" t="s">
        <v>156</v>
      </c>
      <c r="F65" s="639" t="s">
        <v>76</v>
      </c>
      <c r="G65" s="639" t="s">
        <v>157</v>
      </c>
      <c r="H65" s="855"/>
      <c r="I65" s="678"/>
      <c r="J65" s="654" t="str">
        <f>IF(H62="No","","Average number of nights for an overnight tourist; typically obtained through user surveys")</f>
        <v/>
      </c>
      <c r="K65" s="655"/>
      <c r="L65" s="698"/>
    </row>
    <row r="66" spans="1:13" ht="15" x14ac:dyDescent="0.25">
      <c r="A66" s="638"/>
      <c r="B66" s="636"/>
      <c r="C66" s="689"/>
      <c r="D66" s="637"/>
      <c r="E66" s="640" t="s">
        <v>158</v>
      </c>
      <c r="F66" s="639" t="s">
        <v>76</v>
      </c>
      <c r="G66" s="639" t="s">
        <v>159</v>
      </c>
      <c r="H66" s="814"/>
      <c r="I66" s="678"/>
      <c r="J66" s="654" t="str">
        <f>IF(H62="No","","Number of overnight tourists expected in a given year; typically obtained through event attendance records, trail counters, or user surveys")</f>
        <v/>
      </c>
      <c r="K66" s="655"/>
      <c r="L66" s="698"/>
    </row>
    <row r="67" spans="1:13" ht="15" x14ac:dyDescent="0.25">
      <c r="A67" s="638"/>
      <c r="B67" s="636"/>
      <c r="C67" s="689"/>
      <c r="D67" s="637"/>
      <c r="E67" s="638" t="s">
        <v>160</v>
      </c>
      <c r="F67" s="639" t="s">
        <v>155</v>
      </c>
      <c r="G67" s="639" t="str">
        <f>CONCATENATE($H$90,"$ per day")</f>
        <v>$ per day</v>
      </c>
      <c r="H67" s="1037"/>
      <c r="I67" s="895">
        <v>36.605419999999995</v>
      </c>
      <c r="J67" s="654" t="str">
        <f>IF(H62="No","","Day trip tourist expenditure, default value is $36.61")</f>
        <v/>
      </c>
      <c r="K67" s="655"/>
      <c r="L67" s="698"/>
    </row>
    <row r="68" spans="1:13" ht="15" x14ac:dyDescent="0.25">
      <c r="A68" s="638"/>
      <c r="B68" s="636"/>
      <c r="C68" s="689"/>
      <c r="D68" s="637"/>
      <c r="E68" s="640" t="s">
        <v>161</v>
      </c>
      <c r="F68" s="639" t="s">
        <v>76</v>
      </c>
      <c r="G68" s="639" t="s">
        <v>159</v>
      </c>
      <c r="H68" s="815"/>
      <c r="I68" s="678"/>
      <c r="J68" s="654" t="str">
        <f>IF(H62="No","","Number of day trip tourists expected in a given year; typically obtained through event attendance records, trail counters, or user surveys")</f>
        <v/>
      </c>
      <c r="K68" s="655"/>
      <c r="L68" s="698"/>
    </row>
    <row r="69" spans="1:13" ht="15" x14ac:dyDescent="0.25">
      <c r="A69" s="638"/>
      <c r="B69" s="636"/>
      <c r="C69" s="689"/>
      <c r="D69" s="637"/>
      <c r="E69" s="640"/>
      <c r="F69" s="639"/>
      <c r="G69" s="639"/>
      <c r="H69" s="663"/>
      <c r="I69" s="678"/>
      <c r="J69" s="654"/>
      <c r="K69" s="655"/>
      <c r="L69" s="701"/>
    </row>
    <row r="70" spans="1:13" ht="15" x14ac:dyDescent="0.25">
      <c r="A70" s="644" t="s">
        <v>162</v>
      </c>
      <c r="B70" s="645"/>
      <c r="C70" s="646"/>
      <c r="D70" s="647"/>
      <c r="E70" s="647"/>
      <c r="F70" s="648"/>
      <c r="G70" s="648"/>
      <c r="H70" s="681"/>
      <c r="I70" s="682"/>
      <c r="J70" s="683"/>
      <c r="K70" s="684"/>
      <c r="L70" s="699"/>
      <c r="M70" s="168"/>
    </row>
    <row r="71" spans="1:13" ht="15" x14ac:dyDescent="0.25">
      <c r="A71" s="638"/>
      <c r="B71" s="636"/>
      <c r="C71" s="637"/>
      <c r="D71" s="638"/>
      <c r="E71" s="638"/>
      <c r="F71" s="639"/>
      <c r="G71" s="685"/>
      <c r="H71" s="679"/>
      <c r="I71" s="678"/>
      <c r="J71" s="654"/>
      <c r="K71" s="654"/>
      <c r="L71" s="9"/>
    </row>
    <row r="72" spans="1:13" ht="15" x14ac:dyDescent="0.25">
      <c r="A72" s="638"/>
      <c r="B72" s="636" t="s">
        <v>163</v>
      </c>
      <c r="C72" s="637"/>
      <c r="D72" s="638"/>
      <c r="E72" s="638"/>
      <c r="F72" s="639"/>
      <c r="G72" s="685"/>
      <c r="H72" s="679"/>
      <c r="I72" s="678"/>
      <c r="J72" s="654"/>
      <c r="K72" s="654"/>
      <c r="L72" s="9"/>
    </row>
    <row r="73" spans="1:13" ht="15" x14ac:dyDescent="0.25">
      <c r="A73" s="638"/>
      <c r="B73" s="636"/>
      <c r="C73" s="637"/>
      <c r="D73" s="710"/>
      <c r="E73" s="638"/>
      <c r="F73" s="639"/>
      <c r="G73" s="685"/>
      <c r="H73" s="679"/>
      <c r="I73" s="678"/>
      <c r="J73" s="654"/>
      <c r="K73" s="654"/>
      <c r="L73" s="9"/>
    </row>
    <row r="74" spans="1:13" ht="15" x14ac:dyDescent="0.25">
      <c r="A74" s="638"/>
      <c r="B74" s="636"/>
      <c r="C74" s="637"/>
      <c r="D74" s="638"/>
      <c r="E74" s="638" t="s">
        <v>164</v>
      </c>
      <c r="F74" s="639" t="s">
        <v>87</v>
      </c>
      <c r="G74" s="685" t="s">
        <v>100</v>
      </c>
      <c r="H74" s="709"/>
      <c r="I74" s="678"/>
      <c r="J74" s="654" t="s">
        <v>165</v>
      </c>
      <c r="K74" s="654"/>
      <c r="L74" s="9"/>
    </row>
    <row r="75" spans="1:13" ht="15" x14ac:dyDescent="0.25">
      <c r="A75" s="638"/>
      <c r="B75" s="636"/>
      <c r="C75" s="637"/>
      <c r="D75" s="638"/>
      <c r="E75" s="638" t="s">
        <v>166</v>
      </c>
      <c r="F75" s="639" t="s">
        <v>87</v>
      </c>
      <c r="G75" s="685" t="s">
        <v>100</v>
      </c>
      <c r="H75" s="779"/>
      <c r="I75" s="678"/>
      <c r="J75" s="654" t="s">
        <v>167</v>
      </c>
      <c r="K75" s="654"/>
      <c r="L75" s="9"/>
    </row>
    <row r="76" spans="1:13" ht="15" x14ac:dyDescent="0.25">
      <c r="A76" s="638"/>
      <c r="B76" s="636"/>
      <c r="C76" s="637"/>
      <c r="D76" s="638"/>
      <c r="E76" s="638" t="s">
        <v>168</v>
      </c>
      <c r="F76" s="639" t="s">
        <v>87</v>
      </c>
      <c r="G76" s="685" t="s">
        <v>100</v>
      </c>
      <c r="H76" s="676"/>
      <c r="I76" s="678"/>
      <c r="J76" s="654" t="s">
        <v>169</v>
      </c>
      <c r="K76" s="654"/>
      <c r="L76" s="9"/>
    </row>
    <row r="77" spans="1:13" s="643" customFormat="1" ht="15" x14ac:dyDescent="0.25">
      <c r="A77" s="638"/>
      <c r="B77" s="636"/>
      <c r="C77" s="637"/>
      <c r="D77" s="638"/>
      <c r="E77" s="638"/>
      <c r="F77" s="639"/>
      <c r="G77" s="685"/>
      <c r="H77" s="678"/>
      <c r="I77" s="678"/>
      <c r="J77" s="654"/>
      <c r="K77" s="654"/>
      <c r="L77" s="690"/>
    </row>
    <row r="78" spans="1:13" s="643" customFormat="1" ht="15" x14ac:dyDescent="0.25">
      <c r="A78" s="638"/>
      <c r="B78" s="636"/>
      <c r="C78" s="637"/>
      <c r="D78" s="710"/>
      <c r="E78" s="638" t="s">
        <v>170</v>
      </c>
      <c r="F78" s="639"/>
      <c r="G78" s="685" t="s">
        <v>100</v>
      </c>
      <c r="H78" s="816" t="s">
        <v>874</v>
      </c>
      <c r="I78" s="678"/>
      <c r="J78" s="654"/>
      <c r="K78" s="654"/>
      <c r="L78" s="690"/>
    </row>
    <row r="79" spans="1:13" s="643" customFormat="1" ht="15" x14ac:dyDescent="0.25">
      <c r="A79" s="638"/>
      <c r="B79" s="636"/>
      <c r="C79" s="637"/>
      <c r="D79" s="710"/>
      <c r="E79" s="635"/>
      <c r="F79" s="639"/>
      <c r="G79" s="685"/>
      <c r="H79" s="685"/>
      <c r="I79" s="678"/>
      <c r="J79" s="654"/>
      <c r="K79" s="654"/>
      <c r="L79" s="690"/>
    </row>
    <row r="80" spans="1:13" s="643" customFormat="1" ht="15" x14ac:dyDescent="0.25">
      <c r="A80" s="638"/>
      <c r="B80" s="636"/>
      <c r="C80" s="637"/>
      <c r="D80" s="710"/>
      <c r="E80" s="638" t="s">
        <v>171</v>
      </c>
      <c r="F80" s="639" t="s">
        <v>76</v>
      </c>
      <c r="G80" s="685" t="s">
        <v>172</v>
      </c>
      <c r="H80" s="709"/>
      <c r="I80" s="678"/>
      <c r="J80" s="654" t="str">
        <f>IF(H78="No","Default values will be used","Input CMF from Highway Safety Manual Crash Modification Clearinghouse. Default value will be used if cell is left blank.")</f>
        <v>Default values will be used</v>
      </c>
      <c r="K80" s="654"/>
      <c r="L80" s="690"/>
    </row>
    <row r="81" spans="1:12" s="643" customFormat="1" ht="15" x14ac:dyDescent="0.25">
      <c r="A81" s="638"/>
      <c r="B81" s="636"/>
      <c r="C81" s="637"/>
      <c r="D81" s="710"/>
      <c r="E81" s="638" t="s">
        <v>173</v>
      </c>
      <c r="F81" s="639" t="s">
        <v>76</v>
      </c>
      <c r="G81" s="685" t="s">
        <v>172</v>
      </c>
      <c r="H81" s="816"/>
      <c r="I81" s="678"/>
      <c r="J81" s="654" t="str">
        <f>IF(H78="No","Default values will be used","Input CMF. Default value will be used if cell is left blank.")</f>
        <v>Default values will be used</v>
      </c>
      <c r="K81" s="654"/>
      <c r="L81" s="690"/>
    </row>
    <row r="82" spans="1:12" s="643" customFormat="1" ht="15" x14ac:dyDescent="0.25">
      <c r="A82" s="638"/>
      <c r="B82" s="636"/>
      <c r="C82" s="637"/>
      <c r="D82" s="638"/>
      <c r="E82" s="638"/>
      <c r="F82" s="639"/>
      <c r="G82" s="685"/>
      <c r="H82" s="685"/>
      <c r="I82" s="678"/>
      <c r="J82" s="654"/>
      <c r="K82" s="654"/>
      <c r="L82" s="690"/>
    </row>
    <row r="83" spans="1:12" s="643" customFormat="1" ht="15" x14ac:dyDescent="0.25">
      <c r="A83" s="638"/>
      <c r="B83" s="636"/>
      <c r="C83" s="637"/>
      <c r="D83" s="710"/>
      <c r="E83" s="638" t="s">
        <v>174</v>
      </c>
      <c r="F83" s="639"/>
      <c r="G83" s="685" t="s">
        <v>100</v>
      </c>
      <c r="H83" s="816" t="s">
        <v>874</v>
      </c>
      <c r="I83" s="678"/>
      <c r="J83" s="654"/>
      <c r="K83" s="654"/>
      <c r="L83" s="690"/>
    </row>
    <row r="84" spans="1:12" s="643" customFormat="1" ht="15" x14ac:dyDescent="0.25">
      <c r="A84" s="638"/>
      <c r="B84" s="636"/>
      <c r="C84" s="637"/>
      <c r="D84" s="710"/>
      <c r="E84" s="635"/>
      <c r="F84" s="639"/>
      <c r="G84" s="685"/>
      <c r="H84" s="685"/>
      <c r="I84" s="678"/>
      <c r="J84" s="654"/>
      <c r="K84" s="654"/>
      <c r="L84" s="690"/>
    </row>
    <row r="85" spans="1:12" s="643" customFormat="1" ht="15" x14ac:dyDescent="0.25">
      <c r="A85" s="638"/>
      <c r="B85" s="636"/>
      <c r="C85" s="637"/>
      <c r="D85" s="710"/>
      <c r="E85" s="638" t="s">
        <v>175</v>
      </c>
      <c r="F85" s="639" t="s">
        <v>76</v>
      </c>
      <c r="G85" s="685" t="s">
        <v>176</v>
      </c>
      <c r="H85" s="843"/>
      <c r="I85" s="678"/>
      <c r="J85" s="654" t="str">
        <f>IF(H83="No", "Default values will be used","Input annual bike/ped crashes per mile for the given project area. Default value will be used if cell is left blank.")</f>
        <v>Default values will be used</v>
      </c>
      <c r="K85" s="654"/>
      <c r="L85" s="690"/>
    </row>
    <row r="86" spans="1:12" s="643" customFormat="1" ht="15" x14ac:dyDescent="0.25">
      <c r="A86" s="638"/>
      <c r="B86" s="636"/>
      <c r="C86" s="637"/>
      <c r="D86" s="710"/>
      <c r="E86" s="638" t="s">
        <v>177</v>
      </c>
      <c r="F86" s="639" t="s">
        <v>76</v>
      </c>
      <c r="G86" s="685" t="s">
        <v>176</v>
      </c>
      <c r="H86" s="696"/>
      <c r="I86" s="678"/>
      <c r="J86" s="654" t="str">
        <f>IF(H83="No", "Default values will be used","Input annual vehicle crashes per mile for the given project area. Default value will be used if cell is left blank.")</f>
        <v>Default values will be used</v>
      </c>
      <c r="K86" s="654"/>
      <c r="L86" s="690"/>
    </row>
    <row r="87" spans="1:12" s="643" customFormat="1" ht="15" x14ac:dyDescent="0.25">
      <c r="A87" s="638"/>
      <c r="B87" s="636"/>
      <c r="C87" s="637"/>
      <c r="D87" s="638"/>
      <c r="E87" s="638"/>
      <c r="F87" s="639"/>
      <c r="G87" s="685"/>
      <c r="H87" s="679"/>
      <c r="I87" s="678"/>
      <c r="J87" s="654"/>
      <c r="K87" s="654"/>
      <c r="L87" s="690"/>
    </row>
    <row r="88" spans="1:12" s="691" customFormat="1" ht="15" x14ac:dyDescent="0.25">
      <c r="A88" s="644" t="s">
        <v>178</v>
      </c>
      <c r="B88" s="645"/>
      <c r="C88" s="646"/>
      <c r="D88" s="647"/>
      <c r="E88" s="647"/>
      <c r="F88" s="648"/>
      <c r="G88" s="648"/>
      <c r="H88" s="681"/>
      <c r="I88" s="682"/>
      <c r="J88" s="683"/>
      <c r="K88" s="684"/>
      <c r="L88" s="699"/>
    </row>
    <row r="89" spans="1:12" s="267" customFormat="1" ht="15" x14ac:dyDescent="0.25">
      <c r="A89" s="635"/>
      <c r="B89" s="636"/>
      <c r="C89" s="637"/>
      <c r="D89" s="638"/>
      <c r="E89" s="638"/>
      <c r="F89" s="639"/>
      <c r="G89" s="639"/>
      <c r="H89" s="656"/>
      <c r="I89" s="652"/>
      <c r="J89" s="637"/>
      <c r="K89" s="638"/>
      <c r="L89" s="700"/>
    </row>
    <row r="90" spans="1:12" ht="15" x14ac:dyDescent="0.25">
      <c r="A90" s="635"/>
      <c r="B90" s="636"/>
      <c r="C90" s="637"/>
      <c r="D90" s="638"/>
      <c r="E90" s="638" t="s">
        <v>179</v>
      </c>
      <c r="F90" s="639" t="s">
        <v>76</v>
      </c>
      <c r="G90" s="639" t="s">
        <v>80</v>
      </c>
      <c r="H90" s="696"/>
      <c r="I90" s="694"/>
      <c r="J90" s="637" t="s">
        <v>180</v>
      </c>
      <c r="K90" s="638"/>
      <c r="L90" s="698"/>
    </row>
    <row r="91" spans="1:12" ht="15" x14ac:dyDescent="0.25">
      <c r="A91" s="638"/>
      <c r="B91" s="636"/>
      <c r="C91" s="637"/>
      <c r="D91" s="638"/>
      <c r="E91" s="638"/>
      <c r="F91" s="639"/>
      <c r="G91" s="639"/>
      <c r="H91" s="656"/>
      <c r="I91" s="652"/>
      <c r="J91" s="637"/>
      <c r="K91" s="638"/>
      <c r="L91" s="698"/>
    </row>
    <row r="92" spans="1:12" ht="15" x14ac:dyDescent="0.25">
      <c r="A92" s="638"/>
      <c r="B92" s="636" t="s">
        <v>181</v>
      </c>
      <c r="C92" s="637"/>
      <c r="D92" s="638"/>
      <c r="E92" s="638"/>
      <c r="F92" s="639"/>
      <c r="G92" s="639"/>
      <c r="H92" s="656"/>
      <c r="I92" s="652"/>
      <c r="J92" s="637"/>
      <c r="K92" s="638"/>
      <c r="L92" s="698"/>
    </row>
    <row r="93" spans="1:12" ht="15" x14ac:dyDescent="0.25">
      <c r="A93" s="638"/>
      <c r="B93" s="692"/>
      <c r="C93" s="692"/>
      <c r="D93" s="638"/>
      <c r="E93" s="638"/>
      <c r="F93" s="639"/>
      <c r="G93" s="639"/>
      <c r="H93" s="656"/>
      <c r="I93" s="652"/>
      <c r="J93" s="637"/>
      <c r="K93" s="638"/>
      <c r="L93" s="698"/>
    </row>
    <row r="94" spans="1:12" ht="15" x14ac:dyDescent="0.25">
      <c r="A94" s="638"/>
      <c r="B94" s="636"/>
      <c r="C94" s="637"/>
      <c r="D94" s="638"/>
      <c r="E94" s="638" t="s">
        <v>182</v>
      </c>
      <c r="F94" s="639" t="s">
        <v>76</v>
      </c>
      <c r="G94" s="639" t="s">
        <v>100</v>
      </c>
      <c r="H94" s="817" t="s">
        <v>874</v>
      </c>
      <c r="I94" s="652"/>
      <c r="J94" s="637" t="str">
        <f>IF(H94="No", "Leave following cells blank; default values will be used.","Fill in rows 90-93 or 95.")</f>
        <v>Leave following cells blank; default values will be used.</v>
      </c>
      <c r="K94" s="638"/>
      <c r="L94" s="698"/>
    </row>
    <row r="95" spans="1:12" ht="15" x14ac:dyDescent="0.25">
      <c r="A95" s="638"/>
      <c r="B95" s="636"/>
      <c r="C95" s="637"/>
      <c r="D95" s="818"/>
      <c r="E95" s="638"/>
      <c r="F95" s="639"/>
      <c r="G95" s="639"/>
      <c r="H95" s="656"/>
      <c r="I95" s="652"/>
      <c r="J95" s="637"/>
      <c r="K95" s="638"/>
      <c r="L95" s="698"/>
    </row>
    <row r="96" spans="1:12" ht="15" x14ac:dyDescent="0.25">
      <c r="A96" s="638"/>
      <c r="B96" s="636"/>
      <c r="C96" s="637"/>
      <c r="D96" s="638"/>
      <c r="E96" s="638" t="s">
        <v>183</v>
      </c>
      <c r="F96" s="639" t="s">
        <v>87</v>
      </c>
      <c r="G96" s="639" t="str">
        <f>CONCATENATE($H$90,"$s")</f>
        <v>$s</v>
      </c>
      <c r="H96" s="697"/>
      <c r="I96" s="695"/>
      <c r="J96" s="637" t="str">
        <f>IF(H94="No", "","Input preliminary engineering and design costs")</f>
        <v/>
      </c>
      <c r="K96" s="638"/>
      <c r="L96" s="698"/>
    </row>
    <row r="97" spans="1:12" ht="15" x14ac:dyDescent="0.25">
      <c r="A97" s="638"/>
      <c r="B97" s="636"/>
      <c r="C97" s="637"/>
      <c r="D97" s="638"/>
      <c r="E97" s="638" t="s">
        <v>85</v>
      </c>
      <c r="F97" s="639" t="s">
        <v>87</v>
      </c>
      <c r="G97" s="639" t="str">
        <f t="shared" ref="G97:G99" si="0">CONCATENATE($H$90,"$s")</f>
        <v>$s</v>
      </c>
      <c r="H97" s="693"/>
      <c r="I97" s="695"/>
      <c r="J97" s="637" t="str">
        <f>IF(H94="No", "","Input construction costs")</f>
        <v/>
      </c>
      <c r="K97" s="638"/>
      <c r="L97" s="698"/>
    </row>
    <row r="98" spans="1:12" ht="15" x14ac:dyDescent="0.25">
      <c r="A98" s="638"/>
      <c r="B98" s="636"/>
      <c r="C98" s="637"/>
      <c r="D98" s="638"/>
      <c r="E98" s="638" t="s">
        <v>184</v>
      </c>
      <c r="F98" s="639" t="s">
        <v>87</v>
      </c>
      <c r="G98" s="639" t="str">
        <f t="shared" si="0"/>
        <v>$s</v>
      </c>
      <c r="H98" s="693"/>
      <c r="I98" s="695"/>
      <c r="J98" s="637" t="str">
        <f>IF(H94="No", "","Input contingency")</f>
        <v/>
      </c>
      <c r="K98" s="638"/>
      <c r="L98" s="698"/>
    </row>
    <row r="99" spans="1:12" ht="15" x14ac:dyDescent="0.25">
      <c r="A99" s="638"/>
      <c r="B99" s="636"/>
      <c r="C99" s="637"/>
      <c r="D99" s="638"/>
      <c r="E99" s="638" t="s">
        <v>185</v>
      </c>
      <c r="F99" s="639" t="s">
        <v>87</v>
      </c>
      <c r="G99" s="639" t="str">
        <f t="shared" si="0"/>
        <v>$s</v>
      </c>
      <c r="H99" s="693"/>
      <c r="I99" s="695"/>
      <c r="J99" s="637" t="str">
        <f>IF(H94="No","","Input program management &amp; administrative costs")</f>
        <v/>
      </c>
      <c r="K99" s="638"/>
      <c r="L99" s="698"/>
    </row>
    <row r="100" spans="1:12" ht="15" x14ac:dyDescent="0.25">
      <c r="A100" s="638"/>
      <c r="B100" s="636"/>
      <c r="C100" s="637"/>
      <c r="D100" s="638"/>
      <c r="E100" s="638"/>
      <c r="F100" s="639"/>
      <c r="G100" s="639"/>
      <c r="H100" s="663"/>
      <c r="I100" s="652"/>
      <c r="J100" s="637"/>
      <c r="K100" s="638"/>
      <c r="L100" s="698"/>
    </row>
    <row r="101" spans="1:12" ht="15" x14ac:dyDescent="0.25">
      <c r="A101" s="638"/>
      <c r="B101" s="636"/>
      <c r="C101" s="637"/>
      <c r="D101" s="638"/>
      <c r="E101" s="638" t="s">
        <v>186</v>
      </c>
      <c r="F101" s="639" t="s">
        <v>87</v>
      </c>
      <c r="G101" s="639" t="str">
        <f>CONCATENATE($H$90,"$s")</f>
        <v>$s</v>
      </c>
      <c r="H101" s="1060"/>
      <c r="I101" s="1059">
        <f>SUM(H96:H99)</f>
        <v>0</v>
      </c>
      <c r="J101" s="637" t="str">
        <f>IF(H94="No","","Input total capital costs if not delineated in 96-99.")</f>
        <v/>
      </c>
      <c r="K101" s="638"/>
      <c r="L101" s="698"/>
    </row>
    <row r="102" spans="1:12" ht="15" x14ac:dyDescent="0.25">
      <c r="A102" s="638"/>
      <c r="B102" s="636"/>
      <c r="C102" s="637"/>
      <c r="D102" s="638"/>
      <c r="E102" s="638"/>
      <c r="F102" s="639"/>
      <c r="G102" s="639"/>
      <c r="H102" s="656"/>
      <c r="I102" s="652"/>
      <c r="J102" s="637"/>
      <c r="K102" s="638"/>
      <c r="L102" s="698"/>
    </row>
    <row r="103" spans="1:12" ht="15" x14ac:dyDescent="0.25">
      <c r="A103" s="638"/>
      <c r="B103" s="636" t="s">
        <v>187</v>
      </c>
      <c r="C103" s="637"/>
      <c r="D103" s="638"/>
      <c r="E103" s="638"/>
      <c r="F103" s="639"/>
      <c r="G103" s="639"/>
      <c r="H103" s="656"/>
      <c r="I103" s="652"/>
      <c r="J103" s="637"/>
      <c r="K103" s="638"/>
      <c r="L103" s="698"/>
    </row>
    <row r="104" spans="1:12" ht="15" x14ac:dyDescent="0.25">
      <c r="A104" s="638"/>
      <c r="B104" s="636"/>
      <c r="C104" s="637"/>
      <c r="D104" s="638"/>
      <c r="E104" s="638"/>
      <c r="F104" s="639"/>
      <c r="G104" s="639"/>
      <c r="H104" s="656"/>
      <c r="I104" s="652"/>
      <c r="J104" s="637"/>
      <c r="K104" s="638"/>
      <c r="L104" s="698"/>
    </row>
    <row r="105" spans="1:12" ht="15" x14ac:dyDescent="0.25">
      <c r="A105" s="638"/>
      <c r="B105" s="636"/>
      <c r="C105" s="637"/>
      <c r="D105" s="638"/>
      <c r="E105" s="638" t="s">
        <v>188</v>
      </c>
      <c r="F105" s="639" t="s">
        <v>76</v>
      </c>
      <c r="G105" s="639" t="s">
        <v>100</v>
      </c>
      <c r="H105" s="817" t="s">
        <v>874</v>
      </c>
      <c r="I105" s="652"/>
      <c r="J105" s="1048" t="str">
        <f>IF(H105="No","Continue to next section.","Input values for rows 101-104 or 105.")</f>
        <v>Continue to next section.</v>
      </c>
      <c r="K105" s="638"/>
      <c r="L105" s="698"/>
    </row>
    <row r="106" spans="1:12" ht="15" x14ac:dyDescent="0.25">
      <c r="A106" s="638"/>
      <c r="B106" s="636"/>
      <c r="C106" s="710"/>
      <c r="D106" s="818"/>
      <c r="E106" s="638"/>
      <c r="F106" s="639"/>
      <c r="G106" s="639"/>
      <c r="H106" s="656"/>
      <c r="I106" s="652"/>
      <c r="J106" s="637"/>
      <c r="K106" s="638"/>
      <c r="L106" s="698"/>
    </row>
    <row r="107" spans="1:12" ht="15" x14ac:dyDescent="0.25">
      <c r="A107" s="638"/>
      <c r="B107" s="636"/>
      <c r="C107" s="637"/>
      <c r="D107" s="638"/>
      <c r="E107" s="638" t="s">
        <v>183</v>
      </c>
      <c r="F107" s="639" t="s">
        <v>87</v>
      </c>
      <c r="G107" s="639" t="str">
        <f t="shared" ref="G107:G112" si="1">CONCATENATE($H$90,"$s")</f>
        <v>$s</v>
      </c>
      <c r="H107" s="697"/>
      <c r="I107" s="695"/>
      <c r="J107" s="637" t="str">
        <f>IF(H105="No", "","Input preliminary engineering and design costs")</f>
        <v/>
      </c>
      <c r="K107" s="638"/>
      <c r="L107" s="698"/>
    </row>
    <row r="108" spans="1:12" ht="15" x14ac:dyDescent="0.25">
      <c r="A108" s="638"/>
      <c r="B108" s="636"/>
      <c r="C108" s="637"/>
      <c r="D108" s="638"/>
      <c r="E108" s="638" t="s">
        <v>85</v>
      </c>
      <c r="F108" s="639" t="s">
        <v>87</v>
      </c>
      <c r="G108" s="639" t="str">
        <f t="shared" si="1"/>
        <v>$s</v>
      </c>
      <c r="H108" s="693"/>
      <c r="I108" s="695"/>
      <c r="J108" s="637" t="str">
        <f>IF(H105="No", "","Input construction costs")</f>
        <v/>
      </c>
      <c r="K108" s="638"/>
      <c r="L108" s="698"/>
    </row>
    <row r="109" spans="1:12" ht="15" x14ac:dyDescent="0.25">
      <c r="A109" s="638"/>
      <c r="B109" s="636"/>
      <c r="C109" s="637"/>
      <c r="D109" s="638"/>
      <c r="E109" s="638" t="s">
        <v>184</v>
      </c>
      <c r="F109" s="639" t="s">
        <v>87</v>
      </c>
      <c r="G109" s="639" t="str">
        <f t="shared" si="1"/>
        <v>$s</v>
      </c>
      <c r="H109" s="693"/>
      <c r="I109" s="695"/>
      <c r="J109" s="637" t="str">
        <f>IF(H105="No", "","Input contingency")</f>
        <v/>
      </c>
      <c r="K109" s="638"/>
      <c r="L109" s="698"/>
    </row>
    <row r="110" spans="1:12" ht="15" x14ac:dyDescent="0.25">
      <c r="A110" s="638"/>
      <c r="B110" s="636"/>
      <c r="C110" s="637"/>
      <c r="D110" s="638"/>
      <c r="E110" s="638" t="s">
        <v>185</v>
      </c>
      <c r="F110" s="639" t="s">
        <v>87</v>
      </c>
      <c r="G110" s="639" t="str">
        <f t="shared" si="1"/>
        <v>$s</v>
      </c>
      <c r="H110" s="693"/>
      <c r="I110" s="695"/>
      <c r="J110" s="637" t="str">
        <f>IF(H105="No","","Input program management &amp; administrative costs")</f>
        <v/>
      </c>
      <c r="K110" s="638"/>
      <c r="L110" s="698"/>
    </row>
    <row r="111" spans="1:12" ht="15" x14ac:dyDescent="0.25">
      <c r="A111" s="638"/>
      <c r="B111" s="636"/>
      <c r="C111" s="637"/>
      <c r="D111" s="638"/>
      <c r="E111" s="638"/>
      <c r="F111" s="639"/>
      <c r="G111" s="639"/>
      <c r="H111" s="1051"/>
      <c r="I111" s="695"/>
      <c r="J111" s="637"/>
      <c r="K111" s="638"/>
      <c r="L111" s="698"/>
    </row>
    <row r="112" spans="1:12" ht="15" x14ac:dyDescent="0.25">
      <c r="A112" s="638"/>
      <c r="B112" s="636"/>
      <c r="C112" s="637"/>
      <c r="D112" s="638"/>
      <c r="E112" s="638" t="s">
        <v>189</v>
      </c>
      <c r="F112" s="639" t="s">
        <v>87</v>
      </c>
      <c r="G112" s="639" t="str">
        <f t="shared" si="1"/>
        <v>$s</v>
      </c>
      <c r="H112" s="1060"/>
      <c r="I112" s="1059">
        <f>SUM(H107:H110)</f>
        <v>0</v>
      </c>
      <c r="J112" s="637" t="str">
        <f>IF(H105="No","","Input total capital costs if not delineated in 107-110.")</f>
        <v/>
      </c>
      <c r="K112" s="638"/>
      <c r="L112" s="698"/>
    </row>
    <row r="113" spans="1:12" ht="15" x14ac:dyDescent="0.25">
      <c r="A113" s="638"/>
      <c r="B113" s="636"/>
      <c r="C113" s="637"/>
      <c r="D113" s="638"/>
      <c r="E113" s="638"/>
      <c r="F113" s="639"/>
      <c r="G113" s="639"/>
      <c r="H113" s="656"/>
      <c r="I113" s="652"/>
      <c r="J113" s="637"/>
      <c r="K113" s="638"/>
      <c r="L113" s="698"/>
    </row>
    <row r="114" spans="1:12" ht="15.6" customHeight="1" x14ac:dyDescent="0.25">
      <c r="A114" s="644" t="s">
        <v>190</v>
      </c>
      <c r="B114" s="645"/>
      <c r="C114" s="646"/>
      <c r="D114" s="647"/>
      <c r="E114" s="647"/>
      <c r="F114" s="648"/>
      <c r="G114" s="648"/>
      <c r="H114" s="681"/>
      <c r="I114" s="682"/>
      <c r="J114" s="683"/>
      <c r="K114" s="684"/>
      <c r="L114" s="698"/>
    </row>
    <row r="115" spans="1:12" ht="15" x14ac:dyDescent="0.25">
      <c r="A115" s="635"/>
      <c r="B115" s="638"/>
      <c r="C115" s="638"/>
      <c r="D115" s="638"/>
      <c r="E115" s="638"/>
      <c r="F115" s="639"/>
      <c r="G115" s="639"/>
      <c r="H115" s="663"/>
      <c r="I115" s="652"/>
      <c r="J115" s="654"/>
      <c r="K115" s="638"/>
      <c r="L115" s="698"/>
    </row>
    <row r="116" spans="1:12" ht="15" x14ac:dyDescent="0.25">
      <c r="A116" s="635"/>
      <c r="B116" s="636" t="s">
        <v>191</v>
      </c>
      <c r="C116" s="638"/>
      <c r="D116" s="638"/>
      <c r="E116" s="638"/>
      <c r="F116" s="639"/>
      <c r="G116" s="639"/>
      <c r="H116" s="663"/>
      <c r="I116" s="652"/>
      <c r="J116" s="654"/>
      <c r="K116" s="638"/>
      <c r="L116" s="698"/>
    </row>
    <row r="117" spans="1:12" ht="15" x14ac:dyDescent="0.25">
      <c r="A117" s="635"/>
      <c r="B117" s="636"/>
      <c r="C117" s="638"/>
      <c r="D117" s="638"/>
      <c r="E117" s="638"/>
      <c r="F117" s="639"/>
      <c r="G117" s="639"/>
      <c r="H117" s="663"/>
      <c r="I117" s="652"/>
      <c r="J117" s="654"/>
      <c r="K117" s="638"/>
      <c r="L117" s="698"/>
    </row>
    <row r="118" spans="1:12" ht="15" x14ac:dyDescent="0.25">
      <c r="A118" s="635"/>
      <c r="B118" s="636"/>
      <c r="C118" s="638"/>
      <c r="D118" s="638"/>
      <c r="E118" s="638" t="s">
        <v>192</v>
      </c>
      <c r="F118" s="639" t="s">
        <v>76</v>
      </c>
      <c r="G118" s="639" t="s">
        <v>100</v>
      </c>
      <c r="H118" s="817" t="s">
        <v>874</v>
      </c>
      <c r="I118" s="652"/>
      <c r="J118" s="654"/>
      <c r="K118" s="638"/>
      <c r="L118" s="698"/>
    </row>
    <row r="119" spans="1:12" ht="15" x14ac:dyDescent="0.25">
      <c r="A119" s="635"/>
      <c r="B119" s="636"/>
      <c r="C119" s="710"/>
      <c r="D119" s="710"/>
      <c r="E119" s="638"/>
      <c r="F119" s="639"/>
      <c r="G119" s="639"/>
      <c r="H119" s="1055"/>
      <c r="I119" s="652"/>
      <c r="J119" s="654"/>
      <c r="K119" s="638"/>
      <c r="L119" s="698"/>
    </row>
    <row r="120" spans="1:12" ht="15" x14ac:dyDescent="0.25">
      <c r="A120" s="635"/>
      <c r="B120" s="636"/>
      <c r="C120" s="637"/>
      <c r="D120" s="638"/>
      <c r="E120" s="638" t="s">
        <v>193</v>
      </c>
      <c r="F120" s="639" t="s">
        <v>87</v>
      </c>
      <c r="G120" s="639" t="s">
        <v>194</v>
      </c>
      <c r="H120" s="1056"/>
      <c r="I120" s="652"/>
      <c r="J120" s="637" t="str">
        <f>IF(H118="Yes","Annual expenditure","")</f>
        <v/>
      </c>
      <c r="K120" s="638"/>
      <c r="L120" s="698"/>
    </row>
    <row r="121" spans="1:12" ht="15" x14ac:dyDescent="0.25">
      <c r="A121" s="635"/>
      <c r="B121" s="636"/>
      <c r="C121" s="637"/>
      <c r="D121" s="638"/>
      <c r="E121" s="638" t="s">
        <v>195</v>
      </c>
      <c r="F121" s="639" t="s">
        <v>87</v>
      </c>
      <c r="G121" s="639" t="s">
        <v>194</v>
      </c>
      <c r="H121" s="1057"/>
      <c r="I121" s="652"/>
      <c r="J121" s="637" t="str">
        <f>IF(H118="Yes","Annual expenditure","")</f>
        <v/>
      </c>
      <c r="K121" s="638"/>
      <c r="L121" s="698"/>
    </row>
    <row r="122" spans="1:12" ht="15" x14ac:dyDescent="0.25">
      <c r="A122" s="635"/>
      <c r="B122" s="636"/>
      <c r="C122" s="637"/>
      <c r="D122" s="638"/>
      <c r="E122" s="710"/>
      <c r="F122" s="639"/>
      <c r="G122" s="639"/>
      <c r="H122" s="1055"/>
      <c r="I122" s="652"/>
      <c r="J122" s="654"/>
      <c r="K122" s="638"/>
      <c r="L122" s="698"/>
    </row>
    <row r="123" spans="1:12" ht="15" x14ac:dyDescent="0.25">
      <c r="A123" s="635"/>
      <c r="B123" s="636"/>
      <c r="C123" s="710"/>
      <c r="D123" s="710"/>
      <c r="E123" s="638"/>
      <c r="F123" s="639"/>
      <c r="G123" s="639"/>
      <c r="H123" s="1055"/>
      <c r="I123" s="652"/>
      <c r="J123" s="654"/>
      <c r="K123" s="638"/>
      <c r="L123" s="698"/>
    </row>
    <row r="124" spans="1:12" ht="15" x14ac:dyDescent="0.25">
      <c r="A124" s="638"/>
      <c r="B124" s="638"/>
      <c r="C124" s="635"/>
      <c r="D124" s="638"/>
      <c r="E124" s="638" t="s">
        <v>196</v>
      </c>
      <c r="F124" s="639" t="s">
        <v>197</v>
      </c>
      <c r="G124" s="639" t="s">
        <v>198</v>
      </c>
      <c r="H124" s="1056"/>
      <c r="I124" s="708"/>
      <c r="J124" s="637" t="str">
        <f>IF(H118="No","Include estimate of annual expenditure","")</f>
        <v>Include estimate of annual expenditure</v>
      </c>
      <c r="K124" s="638"/>
      <c r="L124" s="698"/>
    </row>
    <row r="125" spans="1:12" ht="15" x14ac:dyDescent="0.25">
      <c r="A125" s="638"/>
      <c r="B125" s="638"/>
      <c r="C125" s="640"/>
      <c r="D125" s="663"/>
      <c r="E125" s="638" t="s">
        <v>199</v>
      </c>
      <c r="F125" s="639" t="s">
        <v>197</v>
      </c>
      <c r="G125" s="639" t="s">
        <v>198</v>
      </c>
      <c r="H125" s="1056"/>
      <c r="I125" s="708"/>
      <c r="J125" s="637" t="str">
        <f>IF(H118="No","Include estimate of annual expenditure","")</f>
        <v>Include estimate of annual expenditure</v>
      </c>
      <c r="K125" s="638"/>
      <c r="L125" s="698"/>
    </row>
    <row r="126" spans="1:12" ht="15" x14ac:dyDescent="0.25">
      <c r="A126" s="638"/>
      <c r="B126" s="636"/>
      <c r="C126" s="637"/>
      <c r="D126" s="638"/>
      <c r="E126" s="638"/>
      <c r="F126" s="639"/>
      <c r="G126" s="639"/>
      <c r="H126" s="1058"/>
      <c r="I126" s="652"/>
      <c r="J126" s="637"/>
      <c r="K126" s="638"/>
      <c r="L126" s="698"/>
    </row>
    <row r="127" spans="1:12" ht="15" x14ac:dyDescent="0.25">
      <c r="A127" s="635"/>
      <c r="B127" s="636" t="s">
        <v>187</v>
      </c>
      <c r="C127" s="638"/>
      <c r="D127" s="638"/>
      <c r="E127" s="638"/>
      <c r="F127" s="639"/>
      <c r="G127" s="639"/>
      <c r="H127" s="1055"/>
      <c r="I127" s="652"/>
      <c r="J127" s="654"/>
      <c r="K127" s="638"/>
      <c r="L127" s="698"/>
    </row>
    <row r="128" spans="1:12" ht="15" x14ac:dyDescent="0.25">
      <c r="A128" s="635"/>
      <c r="B128" s="636"/>
      <c r="C128" s="638"/>
      <c r="D128" s="638"/>
      <c r="E128" s="638"/>
      <c r="F128" s="639"/>
      <c r="G128" s="639"/>
      <c r="H128" s="1055"/>
      <c r="I128" s="652"/>
      <c r="J128" s="654"/>
      <c r="K128" s="638"/>
      <c r="L128" s="698"/>
    </row>
    <row r="129" spans="1:12" ht="15" x14ac:dyDescent="0.25">
      <c r="A129" s="638"/>
      <c r="B129" s="638"/>
      <c r="C129" s="635"/>
      <c r="D129" s="638"/>
      <c r="E129" s="638" t="s">
        <v>193</v>
      </c>
      <c r="F129" s="639" t="s">
        <v>87</v>
      </c>
      <c r="G129" s="639" t="s">
        <v>194</v>
      </c>
      <c r="H129" s="1056"/>
      <c r="I129" s="652"/>
      <c r="J129" s="637" t="s">
        <v>200</v>
      </c>
      <c r="K129" s="638"/>
      <c r="L129" s="698"/>
    </row>
    <row r="130" spans="1:12" ht="15" x14ac:dyDescent="0.25">
      <c r="A130" s="638"/>
      <c r="B130" s="638"/>
      <c r="C130" s="640"/>
      <c r="D130" s="663"/>
      <c r="E130" s="638" t="s">
        <v>201</v>
      </c>
      <c r="F130" s="639" t="s">
        <v>87</v>
      </c>
      <c r="G130" s="639" t="s">
        <v>194</v>
      </c>
      <c r="H130" s="1057"/>
      <c r="I130" s="652"/>
      <c r="J130" s="637" t="s">
        <v>200</v>
      </c>
      <c r="K130" s="638"/>
      <c r="L130" s="698"/>
    </row>
    <row r="131" spans="1:12" ht="15" x14ac:dyDescent="0.25">
      <c r="A131" s="638"/>
      <c r="B131" s="636"/>
      <c r="C131" s="637"/>
      <c r="D131" s="638"/>
      <c r="E131" s="638"/>
      <c r="F131" s="639"/>
      <c r="G131" s="639"/>
      <c r="H131" s="663"/>
      <c r="I131" s="652"/>
      <c r="J131" s="637"/>
      <c r="K131" s="638"/>
      <c r="L131" s="698"/>
    </row>
    <row r="132" spans="1:12" s="9" customFormat="1" ht="15" x14ac:dyDescent="0.25">
      <c r="A132" s="644" t="s">
        <v>202</v>
      </c>
      <c r="B132" s="645"/>
      <c r="C132" s="646"/>
      <c r="D132" s="647"/>
      <c r="E132" s="647"/>
      <c r="F132" s="648"/>
      <c r="G132" s="648"/>
      <c r="H132" s="681"/>
      <c r="I132" s="682"/>
      <c r="J132" s="683"/>
      <c r="K132" s="684"/>
      <c r="L132" s="698"/>
    </row>
    <row r="133" spans="1:12" s="9" customFormat="1" ht="15" x14ac:dyDescent="0.25">
      <c r="A133" s="638"/>
      <c r="B133" s="636"/>
      <c r="C133" s="637"/>
      <c r="D133" s="638"/>
      <c r="E133" s="638"/>
      <c r="F133" s="639"/>
      <c r="G133" s="639"/>
      <c r="H133" s="663"/>
      <c r="I133" s="652"/>
      <c r="J133" s="637"/>
      <c r="K133" s="638"/>
      <c r="L133" s="698"/>
    </row>
    <row r="134" spans="1:12" ht="15" x14ac:dyDescent="0.25">
      <c r="A134" s="638"/>
      <c r="B134" s="636"/>
      <c r="C134" s="637"/>
      <c r="D134" s="638"/>
      <c r="E134" s="638" t="s">
        <v>203</v>
      </c>
      <c r="F134" s="639"/>
      <c r="G134" s="711" t="s">
        <v>90</v>
      </c>
      <c r="H134" s="1038"/>
      <c r="I134" s="714">
        <v>30</v>
      </c>
      <c r="J134" s="637" t="s">
        <v>204</v>
      </c>
      <c r="K134" s="638"/>
      <c r="L134" s="698"/>
    </row>
    <row r="135" spans="1:12" ht="15" x14ac:dyDescent="0.25">
      <c r="A135" s="635"/>
      <c r="B135" s="636"/>
      <c r="C135" s="637"/>
      <c r="D135" s="638"/>
      <c r="E135" s="638" t="s">
        <v>205</v>
      </c>
      <c r="F135" s="639" t="s">
        <v>206</v>
      </c>
      <c r="G135" s="711" t="s">
        <v>80</v>
      </c>
      <c r="H135" s="713">
        <f>H15</f>
        <v>0</v>
      </c>
      <c r="I135" s="694"/>
      <c r="J135" s="637" t="s">
        <v>94</v>
      </c>
      <c r="K135" s="638"/>
      <c r="L135" s="698"/>
    </row>
    <row r="136" spans="1:12" ht="15" x14ac:dyDescent="0.25">
      <c r="A136" s="635"/>
      <c r="B136" s="636"/>
      <c r="C136" s="637"/>
      <c r="D136" s="638"/>
      <c r="E136" s="638" t="s">
        <v>97</v>
      </c>
      <c r="F136" s="639" t="s">
        <v>206</v>
      </c>
      <c r="G136" s="711" t="s">
        <v>80</v>
      </c>
      <c r="H136" s="713">
        <f>H17</f>
        <v>29</v>
      </c>
      <c r="I136" s="694"/>
      <c r="J136" s="637" t="s">
        <v>94</v>
      </c>
      <c r="K136" s="638"/>
      <c r="L136" s="698"/>
    </row>
    <row r="137" spans="1:12" ht="15" x14ac:dyDescent="0.25">
      <c r="A137" s="635"/>
      <c r="B137" s="636"/>
      <c r="C137" s="637"/>
      <c r="D137" s="638"/>
      <c r="E137" s="638"/>
      <c r="F137" s="639"/>
      <c r="G137" s="711"/>
      <c r="H137" s="713"/>
      <c r="I137" s="694"/>
      <c r="J137" s="637"/>
      <c r="K137" s="638"/>
      <c r="L137" s="698"/>
    </row>
    <row r="138" spans="1:12" ht="15" x14ac:dyDescent="0.25">
      <c r="A138" s="635"/>
      <c r="B138" s="636"/>
      <c r="C138" s="637"/>
      <c r="D138" s="638"/>
      <c r="E138" s="638"/>
      <c r="F138" s="639"/>
      <c r="G138" s="711"/>
      <c r="H138" s="713"/>
      <c r="I138" s="694"/>
      <c r="J138" s="637"/>
      <c r="K138" s="638"/>
      <c r="L138" s="698"/>
    </row>
    <row r="139" spans="1:12" ht="15" x14ac:dyDescent="0.25">
      <c r="A139" s="635"/>
      <c r="B139" s="636"/>
      <c r="C139" s="637"/>
      <c r="D139" s="638"/>
      <c r="E139" s="638"/>
      <c r="F139" s="639"/>
      <c r="G139" s="711"/>
      <c r="H139" s="713"/>
      <c r="I139" s="694"/>
      <c r="J139" s="637"/>
      <c r="K139" s="638"/>
      <c r="L139" s="698"/>
    </row>
    <row r="140" spans="1:12" ht="15" x14ac:dyDescent="0.25">
      <c r="A140" s="635"/>
      <c r="B140" s="636"/>
      <c r="C140" s="637"/>
      <c r="D140" s="638"/>
      <c r="E140" s="638"/>
      <c r="F140" s="639"/>
      <c r="G140" s="711"/>
      <c r="H140" s="713"/>
      <c r="I140" s="694"/>
      <c r="J140" s="637"/>
      <c r="K140" s="638"/>
      <c r="L140" s="698"/>
    </row>
    <row r="141" spans="1:12" ht="15" x14ac:dyDescent="0.25">
      <c r="A141" s="635"/>
      <c r="B141" s="636"/>
      <c r="C141" s="637"/>
      <c r="D141" s="638"/>
      <c r="E141" s="638"/>
      <c r="F141" s="639"/>
      <c r="G141" s="711"/>
      <c r="H141" s="713"/>
      <c r="I141" s="694"/>
      <c r="J141" s="637"/>
      <c r="K141" s="638"/>
      <c r="L141" s="698"/>
    </row>
    <row r="142" spans="1:12" ht="15" x14ac:dyDescent="0.25">
      <c r="A142" s="635"/>
      <c r="B142" s="636"/>
      <c r="C142" s="637"/>
      <c r="D142" s="638"/>
      <c r="E142" s="638"/>
      <c r="F142" s="639"/>
      <c r="G142" s="711"/>
      <c r="H142" s="713"/>
      <c r="I142" s="694"/>
      <c r="J142" s="637"/>
      <c r="K142" s="638"/>
      <c r="L142" s="698"/>
    </row>
    <row r="143" spans="1:12" ht="15" x14ac:dyDescent="0.25">
      <c r="A143" s="635"/>
      <c r="B143" s="636"/>
      <c r="C143" s="637"/>
      <c r="D143" s="638"/>
      <c r="E143" s="638"/>
      <c r="F143" s="639"/>
      <c r="G143" s="711"/>
      <c r="H143" s="713"/>
      <c r="I143" s="694"/>
      <c r="J143" s="637"/>
      <c r="K143" s="638"/>
      <c r="L143" s="698"/>
    </row>
    <row r="144" spans="1:12" ht="15" customHeight="1" x14ac:dyDescent="0.25">
      <c r="A144" s="638"/>
      <c r="B144" s="636"/>
      <c r="C144" s="637"/>
      <c r="D144" s="638"/>
      <c r="E144" s="638"/>
      <c r="F144" s="639"/>
      <c r="G144" s="639"/>
      <c r="H144" s="663"/>
      <c r="I144" s="652"/>
      <c r="J144" s="637"/>
      <c r="K144" s="638"/>
      <c r="L144" s="698"/>
    </row>
    <row r="145" spans="1:11" ht="0" hidden="1" customHeight="1" x14ac:dyDescent="0.25">
      <c r="A145" s="267"/>
      <c r="B145" s="285"/>
      <c r="C145" s="287"/>
      <c r="D145" s="267"/>
      <c r="E145" s="267"/>
      <c r="F145" s="418"/>
      <c r="G145" s="418"/>
      <c r="H145" s="706"/>
      <c r="I145" s="707"/>
      <c r="J145" s="712"/>
      <c r="K145" s="267"/>
    </row>
    <row r="146" spans="1:11" ht="0" hidden="1" customHeight="1" x14ac:dyDescent="0.25">
      <c r="J146" s="622">
        <v>0</v>
      </c>
    </row>
  </sheetData>
  <sheetProtection sheet="1" objects="1" scenarios="1"/>
  <protectedRanges>
    <protectedRange sqref="H5:H136" name="Inputs"/>
  </protectedRanges>
  <phoneticPr fontId="23" type="noConversion"/>
  <conditionalFormatting sqref="H96:H100">
    <cfRule type="expression" dxfId="49" priority="29">
      <formula>$H$94="No"</formula>
    </cfRule>
  </conditionalFormatting>
  <conditionalFormatting sqref="H57:H58">
    <cfRule type="expression" dxfId="48" priority="26">
      <formula>$H$20="bicycle infrastructure only"</formula>
    </cfRule>
  </conditionalFormatting>
  <conditionalFormatting sqref="H47:H51">
    <cfRule type="expression" dxfId="47" priority="24">
      <formula>$H$20="road infrastructure with pedestrian facilities"</formula>
    </cfRule>
    <cfRule type="expression" dxfId="46" priority="25">
      <formula>$H$20="pedestrian infrastructure only"</formula>
    </cfRule>
  </conditionalFormatting>
  <conditionalFormatting sqref="H33">
    <cfRule type="expression" dxfId="45" priority="22">
      <formula>$H$20="road infrastructure with pedestrian facilities"</formula>
    </cfRule>
    <cfRule type="expression" dxfId="44" priority="23">
      <formula>$H$20="pedestrian infrastructure only"</formula>
    </cfRule>
  </conditionalFormatting>
  <conditionalFormatting sqref="H35">
    <cfRule type="expression" dxfId="43" priority="20">
      <formula>$H$20="road infrastructure with pedestrian facilities"</formula>
    </cfRule>
    <cfRule type="expression" dxfId="42" priority="21">
      <formula>$H$20="pedestrian infrastructure only"</formula>
    </cfRule>
  </conditionalFormatting>
  <conditionalFormatting sqref="H80:H81">
    <cfRule type="expression" dxfId="41" priority="19">
      <formula>$H$78="No"</formula>
    </cfRule>
  </conditionalFormatting>
  <conditionalFormatting sqref="H85:H86">
    <cfRule type="expression" dxfId="40" priority="18">
      <formula>$H$83="No"</formula>
    </cfRule>
  </conditionalFormatting>
  <conditionalFormatting sqref="H111">
    <cfRule type="expression" dxfId="39" priority="17">
      <formula>$H$105="No"</formula>
    </cfRule>
  </conditionalFormatting>
  <conditionalFormatting sqref="H64:H68">
    <cfRule type="expression" dxfId="38" priority="16">
      <formula>$H$62="No"</formula>
    </cfRule>
  </conditionalFormatting>
  <conditionalFormatting sqref="H120:H121">
    <cfRule type="expression" dxfId="37" priority="15">
      <formula>$H$118="No"</formula>
    </cfRule>
  </conditionalFormatting>
  <conditionalFormatting sqref="H124:H125">
    <cfRule type="expression" dxfId="36" priority="14">
      <formula>$H$118="Yes"</formula>
    </cfRule>
  </conditionalFormatting>
  <conditionalFormatting sqref="I64">
    <cfRule type="expression" dxfId="35" priority="13">
      <formula>$H$62="No"</formula>
    </cfRule>
  </conditionalFormatting>
  <conditionalFormatting sqref="I67">
    <cfRule type="expression" dxfId="34" priority="12">
      <formula>$H$62="No"</formula>
    </cfRule>
  </conditionalFormatting>
  <conditionalFormatting sqref="H43:H44">
    <cfRule type="expression" dxfId="33" priority="10">
      <formula>$H$41="No"</formula>
    </cfRule>
  </conditionalFormatting>
  <conditionalFormatting sqref="H107:H110">
    <cfRule type="expression" dxfId="32" priority="5">
      <formula>$H$94="No"</formula>
    </cfRule>
  </conditionalFormatting>
  <conditionalFormatting sqref="H101">
    <cfRule type="expression" dxfId="31" priority="3">
      <formula>$H$20="road infrastructure with pedestrian facilities"</formula>
    </cfRule>
    <cfRule type="expression" dxfId="30" priority="4">
      <formula>$H$20="pedestrian infrastructure only"</formula>
    </cfRule>
  </conditionalFormatting>
  <conditionalFormatting sqref="H112">
    <cfRule type="expression" dxfId="29" priority="1">
      <formula>$H$20="road infrastructure with pedestrian facilities"</formula>
    </cfRule>
    <cfRule type="expression" dxfId="28" priority="2">
      <formula>$H$20="pedestrian infrastructure only"</formula>
    </cfRule>
  </conditionalFormatting>
  <dataValidations count="15">
    <dataValidation type="list" allowBlank="1" showInputMessage="1" showErrorMessage="1" sqref="H22" xr:uid="{D4D8A87D-A41C-4E17-8054-07A6405EA609}">
      <formula1>"Urban, Rural"</formula1>
    </dataValidation>
    <dataValidation type="list" allowBlank="1" showInputMessage="1" showErrorMessage="1" sqref="H48" xr:uid="{6E3C5016-F9EA-4E1B-BD5F-F0CA2C8AC0F3}">
      <formula1>"Select Biking Rate, High, Moderate, Low"</formula1>
    </dataValidation>
    <dataValidation type="list" allowBlank="1" showInputMessage="1" showErrorMessage="1" sqref="H47" xr:uid="{46F8DD55-D0D5-4FBE-81A2-B4652F0E0D81}">
      <formula1>"Select Likelihood Radius, 1/4 Mile, 1/2 Mile, 1 Mile"</formula1>
    </dataValidation>
    <dataValidation type="list" allowBlank="1" showInputMessage="1" showErrorMessage="1" sqref="H26" xr:uid="{F8683591-0717-4042-BE5A-D664E5717FD8}">
      <formula1>"Pending Input, 20, 25, 30, 35, 40, 45, 50, 55, 60, 65, 70"</formula1>
    </dataValidation>
    <dataValidation type="list" allowBlank="1" showInputMessage="1" showErrorMessage="1" sqref="H27 H78 H83 H62 H41" xr:uid="{7C6DF3C4-2299-4486-A833-D355DC0DF72D}">
      <formula1>"Yes, No"</formula1>
    </dataValidation>
    <dataValidation type="list" allowBlank="1" showInputMessage="1" showErrorMessage="1" sqref="H20:H21" xr:uid="{41BC730D-CF3A-4C26-8F0B-576611DA59A8}">
      <formula1>Project_Type</formula1>
    </dataValidation>
    <dataValidation type="list" allowBlank="1" showInputMessage="1" showErrorMessage="1" sqref="H94 H105 H118" xr:uid="{199E770A-20BE-4442-928C-8782EB135921}">
      <formula1>"Yes,No"</formula1>
    </dataValidation>
    <dataValidation type="custom" showInputMessage="1" showErrorMessage="1" sqref="H5" xr:uid="{ACC77B01-E455-4E96-9BFC-43F552C5C8D3}">
      <formula1>(H5&gt;0)</formula1>
    </dataValidation>
    <dataValidation type="custom" showInputMessage="1" showErrorMessage="1" sqref="H33:H35 H58" xr:uid="{D5041319-BC84-411C-9CB3-ED694D113BF5}">
      <formula1>H33&gt;=0</formula1>
    </dataValidation>
    <dataValidation type="custom" showInputMessage="1" showErrorMessage="1" sqref="H49" xr:uid="{F6202BDB-6432-4AFE-87EF-4DB5861F263E}">
      <formula1>AND(H49&gt;0,H49&lt;=20)</formula1>
    </dataValidation>
    <dataValidation type="custom" showInputMessage="1" showErrorMessage="1" sqref="H50" xr:uid="{9E1FE2B6-F1C6-40C6-B7BB-817BD83E96F4}">
      <formula1>AND(H50&gt;0,H50&lt;=20,H50&gt;=H49)</formula1>
    </dataValidation>
    <dataValidation type="custom" allowBlank="1" showInputMessage="1" showErrorMessage="1" sqref="H51" xr:uid="{1A3FD8D1-E242-4C2B-966C-39D50534E7C0}">
      <formula1>H51&gt;0</formula1>
    </dataValidation>
    <dataValidation type="custom" allowBlank="1" showInputMessage="1" showErrorMessage="1" sqref="H64:H68 H80:H81 H85:H86 H96:H99 H101 H107:H112" xr:uid="{42A176B6-3F83-47C7-9B54-05FC1390B0F3}">
      <formula1>H64&gt;=0</formula1>
    </dataValidation>
    <dataValidation type="custom" allowBlank="1" showInputMessage="1" showErrorMessage="1" sqref="H134" xr:uid="{A33A11CD-DA19-4103-8B61-2896130590BF}">
      <formula1>AND(H134&gt;0,H134&lt;=35)</formula1>
    </dataValidation>
    <dataValidation type="custom" showInputMessage="1" showErrorMessage="1" sqref="H57" xr:uid="{6C24BE0E-70AD-40A0-9051-768E6A59461D}">
      <formula1>AND(H57&gt;=0,H57&lt;=100)</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DAEE165C-1448-458A-A53D-915293220E51}">
          <x14:formula1>
            <xm:f>'Counties &amp; Property Values'!$E$3:$E$108</xm:f>
          </x14:formula1>
          <xm:sqref>H29</xm:sqref>
        </x14:dataValidation>
        <x14:dataValidation type="list" allowBlank="1" showInputMessage="1" showErrorMessage="1" xr:uid="{1FB5EBE8-8680-400C-BEDB-6042ED0FEBA7}">
          <x14:formula1>
            <xm:f>'Crash Values'!$E$3:$E$5</xm:f>
          </x14:formula1>
          <xm:sqref>H74</xm:sqref>
        </x14:dataValidation>
        <x14:dataValidation type="list" allowBlank="1" showInputMessage="1" showErrorMessage="1" xr:uid="{B47E2710-CA0C-4FDD-8496-0A1D48DA5BDB}">
          <x14:formula1>
            <xm:f>'Crash Values'!$F$3:$F$4</xm:f>
          </x14:formula1>
          <xm:sqref>H75</xm:sqref>
        </x14:dataValidation>
        <x14:dataValidation type="list" allowBlank="1" showInputMessage="1" showErrorMessage="1" xr:uid="{6BEB38A8-67D0-4A67-8C6C-A17656949ADD}">
          <x14:formula1>
            <xm:f>'Crash Values'!$G$3:$G$5</xm:f>
          </x14:formula1>
          <xm:sqref>H76</xm:sqref>
        </x14:dataValidation>
        <x14:dataValidation type="list" allowBlank="1" showInputMessage="1" showErrorMessage="1" xr:uid="{5E730E4D-2556-4653-AB97-DD49E013A6FB}">
          <x14:formula1>
            <xm:f>'Crash Values'!$G$3:$G$4</xm:f>
          </x14:formula1>
          <xm:sqref>H22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3"/>
  </sheetPr>
  <dimension ref="A1:I95"/>
  <sheetViews>
    <sheetView showGridLines="0" zoomScaleNormal="100" zoomScaleSheetLayoutView="100" workbookViewId="0">
      <pane ySplit="2" topLeftCell="A3" activePane="bottomLeft" state="frozen"/>
      <selection pane="bottomLeft" activeCell="F65" sqref="F65"/>
    </sheetView>
  </sheetViews>
  <sheetFormatPr defaultColWidth="0" defaultRowHeight="15" zeroHeight="1" x14ac:dyDescent="0.25"/>
  <cols>
    <col min="1" max="4" width="1.5703125" style="4" customWidth="1"/>
    <col min="5" max="5" width="50.5703125" style="280" customWidth="1"/>
    <col min="6" max="7" width="15.5703125" style="280" customWidth="1"/>
    <col min="8" max="8" width="19.85546875" style="191" customWidth="1"/>
    <col min="9" max="9" width="3.7109375" style="4" customWidth="1"/>
    <col min="10" max="16384" width="9.140625" style="4" hidden="1"/>
  </cols>
  <sheetData>
    <row r="1" spans="1:9" ht="5.0999999999999996" customHeight="1" x14ac:dyDescent="0.25">
      <c r="E1" s="531"/>
    </row>
    <row r="2" spans="1:9" x14ac:dyDescent="0.25">
      <c r="E2" s="345" t="s">
        <v>68</v>
      </c>
      <c r="F2" s="345" t="s">
        <v>207</v>
      </c>
      <c r="G2" s="345" t="s">
        <v>208</v>
      </c>
      <c r="H2" s="193" t="s">
        <v>209</v>
      </c>
    </row>
    <row r="3" spans="1:9" ht="5.0999999999999996" customHeight="1" x14ac:dyDescent="0.25">
      <c r="E3" s="345"/>
      <c r="F3" s="345"/>
      <c r="G3" s="345"/>
      <c r="H3" s="193"/>
    </row>
    <row r="4" spans="1:9" ht="15.75" x14ac:dyDescent="0.25">
      <c r="A4" s="1003" t="s">
        <v>210</v>
      </c>
      <c r="B4" s="1001"/>
      <c r="C4" s="1001"/>
      <c r="D4" s="1001"/>
      <c r="E4" s="1002"/>
      <c r="F4" s="1001"/>
      <c r="G4" s="1001"/>
      <c r="H4" s="1001"/>
    </row>
    <row r="5" spans="1:9" ht="5.0999999999999996" customHeight="1" x14ac:dyDescent="0.25">
      <c r="A5" s="1"/>
      <c r="B5" s="643"/>
      <c r="C5" s="643"/>
      <c r="D5" s="643"/>
      <c r="E5" s="973"/>
      <c r="F5" s="493"/>
      <c r="G5" s="493"/>
      <c r="H5" s="197"/>
    </row>
    <row r="6" spans="1:9" ht="28.5" customHeight="1" x14ac:dyDescent="0.25">
      <c r="A6" s="284"/>
      <c r="B6" s="1030" t="s">
        <v>211</v>
      </c>
      <c r="C6" s="1026"/>
      <c r="D6" s="1026"/>
      <c r="E6" s="1027"/>
      <c r="F6" s="1028"/>
      <c r="G6" s="1028"/>
      <c r="H6" s="1029"/>
      <c r="I6" s="168"/>
    </row>
    <row r="7" spans="1:9" ht="17.25" customHeight="1" x14ac:dyDescent="0.25">
      <c r="A7" s="284"/>
      <c r="B7" s="702"/>
      <c r="C7" s="280" t="str">
        <f>"Project Type: "&amp;'User Inputs'!H20</f>
        <v xml:space="preserve">Project Type: </v>
      </c>
      <c r="D7" s="1026"/>
      <c r="F7" s="1028"/>
      <c r="G7" s="1028"/>
      <c r="H7" s="1029"/>
      <c r="I7" s="168"/>
    </row>
    <row r="8" spans="1:9" ht="18" customHeight="1" x14ac:dyDescent="0.25">
      <c r="A8" s="284"/>
      <c r="B8" s="702"/>
      <c r="C8" s="1031" t="str">
        <f>"Project Length: "&amp;'User Inputs'!H25&amp;" mile(s)"</f>
        <v>Project Length: 0 mile(s)</v>
      </c>
      <c r="D8" s="1026"/>
      <c r="F8" s="1028"/>
      <c r="G8" s="1028"/>
      <c r="H8" s="1029"/>
      <c r="I8" s="168"/>
    </row>
    <row r="9" spans="1:9" ht="18" customHeight="1" x14ac:dyDescent="0.25">
      <c r="A9" s="284"/>
      <c r="B9" s="702"/>
      <c r="C9" s="4" t="str">
        <f>"Project Location: "&amp;'User Inputs'!H22</f>
        <v xml:space="preserve">Project Location: </v>
      </c>
      <c r="D9" s="1026"/>
      <c r="F9" s="1028"/>
      <c r="G9" s="1028"/>
      <c r="H9" s="1029"/>
      <c r="I9" s="168"/>
    </row>
    <row r="10" spans="1:9" ht="18" customHeight="1" x14ac:dyDescent="0.25">
      <c r="A10" s="284"/>
      <c r="B10" s="702"/>
      <c r="C10" s="686" t="str">
        <f>"Project Setting Speed Limit: "&amp;'User Inputs'!H26</f>
        <v xml:space="preserve">Project Setting Speed Limit: </v>
      </c>
      <c r="D10" s="1026"/>
      <c r="F10" s="1028"/>
      <c r="G10" s="1028"/>
      <c r="H10" s="1029"/>
      <c r="I10" s="168"/>
    </row>
    <row r="11" spans="1:9" ht="18" customHeight="1" x14ac:dyDescent="0.25">
      <c r="A11" s="284"/>
      <c r="B11" s="702"/>
      <c r="C11" s="686" t="str">
        <f>"County: "&amp;'User Inputs'!H29</f>
        <v xml:space="preserve">County: </v>
      </c>
      <c r="D11" s="1026"/>
      <c r="F11" s="1028"/>
      <c r="G11" s="1028"/>
      <c r="H11" s="1029"/>
      <c r="I11" s="168"/>
    </row>
    <row r="12" spans="1:9" ht="18" customHeight="1" x14ac:dyDescent="0.25">
      <c r="A12" s="284"/>
      <c r="B12" s="702"/>
      <c r="C12" s="1032" t="str">
        <f>IF('User Inputs'!H68=0,"Day Trip Toursts: N/A",CONCATENATE("Day Trip Tourists: ",'User Inputs'!H68))</f>
        <v>Day Trip Toursts: N/A</v>
      </c>
      <c r="D12" s="1026"/>
      <c r="F12" s="1028"/>
      <c r="G12" s="1028"/>
      <c r="H12" s="1029"/>
      <c r="I12" s="168"/>
    </row>
    <row r="13" spans="1:9" ht="18" customHeight="1" x14ac:dyDescent="0.25">
      <c r="A13" s="284"/>
      <c r="B13" s="702"/>
      <c r="C13" s="1032" t="str">
        <f>IF('User Inputs'!H66=0,"Overnight Toursts: N/A",CONCATENATE("Overnight Tourists: ",'User Inputs'!H66))</f>
        <v>Overnight Toursts: N/A</v>
      </c>
      <c r="D13" s="1026"/>
      <c r="F13" s="1028"/>
      <c r="G13" s="1028"/>
      <c r="H13" s="1029"/>
      <c r="I13" s="168"/>
    </row>
    <row r="14" spans="1:9" ht="10.5" customHeight="1" x14ac:dyDescent="0.25">
      <c r="A14" s="1033"/>
      <c r="B14" s="702"/>
      <c r="C14" s="1026"/>
      <c r="D14" s="1026"/>
      <c r="E14" s="1027"/>
      <c r="F14" s="1028"/>
      <c r="G14" s="1028"/>
      <c r="H14" s="1029"/>
      <c r="I14" s="698"/>
    </row>
    <row r="15" spans="1:9" x14ac:dyDescent="0.25">
      <c r="A15" s="284"/>
      <c r="B15" s="976" t="s">
        <v>212</v>
      </c>
      <c r="C15" s="977"/>
      <c r="D15" s="977"/>
      <c r="E15" s="978"/>
      <c r="F15" s="979"/>
      <c r="G15" s="979"/>
      <c r="H15" s="980"/>
      <c r="I15" s="168"/>
    </row>
    <row r="16" spans="1:9" ht="5.0999999999999996" customHeight="1" x14ac:dyDescent="0.25">
      <c r="A16" s="284"/>
      <c r="B16" s="981"/>
      <c r="C16" s="1"/>
      <c r="D16" s="1"/>
      <c r="E16" s="882"/>
      <c r="F16" s="72"/>
      <c r="G16" s="72"/>
      <c r="H16" s="982"/>
      <c r="I16" s="168"/>
    </row>
    <row r="17" spans="1:9" x14ac:dyDescent="0.25">
      <c r="A17" s="284"/>
      <c r="B17" s="981"/>
      <c r="C17" s="1"/>
      <c r="D17" s="1"/>
      <c r="E17" s="881" t="s">
        <v>213</v>
      </c>
      <c r="F17" s="881">
        <f>'BCA Summary'!F71</f>
        <v>0</v>
      </c>
      <c r="G17" s="881" t="str">
        <f>'BCA Summary'!G71</f>
        <v>Ratio</v>
      </c>
      <c r="H17" s="983" t="e">
        <f>'BCA Summary'!H71</f>
        <v>#N/A</v>
      </c>
      <c r="I17" s="1039"/>
    </row>
    <row r="18" spans="1:9" ht="7.5" customHeight="1" x14ac:dyDescent="0.25">
      <c r="A18" s="284"/>
      <c r="B18" s="981"/>
      <c r="C18" s="1"/>
      <c r="D18" s="1"/>
      <c r="E18" s="1040"/>
      <c r="F18" s="1041"/>
      <c r="G18" s="1041"/>
      <c r="H18" s="1042"/>
      <c r="I18" s="1039"/>
    </row>
    <row r="19" spans="1:9" x14ac:dyDescent="0.25">
      <c r="A19" s="284"/>
      <c r="B19" s="981"/>
      <c r="C19" s="1"/>
      <c r="D19" s="1"/>
      <c r="E19" s="1072" t="e">
        <f>IF(H17&lt;=0.5, "Based on the calculated BCR, it is reasonable to assume that a more detailed analysis will likely not show a good BCR",IF(H17&gt;=1.5,"Based on the calculated BCR, it is reasonable to assume that a more detailed analysis will likely show a good BCR", "Based on the calculated BCR, final results will depend on more detailed project inputs in a full BCA"))</f>
        <v>#N/A</v>
      </c>
      <c r="F19" s="1073"/>
      <c r="G19" s="1073"/>
      <c r="H19" s="1074"/>
      <c r="I19" s="168"/>
    </row>
    <row r="20" spans="1:9" ht="5.0999999999999996" customHeight="1" x14ac:dyDescent="0.25">
      <c r="A20" s="402"/>
      <c r="B20" s="984"/>
      <c r="E20" s="531"/>
      <c r="H20" s="985"/>
      <c r="I20" s="168"/>
    </row>
    <row r="21" spans="1:9" x14ac:dyDescent="0.25">
      <c r="A21" s="402"/>
      <c r="B21" s="986" t="s">
        <v>214</v>
      </c>
      <c r="C21" s="17"/>
      <c r="D21" s="17"/>
      <c r="E21" s="534"/>
      <c r="F21" s="447"/>
      <c r="G21" s="447"/>
      <c r="H21" s="985"/>
      <c r="I21" s="168"/>
    </row>
    <row r="22" spans="1:9" ht="5.0999999999999996" customHeight="1" x14ac:dyDescent="0.25">
      <c r="A22" s="306"/>
      <c r="B22" s="987"/>
      <c r="C22" s="17"/>
      <c r="D22" s="17"/>
      <c r="E22" s="534"/>
      <c r="F22" s="447"/>
      <c r="G22" s="447"/>
      <c r="H22" s="985"/>
      <c r="I22" s="168"/>
    </row>
    <row r="23" spans="1:9" x14ac:dyDescent="0.25">
      <c r="A23" s="970"/>
      <c r="B23" s="988"/>
      <c r="C23" s="41"/>
      <c r="D23" s="41"/>
      <c r="E23" s="416" t="str">
        <f>'BCA Summary'!E74</f>
        <v>Net Present Value</v>
      </c>
      <c r="F23" s="416">
        <f>'BCA Summary'!F74</f>
        <v>0</v>
      </c>
      <c r="G23" s="416" t="str">
        <f>'BCA Summary'!G74</f>
        <v>2021$ in 2021</v>
      </c>
      <c r="H23" s="989" t="e">
        <f>'BCA Summary'!H74</f>
        <v>#N/A</v>
      </c>
      <c r="I23" s="168"/>
    </row>
    <row r="24" spans="1:9" ht="5.0999999999999996" customHeight="1" x14ac:dyDescent="0.25">
      <c r="A24" s="970"/>
      <c r="B24" s="988"/>
      <c r="C24" s="41"/>
      <c r="D24" s="41"/>
      <c r="E24" s="531"/>
      <c r="F24" s="613"/>
      <c r="G24" s="531"/>
      <c r="H24" s="985"/>
      <c r="I24" s="168"/>
    </row>
    <row r="25" spans="1:9" x14ac:dyDescent="0.25">
      <c r="A25" s="402"/>
      <c r="B25" s="990" t="s">
        <v>215</v>
      </c>
      <c r="E25" s="531"/>
      <c r="H25" s="985"/>
      <c r="I25" s="168"/>
    </row>
    <row r="26" spans="1:9" ht="5.0999999999999996" customHeight="1" x14ac:dyDescent="0.25">
      <c r="A26" s="284"/>
      <c r="B26" s="984"/>
      <c r="E26" s="531"/>
      <c r="H26" s="985"/>
      <c r="I26" s="168"/>
    </row>
    <row r="27" spans="1:9" x14ac:dyDescent="0.25">
      <c r="A27" s="284"/>
      <c r="B27" s="984"/>
      <c r="E27" s="610" t="str">
        <f>'User Inputs'!E$16</f>
        <v>Operations Period (Analysis Period)</v>
      </c>
      <c r="F27" s="610" t="str">
        <f>'User Inputs'!F$16</f>
        <v>User Defined</v>
      </c>
      <c r="G27" s="610" t="str">
        <f>'User Inputs'!G$16</f>
        <v>Years</v>
      </c>
      <c r="H27" s="989">
        <f>IF('User Inputs'!H$16=0,'User Inputs'!I16,'User Inputs'!H16)</f>
        <v>30</v>
      </c>
      <c r="I27" s="168"/>
    </row>
    <row r="28" spans="1:9" ht="5.0999999999999996" customHeight="1" x14ac:dyDescent="0.25">
      <c r="A28" s="284"/>
      <c r="B28" s="984"/>
      <c r="E28" s="531"/>
      <c r="H28" s="985"/>
      <c r="I28" s="168"/>
    </row>
    <row r="29" spans="1:9" x14ac:dyDescent="0.25">
      <c r="A29" s="402"/>
      <c r="B29" s="984"/>
      <c r="E29" s="416" t="str">
        <f>'BCA Summary'!E58</f>
        <v>Total Benefits (Discounted)</v>
      </c>
      <c r="F29" s="416">
        <f>'BCA Summary'!F58</f>
        <v>0</v>
      </c>
      <c r="G29" s="416" t="str">
        <f>'BCA Summary'!G58</f>
        <v>2021$ in 2021</v>
      </c>
      <c r="H29" s="989" t="e">
        <f>'BCA Summary'!H58</f>
        <v>#N/A</v>
      </c>
      <c r="I29" s="168"/>
    </row>
    <row r="30" spans="1:9" ht="5.0999999999999996" customHeight="1" x14ac:dyDescent="0.25">
      <c r="A30" s="971"/>
      <c r="B30" s="991"/>
      <c r="C30" s="13"/>
      <c r="D30" s="13"/>
      <c r="E30" s="531"/>
      <c r="F30" s="614"/>
      <c r="G30" s="480"/>
      <c r="H30" s="992"/>
      <c r="I30" s="168"/>
    </row>
    <row r="31" spans="1:9" x14ac:dyDescent="0.25">
      <c r="A31" s="395"/>
      <c r="B31" s="993"/>
      <c r="C31" s="40"/>
      <c r="D31" s="40"/>
      <c r="E31" s="531" t="s">
        <v>216</v>
      </c>
      <c r="F31" s="615"/>
      <c r="G31" s="535" t="str">
        <f>G29</f>
        <v>2021$ in 2021</v>
      </c>
      <c r="H31" s="994" t="e">
        <f>H29/H27</f>
        <v>#N/A</v>
      </c>
      <c r="I31" s="168"/>
    </row>
    <row r="32" spans="1:9" ht="5.0999999999999996" customHeight="1" x14ac:dyDescent="0.25">
      <c r="A32" s="971"/>
      <c r="B32" s="991"/>
      <c r="C32" s="13"/>
      <c r="D32" s="13"/>
      <c r="E32" s="531"/>
      <c r="F32" s="616"/>
      <c r="G32" s="534"/>
      <c r="H32" s="992"/>
      <c r="I32" s="168"/>
    </row>
    <row r="33" spans="1:9" x14ac:dyDescent="0.25">
      <c r="A33" s="402"/>
      <c r="B33" s="990" t="s">
        <v>217</v>
      </c>
      <c r="C33" s="13"/>
      <c r="D33" s="13"/>
      <c r="E33" s="531"/>
      <c r="F33" s="616"/>
      <c r="G33" s="534"/>
      <c r="H33" s="992"/>
      <c r="I33" s="168"/>
    </row>
    <row r="34" spans="1:9" ht="5.0999999999999996" customHeight="1" x14ac:dyDescent="0.25">
      <c r="A34" s="972"/>
      <c r="B34" s="991"/>
      <c r="C34" s="13"/>
      <c r="D34" s="13"/>
      <c r="E34" s="531"/>
      <c r="F34" s="616"/>
      <c r="G34" s="534"/>
      <c r="H34" s="992"/>
      <c r="I34" s="168"/>
    </row>
    <row r="35" spans="1:9" x14ac:dyDescent="0.25">
      <c r="A35" s="971"/>
      <c r="B35" s="991"/>
      <c r="C35" s="13"/>
      <c r="D35" s="13"/>
      <c r="E35" s="610" t="str">
        <f>'User Inputs'!E$16</f>
        <v>Operations Period (Analysis Period)</v>
      </c>
      <c r="F35" s="610" t="str">
        <f>'User Inputs'!F$16</f>
        <v>User Defined</v>
      </c>
      <c r="G35" s="610" t="str">
        <f>'User Inputs'!G$16</f>
        <v>Years</v>
      </c>
      <c r="H35" s="989">
        <f>IF('User Inputs'!H$16=0,'User Inputs'!I$16,'User Inputs'!H$16)</f>
        <v>30</v>
      </c>
      <c r="I35" s="168"/>
    </row>
    <row r="36" spans="1:9" ht="5.0999999999999996" customHeight="1" x14ac:dyDescent="0.25">
      <c r="A36" s="971"/>
      <c r="B36" s="991"/>
      <c r="C36" s="13"/>
      <c r="D36" s="13"/>
      <c r="E36" s="531"/>
      <c r="F36" s="616"/>
      <c r="G36" s="534"/>
      <c r="H36" s="992"/>
      <c r="I36" s="168"/>
    </row>
    <row r="37" spans="1:9" x14ac:dyDescent="0.25">
      <c r="A37" s="971"/>
      <c r="B37" s="991"/>
      <c r="C37" s="13"/>
      <c r="D37" s="13"/>
      <c r="E37" s="416" t="str">
        <f>'BCA Summary'!E63</f>
        <v>Total Costs (Discounted)</v>
      </c>
      <c r="F37" s="416">
        <f>'BCA Summary'!F63</f>
        <v>0</v>
      </c>
      <c r="G37" s="416" t="str">
        <f>'BCA Summary'!G63</f>
        <v>2021$ in 2021</v>
      </c>
      <c r="H37" s="989" t="e">
        <f>'BCA Summary'!H63</f>
        <v>#DIV/0!</v>
      </c>
      <c r="I37" s="168"/>
    </row>
    <row r="38" spans="1:9" ht="6" customHeight="1" x14ac:dyDescent="0.25">
      <c r="A38" s="971"/>
      <c r="B38" s="991"/>
      <c r="C38" s="13"/>
      <c r="D38" s="13"/>
      <c r="E38" s="531"/>
      <c r="F38" s="617"/>
      <c r="G38" s="534"/>
      <c r="H38" s="992"/>
      <c r="I38" s="168"/>
    </row>
    <row r="39" spans="1:9" x14ac:dyDescent="0.25">
      <c r="A39" s="971"/>
      <c r="B39" s="995"/>
      <c r="C39" s="996"/>
      <c r="D39" s="996"/>
      <c r="E39" s="997" t="s">
        <v>218</v>
      </c>
      <c r="F39" s="998"/>
      <c r="G39" s="999" t="str">
        <f>G37</f>
        <v>2021$ in 2021</v>
      </c>
      <c r="H39" s="1000" t="e">
        <f>H37/H35</f>
        <v>#DIV/0!</v>
      </c>
      <c r="I39" s="168"/>
    </row>
    <row r="40" spans="1:9" ht="6" customHeight="1" x14ac:dyDescent="0.25">
      <c r="A40" s="13"/>
      <c r="B40" s="329"/>
      <c r="C40" s="329"/>
      <c r="D40" s="329"/>
      <c r="E40" s="533"/>
      <c r="F40" s="974"/>
      <c r="G40" s="975"/>
      <c r="H40" s="552"/>
    </row>
    <row r="41" spans="1:9" ht="5.0999999999999996" customHeight="1" x14ac:dyDescent="0.25">
      <c r="B41" s="13"/>
      <c r="C41" s="13"/>
      <c r="D41" s="13"/>
      <c r="E41" s="531"/>
      <c r="F41" s="613"/>
      <c r="G41" s="531"/>
      <c r="H41" s="557"/>
    </row>
    <row r="42" spans="1:9" ht="15.75" x14ac:dyDescent="0.25">
      <c r="A42" s="1021" t="s">
        <v>219</v>
      </c>
      <c r="B42" s="1004"/>
      <c r="C42" s="1004"/>
      <c r="D42" s="1004"/>
      <c r="E42" s="1004"/>
      <c r="F42" s="1005"/>
      <c r="G42" s="1004"/>
      <c r="H42" s="1004"/>
    </row>
    <row r="43" spans="1:9" ht="6" customHeight="1" x14ac:dyDescent="0.25">
      <c r="B43" s="643"/>
      <c r="C43" s="643"/>
      <c r="D43" s="643"/>
      <c r="E43" s="1007"/>
      <c r="F43" s="1008"/>
      <c r="G43" s="1007"/>
      <c r="H43" s="197"/>
    </row>
    <row r="44" spans="1:9" x14ac:dyDescent="0.25">
      <c r="A44" s="284"/>
      <c r="B44" s="976" t="s">
        <v>220</v>
      </c>
      <c r="C44" s="977"/>
      <c r="D44" s="977"/>
      <c r="E44" s="978"/>
      <c r="F44" s="979"/>
      <c r="G44" s="979"/>
      <c r="H44" s="980"/>
      <c r="I44" s="168"/>
    </row>
    <row r="45" spans="1:9" ht="6" customHeight="1" x14ac:dyDescent="0.25">
      <c r="A45" s="402"/>
      <c r="B45" s="984"/>
      <c r="E45" s="531"/>
      <c r="F45" s="613"/>
      <c r="G45" s="531"/>
      <c r="H45" s="1009"/>
      <c r="I45" s="168"/>
    </row>
    <row r="46" spans="1:9" x14ac:dyDescent="0.25">
      <c r="A46" s="402"/>
      <c r="B46" s="984"/>
      <c r="C46" s="1"/>
      <c r="D46" s="1"/>
      <c r="E46" s="881" t="s">
        <v>221</v>
      </c>
      <c r="F46" s="881"/>
      <c r="G46" s="881" t="s">
        <v>222</v>
      </c>
      <c r="H46" s="983" t="e">
        <f>(SUM(H29,H52,H70,H80))/H37</f>
        <v>#N/A</v>
      </c>
      <c r="I46" s="168"/>
    </row>
    <row r="47" spans="1:9" ht="6" customHeight="1" x14ac:dyDescent="0.25">
      <c r="A47" s="402"/>
      <c r="B47" s="984"/>
      <c r="E47" s="531"/>
      <c r="F47" s="613"/>
      <c r="G47" s="531"/>
      <c r="H47" s="1009"/>
      <c r="I47" s="168"/>
    </row>
    <row r="48" spans="1:9" ht="14.45" customHeight="1" x14ac:dyDescent="0.25">
      <c r="A48" s="402"/>
      <c r="B48" s="990" t="s">
        <v>223</v>
      </c>
      <c r="E48" s="531"/>
      <c r="F48" s="613"/>
      <c r="G48" s="531"/>
      <c r="H48" s="1009"/>
      <c r="I48" s="168"/>
    </row>
    <row r="49" spans="1:9" ht="5.0999999999999996" customHeight="1" x14ac:dyDescent="0.25">
      <c r="A49" s="402"/>
      <c r="B49" s="1010"/>
      <c r="E49" s="531"/>
      <c r="F49" s="613"/>
      <c r="G49" s="531"/>
      <c r="H49" s="1009"/>
      <c r="I49" s="168"/>
    </row>
    <row r="50" spans="1:9" ht="14.45" customHeight="1" x14ac:dyDescent="0.25">
      <c r="A50" s="402"/>
      <c r="B50" s="1010"/>
      <c r="E50" s="610" t="str">
        <f>'EIA Summary'!E18</f>
        <v>Economic Benefits Time Period</v>
      </c>
      <c r="F50" s="610" t="str">
        <f>'EIA Summary'!F18</f>
        <v>Calculated</v>
      </c>
      <c r="G50" s="610" t="str">
        <f>'EIA Summary'!G18</f>
        <v>Years</v>
      </c>
      <c r="H50" s="989">
        <f>'EIA Summary'!H18</f>
        <v>0</v>
      </c>
      <c r="I50" s="168"/>
    </row>
    <row r="51" spans="1:9" ht="5.0999999999999996" customHeight="1" x14ac:dyDescent="0.25">
      <c r="A51" s="402"/>
      <c r="B51" s="1010"/>
      <c r="E51" s="531"/>
      <c r="F51" s="613"/>
      <c r="G51" s="531"/>
      <c r="H51" s="1009"/>
      <c r="I51" s="698"/>
    </row>
    <row r="52" spans="1:9" x14ac:dyDescent="0.25">
      <c r="A52" s="402"/>
      <c r="B52" s="984"/>
      <c r="E52" s="416" t="str">
        <f>'EIA Summary'!E16</f>
        <v>Total Output - Discounted</v>
      </c>
      <c r="F52" s="416">
        <f>'EIA Summary'!F16</f>
        <v>0</v>
      </c>
      <c r="G52" s="416" t="str">
        <f>'EIA Summary'!G16</f>
        <v>2021$ in 2021</v>
      </c>
      <c r="H52" s="1011" t="e">
        <f>'EIA Summary'!H16</f>
        <v>#DIV/0!</v>
      </c>
      <c r="I52" s="1006"/>
    </row>
    <row r="53" spans="1:9" ht="5.0999999999999996" customHeight="1" x14ac:dyDescent="0.25">
      <c r="A53" s="402"/>
      <c r="B53" s="984"/>
      <c r="E53" s="416"/>
      <c r="F53" s="416"/>
      <c r="G53" s="416"/>
      <c r="H53" s="1011"/>
      <c r="I53" s="698"/>
    </row>
    <row r="54" spans="1:9" x14ac:dyDescent="0.25">
      <c r="A54" s="402"/>
      <c r="B54" s="984"/>
      <c r="E54" s="416" t="str">
        <f>'EIA Summary'!E25</f>
        <v>Total Jobs</v>
      </c>
      <c r="F54" s="416">
        <f>'EIA Summary'!F25</f>
        <v>0</v>
      </c>
      <c r="G54" s="416">
        <f>'EIA Summary'!G25</f>
        <v>0</v>
      </c>
      <c r="H54" s="1011" t="e">
        <f>'EIA Summary'!H25</f>
        <v>#DIV/0!</v>
      </c>
      <c r="I54" s="1006"/>
    </row>
    <row r="55" spans="1:9" ht="5.0999999999999996" customHeight="1" x14ac:dyDescent="0.25">
      <c r="A55" s="402"/>
      <c r="B55" s="984"/>
      <c r="E55" s="416"/>
      <c r="F55" s="416"/>
      <c r="G55" s="416"/>
      <c r="H55" s="1011"/>
      <c r="I55" s="698"/>
    </row>
    <row r="56" spans="1:9" x14ac:dyDescent="0.25">
      <c r="A56" s="402"/>
      <c r="B56" s="984"/>
      <c r="E56" s="531" t="s">
        <v>224</v>
      </c>
      <c r="F56" s="617"/>
      <c r="G56" s="534" t="str">
        <f>G52</f>
        <v>2021$ in 2021</v>
      </c>
      <c r="H56" s="1012" t="e">
        <f>H52/H50</f>
        <v>#DIV/0!</v>
      </c>
      <c r="I56" s="168"/>
    </row>
    <row r="57" spans="1:9" ht="5.0999999999999996" customHeight="1" x14ac:dyDescent="0.25">
      <c r="A57" s="402"/>
      <c r="B57" s="984"/>
      <c r="E57" s="531"/>
      <c r="F57" s="617"/>
      <c r="G57" s="534"/>
      <c r="H57" s="1012"/>
      <c r="I57" s="168"/>
    </row>
    <row r="58" spans="1:9" x14ac:dyDescent="0.25">
      <c r="A58" s="402"/>
      <c r="B58" s="984"/>
      <c r="E58" s="531" t="s">
        <v>225</v>
      </c>
      <c r="F58" s="617"/>
      <c r="G58" s="534">
        <f>G54</f>
        <v>0</v>
      </c>
      <c r="H58" s="1012" t="e">
        <f>H54/H50</f>
        <v>#DIV/0!</v>
      </c>
      <c r="I58" s="168"/>
    </row>
    <row r="59" spans="1:9" ht="5.0999999999999996" customHeight="1" x14ac:dyDescent="0.25">
      <c r="A59" s="402"/>
      <c r="B59" s="984"/>
      <c r="E59" s="416"/>
      <c r="F59" s="416"/>
      <c r="G59" s="416"/>
      <c r="H59" s="1011"/>
      <c r="I59" s="168"/>
    </row>
    <row r="60" spans="1:9" x14ac:dyDescent="0.25">
      <c r="A60" s="402"/>
      <c r="B60" s="984"/>
      <c r="E60" s="610" t="str">
        <f>'User Inputs'!E$16</f>
        <v>Operations Period (Analysis Period)</v>
      </c>
      <c r="F60" s="610" t="str">
        <f>'User Inputs'!F$16</f>
        <v>User Defined</v>
      </c>
      <c r="G60" s="610" t="str">
        <f>'User Inputs'!G$16</f>
        <v>Years</v>
      </c>
      <c r="H60" s="989">
        <f>IF('User Inputs'!H$16=0,'User Inputs'!I$16,'User Inputs'!H$16)</f>
        <v>30</v>
      </c>
      <c r="I60" s="168"/>
    </row>
    <row r="61" spans="1:9" ht="5.0999999999999996" customHeight="1" x14ac:dyDescent="0.25">
      <c r="A61" s="402"/>
      <c r="B61" s="984"/>
      <c r="E61" s="416"/>
      <c r="F61" s="416"/>
      <c r="G61" s="416"/>
      <c r="H61" s="1011"/>
      <c r="I61" s="168"/>
    </row>
    <row r="62" spans="1:9" x14ac:dyDescent="0.25">
      <c r="A62" s="402"/>
      <c r="B62" s="984"/>
      <c r="E62" s="753" t="str">
        <f>'EIA Summary'!E30</f>
        <v>Total Income - Discounted</v>
      </c>
      <c r="F62" s="753">
        <f>'EIA Summary'!F30</f>
        <v>0</v>
      </c>
      <c r="G62" s="753" t="str">
        <f>'EIA Summary'!G30</f>
        <v>2021$ in 2021</v>
      </c>
      <c r="H62" s="1013" t="e">
        <f>'EIA Summary'!H30/'EIA Summary'!H18</f>
        <v>#DIV/0!</v>
      </c>
      <c r="I62" s="168"/>
    </row>
    <row r="63" spans="1:9" ht="5.0999999999999996" customHeight="1" x14ac:dyDescent="0.25">
      <c r="A63" s="402"/>
      <c r="B63" s="984"/>
      <c r="E63" s="753"/>
      <c r="F63" s="753"/>
      <c r="G63" s="753"/>
      <c r="H63" s="1013"/>
      <c r="I63" s="168"/>
    </row>
    <row r="64" spans="1:9" s="17" customFormat="1" x14ac:dyDescent="0.25">
      <c r="A64" s="764"/>
      <c r="B64" s="987"/>
      <c r="E64" s="534" t="s">
        <v>226</v>
      </c>
      <c r="F64" s="919"/>
      <c r="G64" s="919" t="str">
        <f>G62</f>
        <v>2021$ in 2021</v>
      </c>
      <c r="H64" s="1014" t="e">
        <f>H62/H60</f>
        <v>#DIV/0!</v>
      </c>
      <c r="I64" s="282"/>
    </row>
    <row r="65" spans="1:9" ht="6.75" customHeight="1" x14ac:dyDescent="0.25">
      <c r="A65" s="402"/>
      <c r="B65" s="984"/>
      <c r="H65" s="1009"/>
      <c r="I65" s="168"/>
    </row>
    <row r="66" spans="1:9" x14ac:dyDescent="0.25">
      <c r="A66" s="402"/>
      <c r="B66" s="990" t="s">
        <v>227</v>
      </c>
      <c r="C66" s="3"/>
      <c r="D66" s="531"/>
      <c r="H66" s="1009"/>
      <c r="I66" s="168"/>
    </row>
    <row r="67" spans="1:9" ht="5.0999999999999996" customHeight="1" x14ac:dyDescent="0.25">
      <c r="A67" s="402"/>
      <c r="B67" s="1010"/>
      <c r="C67" s="3"/>
      <c r="D67" s="531"/>
      <c r="H67" s="1009"/>
      <c r="I67" s="168"/>
    </row>
    <row r="68" spans="1:9" x14ac:dyDescent="0.25">
      <c r="A68" s="402"/>
      <c r="B68" s="1010"/>
      <c r="C68" s="3"/>
      <c r="D68" s="531"/>
      <c r="E68" s="610" t="str">
        <f>'User Inputs'!E$16</f>
        <v>Operations Period (Analysis Period)</v>
      </c>
      <c r="F68" s="610" t="str">
        <f>'User Inputs'!F$16</f>
        <v>User Defined</v>
      </c>
      <c r="G68" s="610" t="str">
        <f>'User Inputs'!G$16</f>
        <v>Years</v>
      </c>
      <c r="H68" s="989">
        <f>IF('User Inputs'!H$16=0,'User Inputs'!I$16,'User Inputs'!H$16)</f>
        <v>30</v>
      </c>
      <c r="I68" s="168"/>
    </row>
    <row r="69" spans="1:9" ht="5.0999999999999996" customHeight="1" x14ac:dyDescent="0.25">
      <c r="A69" s="402"/>
      <c r="B69" s="1010"/>
      <c r="C69" s="3"/>
      <c r="D69" s="531"/>
      <c r="H69" s="1009"/>
      <c r="I69" s="168"/>
    </row>
    <row r="70" spans="1:9" x14ac:dyDescent="0.25">
      <c r="A70" s="402"/>
      <c r="B70" s="984"/>
      <c r="E70" s="610" t="str">
        <f>'EIA Summary'!E34</f>
        <v>Total Additional Tax Levied - Discounted</v>
      </c>
      <c r="F70" s="610">
        <f>'EIA Summary'!F34</f>
        <v>0</v>
      </c>
      <c r="G70" s="610" t="str">
        <f>'EIA Summary'!G34</f>
        <v>2021$ in 2021</v>
      </c>
      <c r="H70" s="1011" t="e">
        <f>'EIA Summary'!H34</f>
        <v>#N/A</v>
      </c>
      <c r="I70" s="168"/>
    </row>
    <row r="71" spans="1:9" ht="5.0999999999999996" customHeight="1" x14ac:dyDescent="0.25">
      <c r="A71" s="402"/>
      <c r="B71" s="984"/>
      <c r="E71" s="416"/>
      <c r="H71" s="1009"/>
      <c r="I71" s="168"/>
    </row>
    <row r="72" spans="1:9" ht="15" customHeight="1" x14ac:dyDescent="0.25">
      <c r="A72" s="402"/>
      <c r="B72" s="984"/>
      <c r="E72" s="534" t="s">
        <v>228</v>
      </c>
      <c r="F72" s="919"/>
      <c r="G72" s="919" t="str">
        <f>G70</f>
        <v>2021$ in 2021</v>
      </c>
      <c r="H72" s="1014" t="e">
        <f>H70/H68</f>
        <v>#N/A</v>
      </c>
      <c r="I72" s="168"/>
    </row>
    <row r="73" spans="1:9" ht="5.0999999999999996" customHeight="1" x14ac:dyDescent="0.25">
      <c r="A73" s="402"/>
      <c r="B73" s="984"/>
      <c r="E73" s="416"/>
      <c r="H73" s="1009"/>
      <c r="I73" s="168"/>
    </row>
    <row r="74" spans="1:9" x14ac:dyDescent="0.25">
      <c r="A74" s="402"/>
      <c r="B74" s="990" t="s">
        <v>229</v>
      </c>
      <c r="H74" s="1009"/>
      <c r="I74" s="168"/>
    </row>
    <row r="75" spans="1:9" ht="5.0999999999999996" customHeight="1" x14ac:dyDescent="0.25">
      <c r="A75" s="402"/>
      <c r="B75" s="1010"/>
      <c r="H75" s="1009"/>
      <c r="I75" s="168"/>
    </row>
    <row r="76" spans="1:9" x14ac:dyDescent="0.25">
      <c r="A76" s="402"/>
      <c r="B76" s="1010"/>
      <c r="E76" s="610" t="str">
        <f>'User Inputs'!E$16</f>
        <v>Operations Period (Analysis Period)</v>
      </c>
      <c r="F76" s="610" t="str">
        <f>'User Inputs'!F$16</f>
        <v>User Defined</v>
      </c>
      <c r="G76" s="610" t="str">
        <f>'User Inputs'!G$16</f>
        <v>Years</v>
      </c>
      <c r="H76" s="989">
        <f>IF('User Inputs'!H$16=0,'User Inputs'!I$16,'User Inputs'!H$16)</f>
        <v>30</v>
      </c>
      <c r="I76" s="168"/>
    </row>
    <row r="77" spans="1:9" ht="5.0999999999999996" customHeight="1" x14ac:dyDescent="0.25">
      <c r="A77" s="402"/>
      <c r="B77" s="1010"/>
      <c r="H77" s="1009"/>
      <c r="I77" s="168"/>
    </row>
    <row r="78" spans="1:9" x14ac:dyDescent="0.25">
      <c r="A78" s="402"/>
      <c r="B78" s="984"/>
      <c r="E78" s="610" t="str">
        <f>'EIA Summary'!E38</f>
        <v>Total Spent by Tourists - Discounted</v>
      </c>
      <c r="F78" s="610">
        <f>'EIA Summary'!F38</f>
        <v>0</v>
      </c>
      <c r="G78" s="610" t="str">
        <f>'EIA Summary'!G38</f>
        <v>2021$ in 2021</v>
      </c>
      <c r="H78" s="1011">
        <f>'EIA Summary'!H38</f>
        <v>0</v>
      </c>
      <c r="I78" s="1006"/>
    </row>
    <row r="79" spans="1:9" ht="5.0999999999999996" customHeight="1" x14ac:dyDescent="0.25">
      <c r="A79" s="402"/>
      <c r="B79" s="984"/>
      <c r="E79" s="610"/>
      <c r="F79" s="610"/>
      <c r="G79" s="610"/>
      <c r="H79" s="1011"/>
      <c r="I79" s="698"/>
    </row>
    <row r="80" spans="1:9" x14ac:dyDescent="0.25">
      <c r="A80" s="402"/>
      <c r="B80" s="984"/>
      <c r="E80" s="610" t="str">
        <f>'EIA Summary'!E41</f>
        <v>Tourism Total Economic Output - Discounted</v>
      </c>
      <c r="F80" s="610">
        <f>'EIA Summary'!F41</f>
        <v>0</v>
      </c>
      <c r="G80" s="610" t="str">
        <f>'EIA Summary'!G41</f>
        <v>2021$ in 2021</v>
      </c>
      <c r="H80" s="1011">
        <f>'EIA Summary'!H41</f>
        <v>0</v>
      </c>
      <c r="I80" s="1006"/>
    </row>
    <row r="81" spans="1:9" ht="5.0999999999999996" customHeight="1" x14ac:dyDescent="0.25">
      <c r="A81" s="402"/>
      <c r="B81" s="984"/>
      <c r="E81" s="610"/>
      <c r="F81" s="610"/>
      <c r="G81" s="610"/>
      <c r="H81" s="1011"/>
      <c r="I81" s="698"/>
    </row>
    <row r="82" spans="1:9" x14ac:dyDescent="0.25">
      <c r="A82" s="402"/>
      <c r="B82" s="984"/>
      <c r="E82" s="610" t="str">
        <f>'EIA Summary'!E43</f>
        <v>Tourism Jobs</v>
      </c>
      <c r="F82" s="610">
        <f>'EIA Summary'!F43</f>
        <v>0</v>
      </c>
      <c r="G82" s="610">
        <f>'EIA Summary'!G43</f>
        <v>0</v>
      </c>
      <c r="H82" s="1011">
        <f>'EIA Summary'!H43</f>
        <v>0</v>
      </c>
      <c r="I82" s="1006"/>
    </row>
    <row r="83" spans="1:9" ht="5.0999999999999996" customHeight="1" x14ac:dyDescent="0.25">
      <c r="A83" s="402"/>
      <c r="B83" s="984"/>
      <c r="E83" s="610"/>
      <c r="F83" s="610"/>
      <c r="G83" s="610"/>
      <c r="H83" s="1011"/>
      <c r="I83" s="168"/>
    </row>
    <row r="84" spans="1:9" x14ac:dyDescent="0.25">
      <c r="A84" s="402"/>
      <c r="B84" s="984"/>
      <c r="E84" s="610" t="str">
        <f>'EIA Summary'!E46</f>
        <v>Tourism Income - Discounted</v>
      </c>
      <c r="F84" s="610">
        <f>'EIA Summary'!F46</f>
        <v>0</v>
      </c>
      <c r="G84" s="610" t="str">
        <f>'EIA Summary'!G46</f>
        <v>2021$ in 2021</v>
      </c>
      <c r="H84" s="1011">
        <f>'EIA Summary'!H46</f>
        <v>0</v>
      </c>
      <c r="I84" s="168"/>
    </row>
    <row r="85" spans="1:9" ht="5.0999999999999996" customHeight="1" x14ac:dyDescent="0.25">
      <c r="A85" s="402"/>
      <c r="B85" s="984"/>
      <c r="H85" s="1009"/>
      <c r="I85" s="168"/>
    </row>
    <row r="86" spans="1:9" x14ac:dyDescent="0.25">
      <c r="A86" s="402"/>
      <c r="B86" s="984"/>
      <c r="E86" s="920" t="s">
        <v>230</v>
      </c>
      <c r="F86" s="919"/>
      <c r="G86" s="919" t="str">
        <f>G78</f>
        <v>2021$ in 2021</v>
      </c>
      <c r="H86" s="1014">
        <f>H78/H$76</f>
        <v>0</v>
      </c>
      <c r="I86" s="168"/>
    </row>
    <row r="87" spans="1:9" ht="5.0999999999999996" customHeight="1" x14ac:dyDescent="0.25">
      <c r="A87" s="402"/>
      <c r="B87" s="984"/>
      <c r="E87" s="920"/>
      <c r="F87" s="919"/>
      <c r="G87" s="919"/>
      <c r="H87" s="1014"/>
      <c r="I87" s="168"/>
    </row>
    <row r="88" spans="1:9" x14ac:dyDescent="0.25">
      <c r="A88" s="402"/>
      <c r="B88" s="984"/>
      <c r="E88" s="921" t="s">
        <v>231</v>
      </c>
      <c r="G88" s="919" t="str">
        <f>G80</f>
        <v>2021$ in 2021</v>
      </c>
      <c r="H88" s="1014">
        <f>H80/H$76</f>
        <v>0</v>
      </c>
      <c r="I88" s="168"/>
    </row>
    <row r="89" spans="1:9" ht="5.0999999999999996" customHeight="1" x14ac:dyDescent="0.25">
      <c r="A89" s="402"/>
      <c r="B89" s="984"/>
      <c r="E89" s="921"/>
      <c r="G89" s="919"/>
      <c r="H89" s="1014"/>
      <c r="I89" s="168"/>
    </row>
    <row r="90" spans="1:9" x14ac:dyDescent="0.25">
      <c r="A90" s="402"/>
      <c r="B90" s="984"/>
      <c r="E90" s="921" t="s">
        <v>232</v>
      </c>
      <c r="G90" s="919">
        <f>G82</f>
        <v>0</v>
      </c>
      <c r="H90" s="1014">
        <f>H82/H$76</f>
        <v>0</v>
      </c>
      <c r="I90" s="168"/>
    </row>
    <row r="91" spans="1:9" ht="5.0999999999999996" customHeight="1" x14ac:dyDescent="0.25">
      <c r="A91" s="402"/>
      <c r="B91" s="984"/>
      <c r="E91" s="921"/>
      <c r="G91" s="919"/>
      <c r="H91" s="1014"/>
      <c r="I91" s="168"/>
    </row>
    <row r="92" spans="1:9" x14ac:dyDescent="0.25">
      <c r="A92" s="402"/>
      <c r="B92" s="1015"/>
      <c r="C92" s="1016"/>
      <c r="D92" s="1016"/>
      <c r="E92" s="1017" t="s">
        <v>233</v>
      </c>
      <c r="F92" s="1018"/>
      <c r="G92" s="1019" t="str">
        <f t="shared" ref="G92" si="0">G84</f>
        <v>2021$ in 2021</v>
      </c>
      <c r="H92" s="1020">
        <f t="shared" ref="H92" si="1">H84/H$76</f>
        <v>0</v>
      </c>
      <c r="I92" s="168"/>
    </row>
    <row r="93" spans="1:9" x14ac:dyDescent="0.25">
      <c r="B93" s="267"/>
      <c r="C93" s="267"/>
      <c r="D93" s="267"/>
      <c r="E93" s="418"/>
      <c r="F93" s="418"/>
      <c r="G93" s="418"/>
      <c r="H93" s="215"/>
    </row>
    <row r="94" spans="1:9" ht="60.75" customHeight="1" x14ac:dyDescent="0.25">
      <c r="B94" s="1075" t="s">
        <v>234</v>
      </c>
      <c r="C94" s="1076"/>
      <c r="D94" s="1076"/>
      <c r="E94" s="1076"/>
      <c r="F94" s="1076"/>
      <c r="G94" s="1076"/>
      <c r="H94" s="1077"/>
    </row>
    <row r="95" spans="1:9" x14ac:dyDescent="0.25"/>
  </sheetData>
  <sheetProtection sheet="1" objects="1" scenarios="1"/>
  <mergeCells count="2">
    <mergeCell ref="E19:H19"/>
    <mergeCell ref="B94:H94"/>
  </mergeCells>
  <pageMargins left="0.7" right="0.7" top="0.75" bottom="0.75" header="0.3" footer="0.3"/>
  <pageSetup scale="65" orientation="portrait" horizont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3"/>
  </sheetPr>
  <dimension ref="A1:BC78"/>
  <sheetViews>
    <sheetView zoomScale="115" zoomScaleNormal="115" workbookViewId="0">
      <pane xSplit="8" ySplit="7" topLeftCell="AK41" activePane="bottomRight" state="frozen"/>
      <selection pane="topRight" activeCell="I1" sqref="I1"/>
      <selection pane="bottomLeft" activeCell="A8" sqref="A8"/>
      <selection pane="bottomRight" activeCell="E10" sqref="E10"/>
    </sheetView>
  </sheetViews>
  <sheetFormatPr defaultColWidth="0" defaultRowHeight="15" zeroHeight="1" x14ac:dyDescent="0.25"/>
  <cols>
    <col min="1" max="4" width="1.5703125" style="4" customWidth="1"/>
    <col min="5" max="5" width="50.5703125" style="4" customWidth="1"/>
    <col min="6" max="7" width="15.5703125" style="4" customWidth="1"/>
    <col min="8" max="8" width="13.5703125" style="191" customWidth="1"/>
    <col min="9" max="51" width="13.5703125" style="4" hidden="1" customWidth="1"/>
    <col min="52" max="53" width="11.5703125" style="4" hidden="1" customWidth="1"/>
    <col min="54" max="55" width="0" style="4" hidden="1" customWidth="1"/>
    <col min="56" max="16384" width="9.140625" style="4" hidden="1"/>
  </cols>
  <sheetData>
    <row r="1" spans="1:53" ht="5.0999999999999996" customHeight="1" x14ac:dyDescent="0.25">
      <c r="A1" s="31"/>
      <c r="B1" s="31"/>
      <c r="C1" s="31"/>
      <c r="D1" s="31"/>
      <c r="E1" s="44"/>
    </row>
    <row r="2" spans="1:53" s="1" customFormat="1" x14ac:dyDescent="0.25">
      <c r="H2" s="26" t="str">
        <f>Discount!H2</f>
        <v>Calendar Year</v>
      </c>
      <c r="I2" s="26">
        <f>Discount!I2</f>
        <v>2021</v>
      </c>
      <c r="J2" s="26">
        <f>Discount!J2</f>
        <v>2022</v>
      </c>
      <c r="K2" s="26">
        <f>Discount!K2</f>
        <v>2023</v>
      </c>
      <c r="L2" s="26">
        <f>Discount!L2</f>
        <v>2024</v>
      </c>
      <c r="M2" s="26">
        <f>Discount!M2</f>
        <v>2025</v>
      </c>
      <c r="N2" s="26">
        <f>Discount!N2</f>
        <v>2026</v>
      </c>
      <c r="O2" s="26">
        <f>Discount!O2</f>
        <v>2027</v>
      </c>
      <c r="P2" s="26">
        <f>Discount!P2</f>
        <v>2028</v>
      </c>
      <c r="Q2" s="26">
        <f>Discount!Q2</f>
        <v>2029</v>
      </c>
      <c r="R2" s="26">
        <f>Discount!R2</f>
        <v>2030</v>
      </c>
      <c r="S2" s="26">
        <f>Discount!S2</f>
        <v>2031</v>
      </c>
      <c r="T2" s="26">
        <f>Discount!T2</f>
        <v>2032</v>
      </c>
      <c r="U2" s="26">
        <f>Discount!U2</f>
        <v>2033</v>
      </c>
      <c r="V2" s="26">
        <f>Discount!V2</f>
        <v>2034</v>
      </c>
      <c r="W2" s="26">
        <f>Discount!W2</f>
        <v>2035</v>
      </c>
      <c r="X2" s="26">
        <f>Discount!X2</f>
        <v>2036</v>
      </c>
      <c r="Y2" s="26">
        <f>Discount!Y2</f>
        <v>2037</v>
      </c>
      <c r="Z2" s="26">
        <f>Discount!Z2</f>
        <v>2038</v>
      </c>
      <c r="AA2" s="26">
        <f>Discount!AA2</f>
        <v>2039</v>
      </c>
      <c r="AB2" s="26">
        <f>Discount!AB2</f>
        <v>2040</v>
      </c>
      <c r="AC2" s="26">
        <f>Discount!AC2</f>
        <v>2041</v>
      </c>
      <c r="AD2" s="26">
        <f>Discount!AD2</f>
        <v>2042</v>
      </c>
      <c r="AE2" s="26">
        <f>Discount!AE2</f>
        <v>2043</v>
      </c>
      <c r="AF2" s="26">
        <f>Discount!AF2</f>
        <v>2044</v>
      </c>
      <c r="AG2" s="26">
        <f>Discount!AG2</f>
        <v>2045</v>
      </c>
      <c r="AH2" s="26">
        <f>Discount!AH2</f>
        <v>2046</v>
      </c>
      <c r="AI2" s="26">
        <f>Discount!AI2</f>
        <v>2047</v>
      </c>
      <c r="AJ2" s="26">
        <f>Discount!AJ2</f>
        <v>2048</v>
      </c>
      <c r="AK2" s="26">
        <f>Discount!AK2</f>
        <v>2049</v>
      </c>
      <c r="AL2" s="26">
        <f>Discount!AL2</f>
        <v>2050</v>
      </c>
      <c r="AM2" s="26">
        <f>Discount!AM2</f>
        <v>2051</v>
      </c>
      <c r="AN2" s="26">
        <f>Discount!AN2</f>
        <v>2052</v>
      </c>
      <c r="AO2" s="26">
        <f>Discount!AO2</f>
        <v>2053</v>
      </c>
      <c r="AP2" s="26">
        <f>Discount!AP2</f>
        <v>2054</v>
      </c>
      <c r="AQ2" s="26">
        <f>Discount!AQ2</f>
        <v>2055</v>
      </c>
      <c r="AR2" s="26">
        <f>Discount!AR2</f>
        <v>2056</v>
      </c>
      <c r="AS2" s="26">
        <f>Discount!AS2</f>
        <v>2057</v>
      </c>
      <c r="AT2" s="26">
        <f>Discount!AT2</f>
        <v>2058</v>
      </c>
      <c r="AU2" s="26">
        <f>Discount!AU2</f>
        <v>2059</v>
      </c>
      <c r="AV2" s="26">
        <f>Discount!AV2</f>
        <v>2060</v>
      </c>
      <c r="AW2" s="26">
        <f>Discount!AW2</f>
        <v>2061</v>
      </c>
      <c r="AX2" s="26">
        <f>Discount!AX2</f>
        <v>2062</v>
      </c>
      <c r="AY2" s="26">
        <f>Discount!AY2</f>
        <v>2063</v>
      </c>
      <c r="AZ2" s="26">
        <f>Discount!AZ2</f>
        <v>2064</v>
      </c>
      <c r="BA2" s="26"/>
    </row>
    <row r="3" spans="1:53" s="29" customFormat="1" ht="15" customHeight="1" x14ac:dyDescent="0.25">
      <c r="E3" s="536" t="str">
        <f>Discount!E9</f>
        <v>Discount Factor</v>
      </c>
      <c r="F3" s="536" t="str">
        <f>Discount!F9</f>
        <v>Calculated</v>
      </c>
      <c r="G3" s="536" t="str">
        <f>Discount!G9</f>
        <v>Factor</v>
      </c>
      <c r="H3" s="370">
        <f>Discount!H9</f>
        <v>0</v>
      </c>
      <c r="I3" s="330">
        <f>Discount!I9</f>
        <v>1</v>
      </c>
      <c r="J3" s="330">
        <f>Discount!J9</f>
        <v>0.93457943925233644</v>
      </c>
      <c r="K3" s="330">
        <f>Discount!K9</f>
        <v>0.87343872827321156</v>
      </c>
      <c r="L3" s="330">
        <f>Discount!L9</f>
        <v>0.81629787689085187</v>
      </c>
      <c r="M3" s="330">
        <f>Discount!M9</f>
        <v>0.7628952120475252</v>
      </c>
      <c r="N3" s="330">
        <f>Discount!N9</f>
        <v>0.71298617948366838</v>
      </c>
      <c r="O3" s="330">
        <f>Discount!O9</f>
        <v>0.66634222381651254</v>
      </c>
      <c r="P3" s="330">
        <f>Discount!P9</f>
        <v>0.62274974188459109</v>
      </c>
      <c r="Q3" s="330">
        <f>Discount!Q9</f>
        <v>0.5820091045650384</v>
      </c>
      <c r="R3" s="330">
        <f>Discount!R9</f>
        <v>0.54393374258414806</v>
      </c>
      <c r="S3" s="330">
        <f>Discount!S9</f>
        <v>0.5083492921347178</v>
      </c>
      <c r="T3" s="330">
        <f>Discount!T9</f>
        <v>0.47509279638758667</v>
      </c>
      <c r="U3" s="330">
        <f>Discount!U9</f>
        <v>0.44401195924073528</v>
      </c>
      <c r="V3" s="330">
        <f>Discount!V9</f>
        <v>0.41496444788853759</v>
      </c>
      <c r="W3" s="330">
        <f>Discount!W9</f>
        <v>0.3878172410173249</v>
      </c>
      <c r="X3" s="330">
        <f>Discount!X9</f>
        <v>0.36244601964235967</v>
      </c>
      <c r="Y3" s="330">
        <f>Discount!Y9</f>
        <v>0.33873459779659787</v>
      </c>
      <c r="Z3" s="330">
        <f>Discount!Z9</f>
        <v>0.31657439046411018</v>
      </c>
      <c r="AA3" s="330">
        <f>Discount!AA9</f>
        <v>0.29586391632159825</v>
      </c>
      <c r="AB3" s="330">
        <f>Discount!AB9</f>
        <v>0.27650833301083949</v>
      </c>
      <c r="AC3" s="330">
        <f>Discount!AC9</f>
        <v>0.2584190028138687</v>
      </c>
      <c r="AD3" s="330">
        <f>Discount!AD9</f>
        <v>0.24151308674193336</v>
      </c>
      <c r="AE3" s="330">
        <f>Discount!AE9</f>
        <v>0.22571316517937698</v>
      </c>
      <c r="AF3" s="330">
        <f>Discount!AF9</f>
        <v>0.21094688334521211</v>
      </c>
      <c r="AG3" s="330">
        <f>Discount!AG9</f>
        <v>0.19714661994879637</v>
      </c>
      <c r="AH3" s="330">
        <f>Discount!AH9</f>
        <v>0.18424917752223957</v>
      </c>
      <c r="AI3" s="330">
        <f>Discount!AI9</f>
        <v>0.17219549301143888</v>
      </c>
      <c r="AJ3" s="330">
        <f>Discount!AJ9</f>
        <v>0.16093036730041013</v>
      </c>
      <c r="AK3" s="330">
        <f>Discount!AK9</f>
        <v>0.15040221243028987</v>
      </c>
      <c r="AL3" s="330">
        <f>Discount!AL9</f>
        <v>0.1405628153554111</v>
      </c>
      <c r="AM3" s="330">
        <f>Discount!AM9</f>
        <v>0.13136711715458982</v>
      </c>
      <c r="AN3" s="330">
        <f>Discount!AN9</f>
        <v>0.1227730066865325</v>
      </c>
      <c r="AO3" s="330">
        <f>Discount!AO9</f>
        <v>0.11474112774442291</v>
      </c>
      <c r="AP3" s="330">
        <f>Discount!AP9</f>
        <v>0.10723469882656347</v>
      </c>
      <c r="AQ3" s="330">
        <f>Discount!AQ9</f>
        <v>0.10021934469772288</v>
      </c>
      <c r="AR3" s="330">
        <f>Discount!AR9</f>
        <v>9.366293896983445E-2</v>
      </c>
      <c r="AS3" s="330">
        <f>Discount!AS9</f>
        <v>8.7535456981153698E-2</v>
      </c>
      <c r="AT3" s="330">
        <f>Discount!AT9</f>
        <v>8.1808838300143641E-2</v>
      </c>
      <c r="AU3" s="330">
        <f>Discount!AU9</f>
        <v>7.6456858224433308E-2</v>
      </c>
      <c r="AV3" s="330">
        <f>Discount!AV9</f>
        <v>7.1455007686386268E-2</v>
      </c>
      <c r="AW3" s="330">
        <f>Discount!AW9</f>
        <v>6.6780381015314264E-2</v>
      </c>
      <c r="AX3" s="330">
        <f>Discount!AX9</f>
        <v>6.2411571042349782E-2</v>
      </c>
      <c r="AY3" s="330">
        <f>Discount!AY9</f>
        <v>5.8328571067616623E-2</v>
      </c>
      <c r="AZ3" s="330">
        <f>Discount!AZ9</f>
        <v>5.4512683240763193E-2</v>
      </c>
      <c r="BA3" s="330"/>
    </row>
    <row r="4" spans="1:53" s="29" customFormat="1" ht="15" customHeight="1" x14ac:dyDescent="0.25">
      <c r="E4" s="536" t="str">
        <f>'User Inputs'!E8</f>
        <v>Base Year (for benefits inflation)</v>
      </c>
      <c r="F4" s="536" t="str">
        <f>'User Inputs'!F8</f>
        <v>User Defined</v>
      </c>
      <c r="G4" s="536" t="str">
        <f>'User Inputs'!G8</f>
        <v>Year</v>
      </c>
      <c r="H4" s="68">
        <f>IF('User Inputs'!H8=0,'User Inputs'!I8,'User Inputs'!H8)</f>
        <v>2021</v>
      </c>
      <c r="I4" s="88"/>
      <c r="J4" s="132"/>
      <c r="K4" s="88"/>
      <c r="L4" s="88"/>
      <c r="M4" s="88"/>
      <c r="N4" s="88"/>
      <c r="O4" s="88"/>
      <c r="P4" s="88"/>
      <c r="Q4" s="88"/>
    </row>
    <row r="5" spans="1:53" s="29" customFormat="1" ht="15" customHeight="1" x14ac:dyDescent="0.25">
      <c r="E5" s="536" t="str">
        <f>'User Inputs'!E9</f>
        <v>Base Year (for discounting)</v>
      </c>
      <c r="F5" s="536" t="str">
        <f>'User Inputs'!F9</f>
        <v>User Defined</v>
      </c>
      <c r="G5" s="536" t="str">
        <f>'User Inputs'!G9</f>
        <v>Year</v>
      </c>
      <c r="H5" s="68">
        <f>IF('User Inputs'!H9=0,'User Inputs'!I9,'User Inputs'!H9)</f>
        <v>2021</v>
      </c>
      <c r="I5" s="88"/>
      <c r="J5" s="88"/>
      <c r="K5" s="88"/>
      <c r="L5" s="88"/>
      <c r="M5" s="88"/>
      <c r="N5" s="88"/>
      <c r="O5" s="88"/>
      <c r="P5" s="88"/>
      <c r="Q5" s="88"/>
    </row>
    <row r="6" spans="1:53" s="29" customFormat="1" ht="15" customHeight="1" x14ac:dyDescent="0.25">
      <c r="E6" s="536"/>
      <c r="F6" s="536"/>
      <c r="G6" s="536"/>
      <c r="H6" s="68"/>
      <c r="I6" s="88"/>
      <c r="J6" s="88"/>
      <c r="K6" s="88"/>
      <c r="L6" s="88"/>
      <c r="M6" s="88"/>
      <c r="N6" s="88"/>
      <c r="O6" s="88"/>
      <c r="P6" s="88"/>
      <c r="Q6" s="88"/>
    </row>
    <row r="7" spans="1:53" s="29" customFormat="1" ht="15" customHeight="1" x14ac:dyDescent="0.25">
      <c r="E7" s="2" t="s">
        <v>68</v>
      </c>
      <c r="F7" s="2" t="s">
        <v>207</v>
      </c>
      <c r="G7" s="2" t="s">
        <v>208</v>
      </c>
      <c r="H7" s="193" t="s">
        <v>209</v>
      </c>
      <c r="I7" s="88"/>
      <c r="J7" s="88"/>
      <c r="K7" s="88"/>
      <c r="L7" s="88"/>
      <c r="M7" s="88"/>
      <c r="N7" s="88"/>
      <c r="O7" s="88"/>
      <c r="P7" s="88"/>
      <c r="Q7" s="88"/>
    </row>
    <row r="8" spans="1:53" x14ac:dyDescent="0.25">
      <c r="E8" s="29"/>
      <c r="F8" s="29"/>
      <c r="I8" s="1"/>
      <c r="J8" s="1"/>
      <c r="K8" s="1"/>
      <c r="L8" s="1"/>
      <c r="M8" s="1"/>
      <c r="N8" s="1"/>
      <c r="O8" s="1"/>
      <c r="P8" s="1"/>
      <c r="Q8" s="1"/>
    </row>
    <row r="9" spans="1:53" x14ac:dyDescent="0.25">
      <c r="A9" s="1" t="s">
        <v>235</v>
      </c>
      <c r="E9" s="44"/>
      <c r="I9" s="1"/>
      <c r="J9" s="1"/>
      <c r="K9" s="1"/>
      <c r="L9" s="1"/>
      <c r="M9" s="1"/>
      <c r="N9" s="1"/>
      <c r="O9" s="1"/>
      <c r="P9" s="1"/>
      <c r="Q9" s="1"/>
    </row>
    <row r="10" spans="1:53" x14ac:dyDescent="0.25">
      <c r="A10" s="1"/>
      <c r="E10" s="44"/>
      <c r="I10" s="1"/>
      <c r="J10" s="1"/>
      <c r="K10" s="1"/>
      <c r="L10" s="1"/>
      <c r="M10" s="1"/>
      <c r="N10" s="1"/>
      <c r="O10" s="1"/>
      <c r="P10" s="1"/>
      <c r="Q10" s="1"/>
    </row>
    <row r="11" spans="1:53" x14ac:dyDescent="0.25">
      <c r="B11" s="2" t="s">
        <v>215</v>
      </c>
      <c r="E11" s="44"/>
      <c r="H11" s="955"/>
      <c r="I11" s="1"/>
      <c r="J11" s="1"/>
      <c r="K11" s="1"/>
      <c r="L11" s="1"/>
      <c r="M11" s="1"/>
      <c r="N11" s="1"/>
      <c r="O11" s="1"/>
      <c r="P11" s="1"/>
      <c r="Q11" s="1"/>
    </row>
    <row r="12" spans="1:53" s="29" customFormat="1" x14ac:dyDescent="0.25">
      <c r="E12" s="133" t="str">
        <f>'BCA Benefits'!E14</f>
        <v>Value of Travel Time Savings</v>
      </c>
      <c r="F12" s="133" t="str">
        <f>'BCA Benefits'!F14</f>
        <v>negative = increase in costs, positive = decrease in costs</v>
      </c>
      <c r="G12" s="133" t="str">
        <f>'BCA Benefits'!G14</f>
        <v>2021$s</v>
      </c>
      <c r="H12" s="270">
        <f>'BCA Benefits'!H14</f>
        <v>0</v>
      </c>
      <c r="I12" s="356">
        <f>'BCA Benefits'!I14</f>
        <v>0</v>
      </c>
      <c r="J12" s="356">
        <f>'BCA Benefits'!J14</f>
        <v>0</v>
      </c>
      <c r="K12" s="356">
        <f>'BCA Benefits'!K14</f>
        <v>0</v>
      </c>
      <c r="L12" s="356">
        <f>'BCA Benefits'!L14</f>
        <v>0</v>
      </c>
      <c r="M12" s="356">
        <f>'BCA Benefits'!M14</f>
        <v>0</v>
      </c>
      <c r="N12" s="356">
        <f>'BCA Benefits'!N14</f>
        <v>0</v>
      </c>
      <c r="O12" s="356">
        <f>'BCA Benefits'!O14</f>
        <v>0</v>
      </c>
      <c r="P12" s="356">
        <f>'BCA Benefits'!P14</f>
        <v>0</v>
      </c>
      <c r="Q12" s="356">
        <f>'BCA Benefits'!Q14</f>
        <v>0</v>
      </c>
      <c r="R12" s="356">
        <f>'BCA Benefits'!R14</f>
        <v>0</v>
      </c>
      <c r="S12" s="356">
        <f>'BCA Benefits'!S14</f>
        <v>0</v>
      </c>
      <c r="T12" s="356">
        <f>'BCA Benefits'!T14</f>
        <v>0</v>
      </c>
      <c r="U12" s="356">
        <f>'BCA Benefits'!U14</f>
        <v>0</v>
      </c>
      <c r="V12" s="356">
        <f>'BCA Benefits'!V14</f>
        <v>0</v>
      </c>
      <c r="W12" s="356">
        <f>'BCA Benefits'!W14</f>
        <v>0</v>
      </c>
      <c r="X12" s="356">
        <f>'BCA Benefits'!X14</f>
        <v>0</v>
      </c>
      <c r="Y12" s="356">
        <f>'BCA Benefits'!Y14</f>
        <v>0</v>
      </c>
      <c r="Z12" s="356">
        <f>'BCA Benefits'!Z14</f>
        <v>0</v>
      </c>
      <c r="AA12" s="356">
        <f>'BCA Benefits'!AA14</f>
        <v>0</v>
      </c>
      <c r="AB12" s="356">
        <f>'BCA Benefits'!AB14</f>
        <v>0</v>
      </c>
      <c r="AC12" s="356">
        <f>'BCA Benefits'!AC14</f>
        <v>0</v>
      </c>
      <c r="AD12" s="356">
        <f>'BCA Benefits'!AD14</f>
        <v>0</v>
      </c>
      <c r="AE12" s="356">
        <f>'BCA Benefits'!AE14</f>
        <v>0</v>
      </c>
      <c r="AF12" s="356">
        <f>'BCA Benefits'!AF14</f>
        <v>0</v>
      </c>
      <c r="AG12" s="356">
        <f>'BCA Benefits'!AG14</f>
        <v>0</v>
      </c>
      <c r="AH12" s="356">
        <f>'BCA Benefits'!AH14</f>
        <v>0</v>
      </c>
      <c r="AI12" s="356">
        <f>'BCA Benefits'!AI14</f>
        <v>0</v>
      </c>
      <c r="AJ12" s="356">
        <f>'BCA Benefits'!AJ14</f>
        <v>0</v>
      </c>
      <c r="AK12" s="356">
        <f>'BCA Benefits'!AK14</f>
        <v>0</v>
      </c>
      <c r="AL12" s="356">
        <f>'BCA Benefits'!AL14</f>
        <v>0</v>
      </c>
      <c r="AM12" s="356">
        <f>'BCA Benefits'!AM14</f>
        <v>0</v>
      </c>
      <c r="AN12" s="356">
        <f>'BCA Benefits'!AN14</f>
        <v>0</v>
      </c>
      <c r="AO12" s="356">
        <f>'BCA Benefits'!AO14</f>
        <v>0</v>
      </c>
      <c r="AP12" s="356">
        <f>'BCA Benefits'!AP14</f>
        <v>0</v>
      </c>
      <c r="AQ12" s="356">
        <f>'BCA Benefits'!AQ14</f>
        <v>0</v>
      </c>
      <c r="AR12" s="356">
        <f>'BCA Benefits'!AR14</f>
        <v>0</v>
      </c>
      <c r="AS12" s="356">
        <f>'BCA Benefits'!AS14</f>
        <v>0</v>
      </c>
      <c r="AT12" s="356">
        <f>'BCA Benefits'!AT14</f>
        <v>0</v>
      </c>
      <c r="AU12" s="356">
        <f>'BCA Benefits'!AU14</f>
        <v>0</v>
      </c>
      <c r="AV12" s="356">
        <f>'BCA Benefits'!AV14</f>
        <v>0</v>
      </c>
      <c r="AW12" s="356">
        <f>'BCA Benefits'!AW14</f>
        <v>0</v>
      </c>
      <c r="AX12" s="356">
        <f>'BCA Benefits'!AX14</f>
        <v>0</v>
      </c>
      <c r="AY12" s="356">
        <f>'BCA Benefits'!AY14</f>
        <v>0</v>
      </c>
      <c r="AZ12" s="356">
        <f>'BCA Benefits'!AZ14</f>
        <v>0</v>
      </c>
      <c r="BA12" s="356"/>
    </row>
    <row r="13" spans="1:53" s="29" customFormat="1" x14ac:dyDescent="0.25">
      <c r="E13" s="133" t="str">
        <f>'BCA Benefits'!E21</f>
        <v>Vehicle Operating Cost Increases/Savings</v>
      </c>
      <c r="F13" s="133" t="str">
        <f>'BCA Benefits'!F21</f>
        <v>negative = increase in costs, positive = decrease in costs</v>
      </c>
      <c r="G13" s="133" t="str">
        <f>'BCA Benefits'!G21</f>
        <v>2021$s</v>
      </c>
      <c r="H13" s="270">
        <f>'BCA Benefits'!H21</f>
        <v>0</v>
      </c>
      <c r="I13" s="356">
        <f>'BCA Benefits'!I21</f>
        <v>0</v>
      </c>
      <c r="J13" s="356">
        <f>'BCA Benefits'!J21</f>
        <v>0</v>
      </c>
      <c r="K13" s="356">
        <f>'BCA Benefits'!K21</f>
        <v>0</v>
      </c>
      <c r="L13" s="356">
        <f>'BCA Benefits'!L21</f>
        <v>0</v>
      </c>
      <c r="M13" s="356">
        <f>'BCA Benefits'!M21</f>
        <v>0</v>
      </c>
      <c r="N13" s="356">
        <f>'BCA Benefits'!N21</f>
        <v>0</v>
      </c>
      <c r="O13" s="356">
        <f>'BCA Benefits'!O21</f>
        <v>0</v>
      </c>
      <c r="P13" s="356">
        <f>'BCA Benefits'!P21</f>
        <v>0</v>
      </c>
      <c r="Q13" s="356">
        <f>'BCA Benefits'!Q21</f>
        <v>0</v>
      </c>
      <c r="R13" s="356">
        <f>'BCA Benefits'!R21</f>
        <v>0</v>
      </c>
      <c r="S13" s="356">
        <f>'BCA Benefits'!S21</f>
        <v>0</v>
      </c>
      <c r="T13" s="356">
        <f>'BCA Benefits'!T21</f>
        <v>0</v>
      </c>
      <c r="U13" s="356">
        <f>'BCA Benefits'!U21</f>
        <v>0</v>
      </c>
      <c r="V13" s="356">
        <f>'BCA Benefits'!V21</f>
        <v>0</v>
      </c>
      <c r="W13" s="356">
        <f>'BCA Benefits'!W21</f>
        <v>0</v>
      </c>
      <c r="X13" s="356">
        <f>'BCA Benefits'!X21</f>
        <v>0</v>
      </c>
      <c r="Y13" s="356">
        <f>'BCA Benefits'!Y21</f>
        <v>0</v>
      </c>
      <c r="Z13" s="356">
        <f>'BCA Benefits'!Z21</f>
        <v>0</v>
      </c>
      <c r="AA13" s="356">
        <f>'BCA Benefits'!AA21</f>
        <v>0</v>
      </c>
      <c r="AB13" s="356">
        <f>'BCA Benefits'!AB21</f>
        <v>0</v>
      </c>
      <c r="AC13" s="356">
        <f>'BCA Benefits'!AC21</f>
        <v>0</v>
      </c>
      <c r="AD13" s="356">
        <f>'BCA Benefits'!AD21</f>
        <v>0</v>
      </c>
      <c r="AE13" s="356">
        <f>'BCA Benefits'!AE21</f>
        <v>0</v>
      </c>
      <c r="AF13" s="356">
        <f>'BCA Benefits'!AF21</f>
        <v>0</v>
      </c>
      <c r="AG13" s="356">
        <f>'BCA Benefits'!AG21</f>
        <v>0</v>
      </c>
      <c r="AH13" s="356">
        <f>'BCA Benefits'!AH21</f>
        <v>0</v>
      </c>
      <c r="AI13" s="356">
        <f>'BCA Benefits'!AI21</f>
        <v>0</v>
      </c>
      <c r="AJ13" s="356">
        <f>'BCA Benefits'!AJ21</f>
        <v>0</v>
      </c>
      <c r="AK13" s="356">
        <f>'BCA Benefits'!AK21</f>
        <v>0</v>
      </c>
      <c r="AL13" s="356">
        <f>'BCA Benefits'!AL21</f>
        <v>0</v>
      </c>
      <c r="AM13" s="356">
        <f>'BCA Benefits'!AM21</f>
        <v>0</v>
      </c>
      <c r="AN13" s="356">
        <f>'BCA Benefits'!AN21</f>
        <v>0</v>
      </c>
      <c r="AO13" s="356">
        <f>'BCA Benefits'!AO21</f>
        <v>0</v>
      </c>
      <c r="AP13" s="356">
        <f>'BCA Benefits'!AP21</f>
        <v>0</v>
      </c>
      <c r="AQ13" s="356">
        <f>'BCA Benefits'!AQ21</f>
        <v>0</v>
      </c>
      <c r="AR13" s="356">
        <f>'BCA Benefits'!AR21</f>
        <v>0</v>
      </c>
      <c r="AS13" s="356">
        <f>'BCA Benefits'!AS21</f>
        <v>0</v>
      </c>
      <c r="AT13" s="356">
        <f>'BCA Benefits'!AT21</f>
        <v>0</v>
      </c>
      <c r="AU13" s="356">
        <f>'BCA Benefits'!AU21</f>
        <v>0</v>
      </c>
      <c r="AV13" s="356">
        <f>'BCA Benefits'!AV21</f>
        <v>0</v>
      </c>
      <c r="AW13" s="356">
        <f>'BCA Benefits'!AW21</f>
        <v>0</v>
      </c>
      <c r="AX13" s="356">
        <f>'BCA Benefits'!AX21</f>
        <v>0</v>
      </c>
      <c r="AY13" s="356">
        <f>'BCA Benefits'!AY21</f>
        <v>0</v>
      </c>
      <c r="AZ13" s="356">
        <f>'BCA Benefits'!AZ21</f>
        <v>0</v>
      </c>
      <c r="BA13" s="356"/>
    </row>
    <row r="14" spans="1:53" s="29" customFormat="1" x14ac:dyDescent="0.25">
      <c r="E14" s="133" t="str">
        <f>'BCA Benefits'!E39</f>
        <v>State of Good Repair Cost Increases/Savings</v>
      </c>
      <c r="F14" s="133" t="str">
        <f>'BCA Benefits'!F39</f>
        <v>negative = increase in costs, positive = decrease in costs</v>
      </c>
      <c r="G14" s="133" t="str">
        <f>'BCA Benefits'!G39</f>
        <v>2021$s</v>
      </c>
      <c r="H14" s="270">
        <f>'BCA Benefits'!H39</f>
        <v>0</v>
      </c>
      <c r="I14" s="356">
        <f>'BCA Benefits'!I39</f>
        <v>0</v>
      </c>
      <c r="J14" s="356">
        <f>'BCA Benefits'!J39</f>
        <v>0</v>
      </c>
      <c r="K14" s="356">
        <f>'BCA Benefits'!K39</f>
        <v>0</v>
      </c>
      <c r="L14" s="356">
        <f>'BCA Benefits'!L39</f>
        <v>0</v>
      </c>
      <c r="M14" s="356">
        <f>'BCA Benefits'!M39</f>
        <v>0</v>
      </c>
      <c r="N14" s="356">
        <f>'BCA Benefits'!N39</f>
        <v>0</v>
      </c>
      <c r="O14" s="356">
        <f>'BCA Benefits'!O39</f>
        <v>0</v>
      </c>
      <c r="P14" s="356">
        <f>'BCA Benefits'!P39</f>
        <v>0</v>
      </c>
      <c r="Q14" s="356">
        <f>'BCA Benefits'!Q39</f>
        <v>0</v>
      </c>
      <c r="R14" s="356">
        <f>'BCA Benefits'!R39</f>
        <v>0</v>
      </c>
      <c r="S14" s="356">
        <f>'BCA Benefits'!S39</f>
        <v>0</v>
      </c>
      <c r="T14" s="356">
        <f>'BCA Benefits'!T39</f>
        <v>0</v>
      </c>
      <c r="U14" s="356">
        <f>'BCA Benefits'!U39</f>
        <v>0</v>
      </c>
      <c r="V14" s="356">
        <f>'BCA Benefits'!V39</f>
        <v>0</v>
      </c>
      <c r="W14" s="356">
        <f>'BCA Benefits'!W39</f>
        <v>0</v>
      </c>
      <c r="X14" s="356">
        <f>'BCA Benefits'!X39</f>
        <v>0</v>
      </c>
      <c r="Y14" s="356">
        <f>'BCA Benefits'!Y39</f>
        <v>0</v>
      </c>
      <c r="Z14" s="356">
        <f>'BCA Benefits'!Z39</f>
        <v>0</v>
      </c>
      <c r="AA14" s="356">
        <f>'BCA Benefits'!AA39</f>
        <v>0</v>
      </c>
      <c r="AB14" s="356">
        <f>'BCA Benefits'!AB39</f>
        <v>0</v>
      </c>
      <c r="AC14" s="356">
        <f>'BCA Benefits'!AC39</f>
        <v>0</v>
      </c>
      <c r="AD14" s="356">
        <f>'BCA Benefits'!AD39</f>
        <v>0</v>
      </c>
      <c r="AE14" s="356">
        <f>'BCA Benefits'!AE39</f>
        <v>0</v>
      </c>
      <c r="AF14" s="356">
        <f>'BCA Benefits'!AF39</f>
        <v>0</v>
      </c>
      <c r="AG14" s="356">
        <f>'BCA Benefits'!AG39</f>
        <v>0</v>
      </c>
      <c r="AH14" s="356">
        <f>'BCA Benefits'!AH39</f>
        <v>0</v>
      </c>
      <c r="AI14" s="356">
        <f>'BCA Benefits'!AI39</f>
        <v>0</v>
      </c>
      <c r="AJ14" s="356">
        <f>'BCA Benefits'!AJ39</f>
        <v>0</v>
      </c>
      <c r="AK14" s="356">
        <f>'BCA Benefits'!AK39</f>
        <v>0</v>
      </c>
      <c r="AL14" s="356">
        <f>'BCA Benefits'!AL39</f>
        <v>0</v>
      </c>
      <c r="AM14" s="356">
        <f>'BCA Benefits'!AM39</f>
        <v>0</v>
      </c>
      <c r="AN14" s="356">
        <f>'BCA Benefits'!AN39</f>
        <v>0</v>
      </c>
      <c r="AO14" s="356">
        <f>'BCA Benefits'!AO39</f>
        <v>0</v>
      </c>
      <c r="AP14" s="356">
        <f>'BCA Benefits'!AP39</f>
        <v>0</v>
      </c>
      <c r="AQ14" s="356">
        <f>'BCA Benefits'!AQ39</f>
        <v>0</v>
      </c>
      <c r="AR14" s="356">
        <f>'BCA Benefits'!AR39</f>
        <v>0</v>
      </c>
      <c r="AS14" s="356">
        <f>'BCA Benefits'!AS39</f>
        <v>0</v>
      </c>
      <c r="AT14" s="356">
        <f>'BCA Benefits'!AT39</f>
        <v>0</v>
      </c>
      <c r="AU14" s="356">
        <f>'BCA Benefits'!AU39</f>
        <v>0</v>
      </c>
      <c r="AV14" s="356">
        <f>'BCA Benefits'!AV39</f>
        <v>0</v>
      </c>
      <c r="AW14" s="356">
        <f>'BCA Benefits'!AW39</f>
        <v>0</v>
      </c>
      <c r="AX14" s="356">
        <f>'BCA Benefits'!AX39</f>
        <v>0</v>
      </c>
      <c r="AY14" s="356">
        <f>'BCA Benefits'!AY39</f>
        <v>0</v>
      </c>
      <c r="AZ14" s="356">
        <f>'BCA Benefits'!AZ39</f>
        <v>0</v>
      </c>
      <c r="BA14" s="356"/>
    </row>
    <row r="15" spans="1:53" s="29" customFormat="1" x14ac:dyDescent="0.25">
      <c r="E15" s="133" t="str">
        <f>'BCA Benefits'!E57</f>
        <v>Noise Cost Increases/Savings</v>
      </c>
      <c r="F15" s="133" t="str">
        <f>'BCA Benefits'!F57</f>
        <v>negative = increase in costs, positive = decrease in costs</v>
      </c>
      <c r="G15" s="133" t="str">
        <f>'BCA Benefits'!G57</f>
        <v>2021$s</v>
      </c>
      <c r="H15" s="270">
        <f>'BCA Benefits'!H57</f>
        <v>0</v>
      </c>
      <c r="I15" s="356">
        <f>'BCA Benefits'!I57</f>
        <v>0</v>
      </c>
      <c r="J15" s="356">
        <f>'BCA Benefits'!J57</f>
        <v>0</v>
      </c>
      <c r="K15" s="356">
        <f>'BCA Benefits'!K57</f>
        <v>0</v>
      </c>
      <c r="L15" s="356">
        <f>'BCA Benefits'!L57</f>
        <v>0</v>
      </c>
      <c r="M15" s="356">
        <f>'BCA Benefits'!M57</f>
        <v>0</v>
      </c>
      <c r="N15" s="356">
        <f>'BCA Benefits'!N57</f>
        <v>0</v>
      </c>
      <c r="O15" s="356">
        <f>'BCA Benefits'!O57</f>
        <v>0</v>
      </c>
      <c r="P15" s="356">
        <f>'BCA Benefits'!P57</f>
        <v>0</v>
      </c>
      <c r="Q15" s="356">
        <f>'BCA Benefits'!Q57</f>
        <v>0</v>
      </c>
      <c r="R15" s="356">
        <f>'BCA Benefits'!R57</f>
        <v>0</v>
      </c>
      <c r="S15" s="356">
        <f>'BCA Benefits'!S57</f>
        <v>0</v>
      </c>
      <c r="T15" s="356">
        <f>'BCA Benefits'!T57</f>
        <v>0</v>
      </c>
      <c r="U15" s="356">
        <f>'BCA Benefits'!U57</f>
        <v>0</v>
      </c>
      <c r="V15" s="356">
        <f>'BCA Benefits'!V57</f>
        <v>0</v>
      </c>
      <c r="W15" s="356">
        <f>'BCA Benefits'!W57</f>
        <v>0</v>
      </c>
      <c r="X15" s="356">
        <f>'BCA Benefits'!X57</f>
        <v>0</v>
      </c>
      <c r="Y15" s="356">
        <f>'BCA Benefits'!Y57</f>
        <v>0</v>
      </c>
      <c r="Z15" s="356">
        <f>'BCA Benefits'!Z57</f>
        <v>0</v>
      </c>
      <c r="AA15" s="356">
        <f>'BCA Benefits'!AA57</f>
        <v>0</v>
      </c>
      <c r="AB15" s="356">
        <f>'BCA Benefits'!AB57</f>
        <v>0</v>
      </c>
      <c r="AC15" s="356">
        <f>'BCA Benefits'!AC57</f>
        <v>0</v>
      </c>
      <c r="AD15" s="356">
        <f>'BCA Benefits'!AD57</f>
        <v>0</v>
      </c>
      <c r="AE15" s="356">
        <f>'BCA Benefits'!AE57</f>
        <v>0</v>
      </c>
      <c r="AF15" s="356">
        <f>'BCA Benefits'!AF57</f>
        <v>0</v>
      </c>
      <c r="AG15" s="356">
        <f>'BCA Benefits'!AG57</f>
        <v>0</v>
      </c>
      <c r="AH15" s="356">
        <f>'BCA Benefits'!AH57</f>
        <v>0</v>
      </c>
      <c r="AI15" s="356">
        <f>'BCA Benefits'!AI57</f>
        <v>0</v>
      </c>
      <c r="AJ15" s="356">
        <f>'BCA Benefits'!AJ57</f>
        <v>0</v>
      </c>
      <c r="AK15" s="356">
        <f>'BCA Benefits'!AK57</f>
        <v>0</v>
      </c>
      <c r="AL15" s="356">
        <f>'BCA Benefits'!AL57</f>
        <v>0</v>
      </c>
      <c r="AM15" s="356">
        <f>'BCA Benefits'!AM57</f>
        <v>0</v>
      </c>
      <c r="AN15" s="356">
        <f>'BCA Benefits'!AN57</f>
        <v>0</v>
      </c>
      <c r="AO15" s="356">
        <f>'BCA Benefits'!AO57</f>
        <v>0</v>
      </c>
      <c r="AP15" s="356">
        <f>'BCA Benefits'!AP57</f>
        <v>0</v>
      </c>
      <c r="AQ15" s="356">
        <f>'BCA Benefits'!AQ57</f>
        <v>0</v>
      </c>
      <c r="AR15" s="356">
        <f>'BCA Benefits'!AR57</f>
        <v>0</v>
      </c>
      <c r="AS15" s="356">
        <f>'BCA Benefits'!AS57</f>
        <v>0</v>
      </c>
      <c r="AT15" s="356">
        <f>'BCA Benefits'!AT57</f>
        <v>0</v>
      </c>
      <c r="AU15" s="356">
        <f>'BCA Benefits'!AU57</f>
        <v>0</v>
      </c>
      <c r="AV15" s="356">
        <f>'BCA Benefits'!AV57</f>
        <v>0</v>
      </c>
      <c r="AW15" s="356">
        <f>'BCA Benefits'!AW57</f>
        <v>0</v>
      </c>
      <c r="AX15" s="356">
        <f>'BCA Benefits'!AX57</f>
        <v>0</v>
      </c>
      <c r="AY15" s="356">
        <f>'BCA Benefits'!AY57</f>
        <v>0</v>
      </c>
      <c r="AZ15" s="356">
        <f>'BCA Benefits'!AZ57</f>
        <v>0</v>
      </c>
      <c r="BA15" s="356"/>
    </row>
    <row r="16" spans="1:53" s="29" customFormat="1" x14ac:dyDescent="0.25">
      <c r="E16" s="133" t="str">
        <f>'BCA Benefits'!E64</f>
        <v>Parking Cost Increases/Savings</v>
      </c>
      <c r="F16" s="133" t="str">
        <f>'BCA Benefits'!F64</f>
        <v>negative = increase in costs, positive = decrease in costs</v>
      </c>
      <c r="G16" s="133" t="str">
        <f>'BCA Benefits'!G64</f>
        <v>2021$s</v>
      </c>
      <c r="H16" s="270">
        <f>'BCA Benefits'!H64</f>
        <v>0</v>
      </c>
      <c r="I16" s="356">
        <f>'BCA Benefits'!I64</f>
        <v>0</v>
      </c>
      <c r="J16" s="356">
        <f>'BCA Benefits'!J64</f>
        <v>0</v>
      </c>
      <c r="K16" s="356">
        <f>'BCA Benefits'!K64</f>
        <v>0</v>
      </c>
      <c r="L16" s="356">
        <f>'BCA Benefits'!L64</f>
        <v>0</v>
      </c>
      <c r="M16" s="356">
        <f>'BCA Benefits'!M64</f>
        <v>0</v>
      </c>
      <c r="N16" s="356">
        <f>'BCA Benefits'!N64</f>
        <v>0</v>
      </c>
      <c r="O16" s="356">
        <f>'BCA Benefits'!O64</f>
        <v>0</v>
      </c>
      <c r="P16" s="356">
        <f>'BCA Benefits'!P64</f>
        <v>0</v>
      </c>
      <c r="Q16" s="356">
        <f>'BCA Benefits'!Q64</f>
        <v>0</v>
      </c>
      <c r="R16" s="356">
        <f>'BCA Benefits'!R64</f>
        <v>0</v>
      </c>
      <c r="S16" s="356">
        <f>'BCA Benefits'!S64</f>
        <v>0</v>
      </c>
      <c r="T16" s="356">
        <f>'BCA Benefits'!T64</f>
        <v>0</v>
      </c>
      <c r="U16" s="356">
        <f>'BCA Benefits'!U64</f>
        <v>0</v>
      </c>
      <c r="V16" s="356">
        <f>'BCA Benefits'!V64</f>
        <v>0</v>
      </c>
      <c r="W16" s="356">
        <f>'BCA Benefits'!W64</f>
        <v>0</v>
      </c>
      <c r="X16" s="356">
        <f>'BCA Benefits'!X64</f>
        <v>0</v>
      </c>
      <c r="Y16" s="356">
        <f>'BCA Benefits'!Y64</f>
        <v>0</v>
      </c>
      <c r="Z16" s="356">
        <f>'BCA Benefits'!Z64</f>
        <v>0</v>
      </c>
      <c r="AA16" s="356">
        <f>'BCA Benefits'!AA64</f>
        <v>0</v>
      </c>
      <c r="AB16" s="356">
        <f>'BCA Benefits'!AB64</f>
        <v>0</v>
      </c>
      <c r="AC16" s="356">
        <f>'BCA Benefits'!AC64</f>
        <v>0</v>
      </c>
      <c r="AD16" s="356">
        <f>'BCA Benefits'!AD64</f>
        <v>0</v>
      </c>
      <c r="AE16" s="356">
        <f>'BCA Benefits'!AE64</f>
        <v>0</v>
      </c>
      <c r="AF16" s="356">
        <f>'BCA Benefits'!AF64</f>
        <v>0</v>
      </c>
      <c r="AG16" s="356">
        <f>'BCA Benefits'!AG64</f>
        <v>0</v>
      </c>
      <c r="AH16" s="356">
        <f>'BCA Benefits'!AH64</f>
        <v>0</v>
      </c>
      <c r="AI16" s="356">
        <f>'BCA Benefits'!AI64</f>
        <v>0</v>
      </c>
      <c r="AJ16" s="356">
        <f>'BCA Benefits'!AJ64</f>
        <v>0</v>
      </c>
      <c r="AK16" s="356">
        <f>'BCA Benefits'!AK64</f>
        <v>0</v>
      </c>
      <c r="AL16" s="356">
        <f>'BCA Benefits'!AL64</f>
        <v>0</v>
      </c>
      <c r="AM16" s="356">
        <f>'BCA Benefits'!AM64</f>
        <v>0</v>
      </c>
      <c r="AN16" s="356">
        <f>'BCA Benefits'!AN64</f>
        <v>0</v>
      </c>
      <c r="AO16" s="356">
        <f>'BCA Benefits'!AO64</f>
        <v>0</v>
      </c>
      <c r="AP16" s="356">
        <f>'BCA Benefits'!AP64</f>
        <v>0</v>
      </c>
      <c r="AQ16" s="356">
        <f>'BCA Benefits'!AQ64</f>
        <v>0</v>
      </c>
      <c r="AR16" s="356">
        <f>'BCA Benefits'!AR64</f>
        <v>0</v>
      </c>
      <c r="AS16" s="356">
        <f>'BCA Benefits'!AS64</f>
        <v>0</v>
      </c>
      <c r="AT16" s="356">
        <f>'BCA Benefits'!AT64</f>
        <v>0</v>
      </c>
      <c r="AU16" s="356">
        <f>'BCA Benefits'!AU64</f>
        <v>0</v>
      </c>
      <c r="AV16" s="356">
        <f>'BCA Benefits'!AV64</f>
        <v>0</v>
      </c>
      <c r="AW16" s="356">
        <f>'BCA Benefits'!AW64</f>
        <v>0</v>
      </c>
      <c r="AX16" s="356">
        <f>'BCA Benefits'!AX64</f>
        <v>0</v>
      </c>
      <c r="AY16" s="356">
        <f>'BCA Benefits'!AY64</f>
        <v>0</v>
      </c>
      <c r="AZ16" s="356">
        <f>'BCA Benefits'!AZ64</f>
        <v>0</v>
      </c>
      <c r="BA16" s="356"/>
    </row>
    <row r="17" spans="1:54" s="29" customFormat="1" x14ac:dyDescent="0.25">
      <c r="E17" s="133" t="str">
        <f>'BCA Benefits'!E86</f>
        <v>Emission Impacts Costs/Savings</v>
      </c>
      <c r="F17" s="133" t="str">
        <f>'BCA Benefits'!F86</f>
        <v>negative = increase in costs, positive = decrease in costs</v>
      </c>
      <c r="G17" s="133" t="str">
        <f>'BCA Benefits'!G86</f>
        <v>2021$s</v>
      </c>
      <c r="H17" s="270">
        <f>'BCA Benefits'!H86</f>
        <v>0</v>
      </c>
      <c r="I17" s="356">
        <f>'BCA Benefits'!I86</f>
        <v>0</v>
      </c>
      <c r="J17" s="356">
        <f>'BCA Benefits'!J86</f>
        <v>0</v>
      </c>
      <c r="K17" s="356">
        <f>'BCA Benefits'!K86</f>
        <v>0</v>
      </c>
      <c r="L17" s="356">
        <f>'BCA Benefits'!L86</f>
        <v>0</v>
      </c>
      <c r="M17" s="356">
        <f>'BCA Benefits'!M86</f>
        <v>0</v>
      </c>
      <c r="N17" s="356">
        <f>'BCA Benefits'!N86</f>
        <v>0</v>
      </c>
      <c r="O17" s="356">
        <f>'BCA Benefits'!O86</f>
        <v>0</v>
      </c>
      <c r="P17" s="356">
        <f>'BCA Benefits'!P86</f>
        <v>0</v>
      </c>
      <c r="Q17" s="356">
        <f>'BCA Benefits'!Q86</f>
        <v>0</v>
      </c>
      <c r="R17" s="356">
        <f>'BCA Benefits'!R86</f>
        <v>0</v>
      </c>
      <c r="S17" s="356">
        <f>'BCA Benefits'!S86</f>
        <v>0</v>
      </c>
      <c r="T17" s="356">
        <f>'BCA Benefits'!T86</f>
        <v>0</v>
      </c>
      <c r="U17" s="356">
        <f>'BCA Benefits'!U86</f>
        <v>0</v>
      </c>
      <c r="V17" s="356">
        <f>'BCA Benefits'!V86</f>
        <v>0</v>
      </c>
      <c r="W17" s="356">
        <f>'BCA Benefits'!W86</f>
        <v>0</v>
      </c>
      <c r="X17" s="356">
        <f>'BCA Benefits'!X86</f>
        <v>0</v>
      </c>
      <c r="Y17" s="356">
        <f>'BCA Benefits'!Y86</f>
        <v>0</v>
      </c>
      <c r="Z17" s="356">
        <f>'BCA Benefits'!Z86</f>
        <v>0</v>
      </c>
      <c r="AA17" s="356">
        <f>'BCA Benefits'!AA86</f>
        <v>0</v>
      </c>
      <c r="AB17" s="356">
        <f>'BCA Benefits'!AB86</f>
        <v>0</v>
      </c>
      <c r="AC17" s="356">
        <f>'BCA Benefits'!AC86</f>
        <v>0</v>
      </c>
      <c r="AD17" s="356">
        <f>'BCA Benefits'!AD86</f>
        <v>0</v>
      </c>
      <c r="AE17" s="356">
        <f>'BCA Benefits'!AE86</f>
        <v>0</v>
      </c>
      <c r="AF17" s="356">
        <f>'BCA Benefits'!AF86</f>
        <v>0</v>
      </c>
      <c r="AG17" s="356">
        <f>'BCA Benefits'!AG86</f>
        <v>0</v>
      </c>
      <c r="AH17" s="356">
        <f>'BCA Benefits'!AH86</f>
        <v>0</v>
      </c>
      <c r="AI17" s="356">
        <f>'BCA Benefits'!AI86</f>
        <v>0</v>
      </c>
      <c r="AJ17" s="356">
        <f>'BCA Benefits'!AJ86</f>
        <v>0</v>
      </c>
      <c r="AK17" s="356">
        <f>'BCA Benefits'!AK86</f>
        <v>0</v>
      </c>
      <c r="AL17" s="356">
        <f>'BCA Benefits'!AL86</f>
        <v>0</v>
      </c>
      <c r="AM17" s="356">
        <f>'BCA Benefits'!AM86</f>
        <v>0</v>
      </c>
      <c r="AN17" s="356">
        <f>'BCA Benefits'!AN86</f>
        <v>0</v>
      </c>
      <c r="AO17" s="356">
        <f>'BCA Benefits'!AO86</f>
        <v>0</v>
      </c>
      <c r="AP17" s="356">
        <f>'BCA Benefits'!AP86</f>
        <v>0</v>
      </c>
      <c r="AQ17" s="356">
        <f>'BCA Benefits'!AQ86</f>
        <v>0</v>
      </c>
      <c r="AR17" s="356">
        <f>'BCA Benefits'!AR86</f>
        <v>0</v>
      </c>
      <c r="AS17" s="356">
        <f>'BCA Benefits'!AS86</f>
        <v>0</v>
      </c>
      <c r="AT17" s="356">
        <f>'BCA Benefits'!AT86</f>
        <v>0</v>
      </c>
      <c r="AU17" s="356">
        <f>'BCA Benefits'!AU86</f>
        <v>0</v>
      </c>
      <c r="AV17" s="356">
        <f>'BCA Benefits'!AV86</f>
        <v>0</v>
      </c>
      <c r="AW17" s="356">
        <f>'BCA Benefits'!AW86</f>
        <v>0</v>
      </c>
      <c r="AX17" s="356">
        <f>'BCA Benefits'!AX86</f>
        <v>0</v>
      </c>
      <c r="AY17" s="356">
        <f>'BCA Benefits'!AY86</f>
        <v>0</v>
      </c>
      <c r="AZ17" s="356">
        <f>'BCA Benefits'!AZ86</f>
        <v>0</v>
      </c>
      <c r="BA17" s="356"/>
    </row>
    <row r="18" spans="1:54" s="29" customFormat="1" x14ac:dyDescent="0.25">
      <c r="E18" s="133" t="str">
        <f>'BCA Benefits'!E100</f>
        <v>Change in Total Cycling Health Benefits</v>
      </c>
      <c r="F18" s="133" t="str">
        <f>'BCA Benefits'!F100</f>
        <v>negative = decrease in benefits, positive = increase in benefits</v>
      </c>
      <c r="G18" s="133" t="str">
        <f>'BCA Benefits'!G100</f>
        <v>2021$s</v>
      </c>
      <c r="H18" s="270">
        <f>'BCA Benefits'!H100</f>
        <v>0</v>
      </c>
      <c r="I18" s="356">
        <f>'BCA Benefits'!I100</f>
        <v>0</v>
      </c>
      <c r="J18" s="356">
        <f>'BCA Benefits'!J100</f>
        <v>0</v>
      </c>
      <c r="K18" s="356">
        <f>'BCA Benefits'!K100</f>
        <v>0</v>
      </c>
      <c r="L18" s="356">
        <f>'BCA Benefits'!L100</f>
        <v>0</v>
      </c>
      <c r="M18" s="356">
        <f>'BCA Benefits'!M100</f>
        <v>0</v>
      </c>
      <c r="N18" s="356">
        <f>'BCA Benefits'!N100</f>
        <v>0</v>
      </c>
      <c r="O18" s="356">
        <f>'BCA Benefits'!O100</f>
        <v>0</v>
      </c>
      <c r="P18" s="356">
        <f>'BCA Benefits'!P100</f>
        <v>0</v>
      </c>
      <c r="Q18" s="356">
        <f>'BCA Benefits'!Q100</f>
        <v>0</v>
      </c>
      <c r="R18" s="356">
        <f>'BCA Benefits'!R100</f>
        <v>0</v>
      </c>
      <c r="S18" s="356">
        <f>'BCA Benefits'!S100</f>
        <v>0</v>
      </c>
      <c r="T18" s="356">
        <f>'BCA Benefits'!T100</f>
        <v>0</v>
      </c>
      <c r="U18" s="356">
        <f>'BCA Benefits'!U100</f>
        <v>0</v>
      </c>
      <c r="V18" s="356">
        <f>'BCA Benefits'!V100</f>
        <v>0</v>
      </c>
      <c r="W18" s="356">
        <f>'BCA Benefits'!W100</f>
        <v>0</v>
      </c>
      <c r="X18" s="356">
        <f>'BCA Benefits'!X100</f>
        <v>0</v>
      </c>
      <c r="Y18" s="356">
        <f>'BCA Benefits'!Y100</f>
        <v>0</v>
      </c>
      <c r="Z18" s="356">
        <f>'BCA Benefits'!Z100</f>
        <v>0</v>
      </c>
      <c r="AA18" s="356">
        <f>'BCA Benefits'!AA100</f>
        <v>0</v>
      </c>
      <c r="AB18" s="356">
        <f>'BCA Benefits'!AB100</f>
        <v>0</v>
      </c>
      <c r="AC18" s="356">
        <f>'BCA Benefits'!AC100</f>
        <v>0</v>
      </c>
      <c r="AD18" s="356">
        <f>'BCA Benefits'!AD100</f>
        <v>0</v>
      </c>
      <c r="AE18" s="356">
        <f>'BCA Benefits'!AE100</f>
        <v>0</v>
      </c>
      <c r="AF18" s="356">
        <f>'BCA Benefits'!AF100</f>
        <v>0</v>
      </c>
      <c r="AG18" s="356">
        <f>'BCA Benefits'!AG100</f>
        <v>0</v>
      </c>
      <c r="AH18" s="356">
        <f>'BCA Benefits'!AH100</f>
        <v>0</v>
      </c>
      <c r="AI18" s="356">
        <f>'BCA Benefits'!AI100</f>
        <v>0</v>
      </c>
      <c r="AJ18" s="356">
        <f>'BCA Benefits'!AJ100</f>
        <v>0</v>
      </c>
      <c r="AK18" s="356">
        <f>'BCA Benefits'!AK100</f>
        <v>0</v>
      </c>
      <c r="AL18" s="356">
        <f>'BCA Benefits'!AL100</f>
        <v>0</v>
      </c>
      <c r="AM18" s="356">
        <f>'BCA Benefits'!AM100</f>
        <v>0</v>
      </c>
      <c r="AN18" s="356">
        <f>'BCA Benefits'!AN100</f>
        <v>0</v>
      </c>
      <c r="AO18" s="356">
        <f>'BCA Benefits'!AO100</f>
        <v>0</v>
      </c>
      <c r="AP18" s="356">
        <f>'BCA Benefits'!AP100</f>
        <v>0</v>
      </c>
      <c r="AQ18" s="356">
        <f>'BCA Benefits'!AQ100</f>
        <v>0</v>
      </c>
      <c r="AR18" s="356">
        <f>'BCA Benefits'!AR100</f>
        <v>0</v>
      </c>
      <c r="AS18" s="356">
        <f>'BCA Benefits'!AS100</f>
        <v>0</v>
      </c>
      <c r="AT18" s="356">
        <f>'BCA Benefits'!AT100</f>
        <v>0</v>
      </c>
      <c r="AU18" s="356">
        <f>'BCA Benefits'!AU100</f>
        <v>0</v>
      </c>
      <c r="AV18" s="356">
        <f>'BCA Benefits'!AV100</f>
        <v>0</v>
      </c>
      <c r="AW18" s="356">
        <f>'BCA Benefits'!AW100</f>
        <v>0</v>
      </c>
      <c r="AX18" s="356">
        <f>'BCA Benefits'!AX100</f>
        <v>0</v>
      </c>
      <c r="AY18" s="356">
        <f>'BCA Benefits'!AY100</f>
        <v>0</v>
      </c>
      <c r="AZ18" s="356">
        <f>'BCA Benefits'!AZ100</f>
        <v>0</v>
      </c>
      <c r="BA18" s="356"/>
    </row>
    <row r="19" spans="1:54" s="29" customFormat="1" x14ac:dyDescent="0.25">
      <c r="E19" s="133" t="str">
        <f>'BCA Benefits'!E112</f>
        <v>Change in Total Pedestrian Health Benefits</v>
      </c>
      <c r="F19" s="133" t="str">
        <f>'BCA Benefits'!F112</f>
        <v>negative = decrease in benefits, positive = increase in benefits</v>
      </c>
      <c r="G19" s="133" t="str">
        <f>'BCA Benefits'!G112</f>
        <v>2021$s</v>
      </c>
      <c r="H19" s="270">
        <f>'BCA Benefits'!H112</f>
        <v>0</v>
      </c>
      <c r="I19" s="356">
        <f>'BCA Benefits'!I112</f>
        <v>0</v>
      </c>
      <c r="J19" s="356">
        <f>'BCA Benefits'!J112</f>
        <v>0</v>
      </c>
      <c r="K19" s="356">
        <f>'BCA Benefits'!K112</f>
        <v>0</v>
      </c>
      <c r="L19" s="356">
        <f>'BCA Benefits'!L112</f>
        <v>0</v>
      </c>
      <c r="M19" s="356">
        <f>'BCA Benefits'!M112</f>
        <v>0</v>
      </c>
      <c r="N19" s="356">
        <f>'BCA Benefits'!N112</f>
        <v>0</v>
      </c>
      <c r="O19" s="356">
        <f>'BCA Benefits'!O112</f>
        <v>0</v>
      </c>
      <c r="P19" s="356">
        <f>'BCA Benefits'!P112</f>
        <v>0</v>
      </c>
      <c r="Q19" s="356">
        <f>'BCA Benefits'!Q112</f>
        <v>0</v>
      </c>
      <c r="R19" s="356">
        <f>'BCA Benefits'!R112</f>
        <v>0</v>
      </c>
      <c r="S19" s="356">
        <f>'BCA Benefits'!S112</f>
        <v>0</v>
      </c>
      <c r="T19" s="356">
        <f>'BCA Benefits'!T112</f>
        <v>0</v>
      </c>
      <c r="U19" s="356">
        <f>'BCA Benefits'!U112</f>
        <v>0</v>
      </c>
      <c r="V19" s="356">
        <f>'BCA Benefits'!V112</f>
        <v>0</v>
      </c>
      <c r="W19" s="356">
        <f>'BCA Benefits'!W112</f>
        <v>0</v>
      </c>
      <c r="X19" s="356">
        <f>'BCA Benefits'!X112</f>
        <v>0</v>
      </c>
      <c r="Y19" s="356">
        <f>'BCA Benefits'!Y112</f>
        <v>0</v>
      </c>
      <c r="Z19" s="356">
        <f>'BCA Benefits'!Z112</f>
        <v>0</v>
      </c>
      <c r="AA19" s="356">
        <f>'BCA Benefits'!AA112</f>
        <v>0</v>
      </c>
      <c r="AB19" s="356">
        <f>'BCA Benefits'!AB112</f>
        <v>0</v>
      </c>
      <c r="AC19" s="356">
        <f>'BCA Benefits'!AC112</f>
        <v>0</v>
      </c>
      <c r="AD19" s="356">
        <f>'BCA Benefits'!AD112</f>
        <v>0</v>
      </c>
      <c r="AE19" s="356">
        <f>'BCA Benefits'!AE112</f>
        <v>0</v>
      </c>
      <c r="AF19" s="356">
        <f>'BCA Benefits'!AF112</f>
        <v>0</v>
      </c>
      <c r="AG19" s="356">
        <f>'BCA Benefits'!AG112</f>
        <v>0</v>
      </c>
      <c r="AH19" s="356">
        <f>'BCA Benefits'!AH112</f>
        <v>0</v>
      </c>
      <c r="AI19" s="356">
        <f>'BCA Benefits'!AI112</f>
        <v>0</v>
      </c>
      <c r="AJ19" s="356">
        <f>'BCA Benefits'!AJ112</f>
        <v>0</v>
      </c>
      <c r="AK19" s="356">
        <f>'BCA Benefits'!AK112</f>
        <v>0</v>
      </c>
      <c r="AL19" s="356">
        <f>'BCA Benefits'!AL112</f>
        <v>0</v>
      </c>
      <c r="AM19" s="356">
        <f>'BCA Benefits'!AM112</f>
        <v>0</v>
      </c>
      <c r="AN19" s="356">
        <f>'BCA Benefits'!AN112</f>
        <v>0</v>
      </c>
      <c r="AO19" s="356">
        <f>'BCA Benefits'!AO112</f>
        <v>0</v>
      </c>
      <c r="AP19" s="356">
        <f>'BCA Benefits'!AP112</f>
        <v>0</v>
      </c>
      <c r="AQ19" s="356">
        <f>'BCA Benefits'!AQ112</f>
        <v>0</v>
      </c>
      <c r="AR19" s="356">
        <f>'BCA Benefits'!AR112</f>
        <v>0</v>
      </c>
      <c r="AS19" s="356">
        <f>'BCA Benefits'!AS112</f>
        <v>0</v>
      </c>
      <c r="AT19" s="356">
        <f>'BCA Benefits'!AT112</f>
        <v>0</v>
      </c>
      <c r="AU19" s="356">
        <f>'BCA Benefits'!AU112</f>
        <v>0</v>
      </c>
      <c r="AV19" s="356">
        <f>'BCA Benefits'!AV112</f>
        <v>0</v>
      </c>
      <c r="AW19" s="356">
        <f>'BCA Benefits'!AW112</f>
        <v>0</v>
      </c>
      <c r="AX19" s="356">
        <f>'BCA Benefits'!AX112</f>
        <v>0</v>
      </c>
      <c r="AY19" s="356">
        <f>'BCA Benefits'!AY112</f>
        <v>0</v>
      </c>
      <c r="AZ19" s="356">
        <f>'BCA Benefits'!AZ112</f>
        <v>0</v>
      </c>
      <c r="BA19" s="356"/>
    </row>
    <row r="20" spans="1:54" s="29" customFormat="1" x14ac:dyDescent="0.25">
      <c r="E20" s="771" t="str">
        <f>'BCA Benefits'!E126</f>
        <v>Crash Reduction for Bike/Ped</v>
      </c>
      <c r="F20" s="771" t="str">
        <f>'BCA Benefits'!F126</f>
        <v>negative = decrease in benefits, positive = increase in benefits</v>
      </c>
      <c r="G20" s="771" t="str">
        <f>'BCA Benefits'!G126</f>
        <v>2021$s</v>
      </c>
      <c r="H20" s="771" t="e">
        <f>'BCA Benefits'!H126</f>
        <v>#N/A</v>
      </c>
      <c r="I20" s="771" t="e">
        <f>'BCA Benefits'!I126</f>
        <v>#N/A</v>
      </c>
      <c r="J20" s="771" t="e">
        <f>'BCA Benefits'!J126</f>
        <v>#N/A</v>
      </c>
      <c r="K20" s="771" t="e">
        <f>'BCA Benefits'!K126</f>
        <v>#N/A</v>
      </c>
      <c r="L20" s="771" t="e">
        <f>'BCA Benefits'!L126</f>
        <v>#N/A</v>
      </c>
      <c r="M20" s="771" t="e">
        <f>'BCA Benefits'!M126</f>
        <v>#N/A</v>
      </c>
      <c r="N20" s="771" t="e">
        <f>'BCA Benefits'!N126</f>
        <v>#N/A</v>
      </c>
      <c r="O20" s="771" t="e">
        <f>'BCA Benefits'!O126</f>
        <v>#N/A</v>
      </c>
      <c r="P20" s="771" t="e">
        <f>'BCA Benefits'!P126</f>
        <v>#N/A</v>
      </c>
      <c r="Q20" s="771" t="e">
        <f>'BCA Benefits'!Q126</f>
        <v>#N/A</v>
      </c>
      <c r="R20" s="771" t="e">
        <f>'BCA Benefits'!R126</f>
        <v>#N/A</v>
      </c>
      <c r="S20" s="771" t="e">
        <f>'BCA Benefits'!S126</f>
        <v>#N/A</v>
      </c>
      <c r="T20" s="771" t="e">
        <f>'BCA Benefits'!T126</f>
        <v>#N/A</v>
      </c>
      <c r="U20" s="771" t="e">
        <f>'BCA Benefits'!U126</f>
        <v>#N/A</v>
      </c>
      <c r="V20" s="771" t="e">
        <f>'BCA Benefits'!V126</f>
        <v>#N/A</v>
      </c>
      <c r="W20" s="771" t="e">
        <f>'BCA Benefits'!W126</f>
        <v>#N/A</v>
      </c>
      <c r="X20" s="771" t="e">
        <f>'BCA Benefits'!X126</f>
        <v>#N/A</v>
      </c>
      <c r="Y20" s="771" t="e">
        <f>'BCA Benefits'!Y126</f>
        <v>#N/A</v>
      </c>
      <c r="Z20" s="771" t="e">
        <f>'BCA Benefits'!Z126</f>
        <v>#N/A</v>
      </c>
      <c r="AA20" s="771" t="e">
        <f>'BCA Benefits'!AA126</f>
        <v>#N/A</v>
      </c>
      <c r="AB20" s="771" t="e">
        <f>'BCA Benefits'!AB126</f>
        <v>#N/A</v>
      </c>
      <c r="AC20" s="771" t="e">
        <f>'BCA Benefits'!AC126</f>
        <v>#N/A</v>
      </c>
      <c r="AD20" s="771" t="e">
        <f>'BCA Benefits'!AD126</f>
        <v>#N/A</v>
      </c>
      <c r="AE20" s="771" t="e">
        <f>'BCA Benefits'!AE126</f>
        <v>#N/A</v>
      </c>
      <c r="AF20" s="771" t="e">
        <f>'BCA Benefits'!AF126</f>
        <v>#N/A</v>
      </c>
      <c r="AG20" s="771" t="e">
        <f>'BCA Benefits'!AG126</f>
        <v>#N/A</v>
      </c>
      <c r="AH20" s="771" t="e">
        <f>'BCA Benefits'!AH126</f>
        <v>#N/A</v>
      </c>
      <c r="AI20" s="771" t="e">
        <f>'BCA Benefits'!AI126</f>
        <v>#N/A</v>
      </c>
      <c r="AJ20" s="771" t="e">
        <f>'BCA Benefits'!AJ126</f>
        <v>#N/A</v>
      </c>
      <c r="AK20" s="771" t="e">
        <f>'BCA Benefits'!AK126</f>
        <v>#N/A</v>
      </c>
      <c r="AL20" s="771" t="e">
        <f>'BCA Benefits'!AL126</f>
        <v>#N/A</v>
      </c>
      <c r="AM20" s="771" t="e">
        <f>'BCA Benefits'!AM126</f>
        <v>#N/A</v>
      </c>
      <c r="AN20" s="771" t="e">
        <f>'BCA Benefits'!AN126</f>
        <v>#N/A</v>
      </c>
      <c r="AO20" s="771" t="e">
        <f>'BCA Benefits'!AO126</f>
        <v>#N/A</v>
      </c>
      <c r="AP20" s="771" t="e">
        <f>'BCA Benefits'!AP126</f>
        <v>#N/A</v>
      </c>
      <c r="AQ20" s="771" t="e">
        <f>'BCA Benefits'!AQ126</f>
        <v>#N/A</v>
      </c>
      <c r="AR20" s="771" t="e">
        <f>'BCA Benefits'!AR126</f>
        <v>#N/A</v>
      </c>
      <c r="AS20" s="771" t="e">
        <f>'BCA Benefits'!AS126</f>
        <v>#N/A</v>
      </c>
      <c r="AT20" s="771" t="e">
        <f>'BCA Benefits'!AT126</f>
        <v>#N/A</v>
      </c>
      <c r="AU20" s="771" t="e">
        <f>'BCA Benefits'!AU126</f>
        <v>#N/A</v>
      </c>
      <c r="AV20" s="771" t="e">
        <f>'BCA Benefits'!AV126</f>
        <v>#N/A</v>
      </c>
      <c r="AW20" s="771" t="e">
        <f>'BCA Benefits'!AW126</f>
        <v>#N/A</v>
      </c>
      <c r="AX20" s="771" t="e">
        <f>'BCA Benefits'!AX126</f>
        <v>#N/A</v>
      </c>
      <c r="AY20" s="771" t="e">
        <f>'BCA Benefits'!AY126</f>
        <v>#N/A</v>
      </c>
      <c r="AZ20" s="771" t="e">
        <f>'BCA Benefits'!AZ126</f>
        <v>#N/A</v>
      </c>
      <c r="BA20" s="771"/>
    </row>
    <row r="21" spans="1:54" s="29" customFormat="1" x14ac:dyDescent="0.25">
      <c r="E21" s="774" t="str">
        <f>'BCA Benefits'!E127</f>
        <v>Crash Reduction for Vehicles</v>
      </c>
      <c r="F21" s="774" t="str">
        <f>'BCA Benefits'!F127</f>
        <v>negative = decrease in benefits, positive = increase in benefits</v>
      </c>
      <c r="G21" s="774" t="str">
        <f>'BCA Benefits'!G127</f>
        <v>2021$s</v>
      </c>
      <c r="H21" s="771" t="e">
        <f>'BCA Benefits'!H127</f>
        <v>#N/A</v>
      </c>
      <c r="I21" s="774" t="e">
        <f>'BCA Benefits'!I127</f>
        <v>#N/A</v>
      </c>
      <c r="J21" s="774" t="e">
        <f>'BCA Benefits'!J127</f>
        <v>#N/A</v>
      </c>
      <c r="K21" s="774" t="e">
        <f>'BCA Benefits'!K127</f>
        <v>#N/A</v>
      </c>
      <c r="L21" s="774" t="e">
        <f>'BCA Benefits'!L127</f>
        <v>#N/A</v>
      </c>
      <c r="M21" s="774" t="e">
        <f>'BCA Benefits'!M127</f>
        <v>#N/A</v>
      </c>
      <c r="N21" s="774" t="e">
        <f>'BCA Benefits'!N127</f>
        <v>#N/A</v>
      </c>
      <c r="O21" s="774" t="e">
        <f>'BCA Benefits'!O127</f>
        <v>#N/A</v>
      </c>
      <c r="P21" s="774" t="e">
        <f>'BCA Benefits'!P127</f>
        <v>#N/A</v>
      </c>
      <c r="Q21" s="774" t="e">
        <f>'BCA Benefits'!Q127</f>
        <v>#N/A</v>
      </c>
      <c r="R21" s="774" t="e">
        <f>'BCA Benefits'!R127</f>
        <v>#N/A</v>
      </c>
      <c r="S21" s="774" t="e">
        <f>'BCA Benefits'!S127</f>
        <v>#N/A</v>
      </c>
      <c r="T21" s="774" t="e">
        <f>'BCA Benefits'!T127</f>
        <v>#N/A</v>
      </c>
      <c r="U21" s="774" t="e">
        <f>'BCA Benefits'!U127</f>
        <v>#N/A</v>
      </c>
      <c r="V21" s="774" t="e">
        <f>'BCA Benefits'!V127</f>
        <v>#N/A</v>
      </c>
      <c r="W21" s="774" t="e">
        <f>'BCA Benefits'!W127</f>
        <v>#N/A</v>
      </c>
      <c r="X21" s="774" t="e">
        <f>'BCA Benefits'!X127</f>
        <v>#N/A</v>
      </c>
      <c r="Y21" s="774" t="e">
        <f>'BCA Benefits'!Y127</f>
        <v>#N/A</v>
      </c>
      <c r="Z21" s="774" t="e">
        <f>'BCA Benefits'!Z127</f>
        <v>#N/A</v>
      </c>
      <c r="AA21" s="774" t="e">
        <f>'BCA Benefits'!AA127</f>
        <v>#N/A</v>
      </c>
      <c r="AB21" s="774" t="e">
        <f>'BCA Benefits'!AB127</f>
        <v>#N/A</v>
      </c>
      <c r="AC21" s="774" t="e">
        <f>'BCA Benefits'!AC127</f>
        <v>#N/A</v>
      </c>
      <c r="AD21" s="774" t="e">
        <f>'BCA Benefits'!AD127</f>
        <v>#N/A</v>
      </c>
      <c r="AE21" s="774" t="e">
        <f>'BCA Benefits'!AE127</f>
        <v>#N/A</v>
      </c>
      <c r="AF21" s="774" t="e">
        <f>'BCA Benefits'!AF127</f>
        <v>#N/A</v>
      </c>
      <c r="AG21" s="774" t="e">
        <f>'BCA Benefits'!AG127</f>
        <v>#N/A</v>
      </c>
      <c r="AH21" s="774" t="e">
        <f>'BCA Benefits'!AH127</f>
        <v>#N/A</v>
      </c>
      <c r="AI21" s="774" t="e">
        <f>'BCA Benefits'!AI127</f>
        <v>#N/A</v>
      </c>
      <c r="AJ21" s="774" t="e">
        <f>'BCA Benefits'!AJ127</f>
        <v>#N/A</v>
      </c>
      <c r="AK21" s="774" t="e">
        <f>'BCA Benefits'!AK127</f>
        <v>#N/A</v>
      </c>
      <c r="AL21" s="774" t="e">
        <f>'BCA Benefits'!AL127</f>
        <v>#N/A</v>
      </c>
      <c r="AM21" s="774" t="e">
        <f>'BCA Benefits'!AM127</f>
        <v>#N/A</v>
      </c>
      <c r="AN21" s="774" t="e">
        <f>'BCA Benefits'!AN127</f>
        <v>#N/A</v>
      </c>
      <c r="AO21" s="774" t="e">
        <f>'BCA Benefits'!AO127</f>
        <v>#N/A</v>
      </c>
      <c r="AP21" s="774" t="e">
        <f>'BCA Benefits'!AP127</f>
        <v>#N/A</v>
      </c>
      <c r="AQ21" s="774" t="e">
        <f>'BCA Benefits'!AQ127</f>
        <v>#N/A</v>
      </c>
      <c r="AR21" s="774" t="e">
        <f>'BCA Benefits'!AR127</f>
        <v>#N/A</v>
      </c>
      <c r="AS21" s="774" t="e">
        <f>'BCA Benefits'!AS127</f>
        <v>#N/A</v>
      </c>
      <c r="AT21" s="774" t="e">
        <f>'BCA Benefits'!AT127</f>
        <v>#N/A</v>
      </c>
      <c r="AU21" s="774" t="e">
        <f>'BCA Benefits'!AU127</f>
        <v>#N/A</v>
      </c>
      <c r="AV21" s="774" t="e">
        <f>'BCA Benefits'!AV127</f>
        <v>#N/A</v>
      </c>
      <c r="AW21" s="774" t="e">
        <f>'BCA Benefits'!AW127</f>
        <v>#N/A</v>
      </c>
      <c r="AX21" s="774" t="e">
        <f>'BCA Benefits'!AX127</f>
        <v>#N/A</v>
      </c>
      <c r="AY21" s="774" t="e">
        <f>'BCA Benefits'!AY127</f>
        <v>#N/A</v>
      </c>
      <c r="AZ21" s="774" t="e">
        <f>'BCA Benefits'!AZ127</f>
        <v>#N/A</v>
      </c>
      <c r="BA21" s="356"/>
    </row>
    <row r="22" spans="1:54" s="29" customFormat="1" x14ac:dyDescent="0.25">
      <c r="E22" s="327" t="str">
        <f>Costs!E40</f>
        <v>Total O&amp;M Costs</v>
      </c>
      <c r="F22" s="327" t="str">
        <f>Costs!F40</f>
        <v>Calculation</v>
      </c>
      <c r="G22" s="327" t="str">
        <f>Costs!G40</f>
        <v>$s</v>
      </c>
      <c r="H22" s="549" t="e">
        <f>Costs!H79</f>
        <v>#DIV/0!</v>
      </c>
      <c r="I22" s="549" t="e">
        <f>Costs!I79</f>
        <v>#DIV/0!</v>
      </c>
      <c r="J22" s="549" t="e">
        <f>Costs!J79</f>
        <v>#DIV/0!</v>
      </c>
      <c r="K22" s="549" t="e">
        <f>Costs!K79</f>
        <v>#DIV/0!</v>
      </c>
      <c r="L22" s="549" t="e">
        <f>Costs!L79</f>
        <v>#DIV/0!</v>
      </c>
      <c r="M22" s="549" t="e">
        <f>Costs!M79</f>
        <v>#DIV/0!</v>
      </c>
      <c r="N22" s="549" t="e">
        <f>Costs!N79</f>
        <v>#DIV/0!</v>
      </c>
      <c r="O22" s="549" t="e">
        <f>Costs!O79</f>
        <v>#DIV/0!</v>
      </c>
      <c r="P22" s="549" t="e">
        <f>Costs!P79</f>
        <v>#DIV/0!</v>
      </c>
      <c r="Q22" s="549" t="e">
        <f>Costs!Q79</f>
        <v>#DIV/0!</v>
      </c>
      <c r="R22" s="549" t="e">
        <f>Costs!R79</f>
        <v>#DIV/0!</v>
      </c>
      <c r="S22" s="549" t="e">
        <f>Costs!S79</f>
        <v>#DIV/0!</v>
      </c>
      <c r="T22" s="549" t="e">
        <f>Costs!T79</f>
        <v>#DIV/0!</v>
      </c>
      <c r="U22" s="549" t="e">
        <f>Costs!U79</f>
        <v>#DIV/0!</v>
      </c>
      <c r="V22" s="549" t="e">
        <f>Costs!V79</f>
        <v>#DIV/0!</v>
      </c>
      <c r="W22" s="549" t="e">
        <f>Costs!W79</f>
        <v>#DIV/0!</v>
      </c>
      <c r="X22" s="549" t="e">
        <f>Costs!X79</f>
        <v>#DIV/0!</v>
      </c>
      <c r="Y22" s="549" t="e">
        <f>Costs!Y79</f>
        <v>#DIV/0!</v>
      </c>
      <c r="Z22" s="549" t="e">
        <f>Costs!Z79</f>
        <v>#DIV/0!</v>
      </c>
      <c r="AA22" s="549" t="e">
        <f>Costs!AA79</f>
        <v>#DIV/0!</v>
      </c>
      <c r="AB22" s="549" t="e">
        <f>Costs!AB79</f>
        <v>#DIV/0!</v>
      </c>
      <c r="AC22" s="549" t="e">
        <f>Costs!AC79</f>
        <v>#DIV/0!</v>
      </c>
      <c r="AD22" s="549" t="e">
        <f>Costs!AD79</f>
        <v>#DIV/0!</v>
      </c>
      <c r="AE22" s="549" t="e">
        <f>Costs!AE79</f>
        <v>#DIV/0!</v>
      </c>
      <c r="AF22" s="549" t="e">
        <f>Costs!AF79</f>
        <v>#DIV/0!</v>
      </c>
      <c r="AG22" s="549" t="e">
        <f>Costs!AG79</f>
        <v>#DIV/0!</v>
      </c>
      <c r="AH22" s="549" t="e">
        <f>Costs!AH79</f>
        <v>#DIV/0!</v>
      </c>
      <c r="AI22" s="549" t="e">
        <f>Costs!AI79</f>
        <v>#DIV/0!</v>
      </c>
      <c r="AJ22" s="549" t="e">
        <f>Costs!AJ79</f>
        <v>#DIV/0!</v>
      </c>
      <c r="AK22" s="549" t="e">
        <f>Costs!AK79</f>
        <v>#DIV/0!</v>
      </c>
      <c r="AL22" s="549" t="e">
        <f>Costs!AL79</f>
        <v>#DIV/0!</v>
      </c>
      <c r="AM22" s="549" t="e">
        <f>Costs!AM79</f>
        <v>#DIV/0!</v>
      </c>
      <c r="AN22" s="549" t="e">
        <f>Costs!AN79</f>
        <v>#DIV/0!</v>
      </c>
      <c r="AO22" s="549" t="e">
        <f>Costs!AO79</f>
        <v>#DIV/0!</v>
      </c>
      <c r="AP22" s="549" t="e">
        <f>Costs!AP79</f>
        <v>#DIV/0!</v>
      </c>
      <c r="AQ22" s="549" t="e">
        <f>Costs!AQ79</f>
        <v>#DIV/0!</v>
      </c>
      <c r="AR22" s="549" t="e">
        <f>Costs!AR79</f>
        <v>#DIV/0!</v>
      </c>
      <c r="AS22" s="549" t="e">
        <f>Costs!AS79</f>
        <v>#DIV/0!</v>
      </c>
      <c r="AT22" s="549" t="e">
        <f>Costs!AT79</f>
        <v>#DIV/0!</v>
      </c>
      <c r="AU22" s="549" t="e">
        <f>Costs!AU79</f>
        <v>#DIV/0!</v>
      </c>
      <c r="AV22" s="549" t="e">
        <f>Costs!AV79</f>
        <v>#DIV/0!</v>
      </c>
      <c r="AW22" s="549" t="e">
        <f>Costs!AW79</f>
        <v>#DIV/0!</v>
      </c>
      <c r="AX22" s="549" t="e">
        <f>Costs!AX79</f>
        <v>#DIV/0!</v>
      </c>
      <c r="AY22" s="549" t="e">
        <f>Costs!AY79</f>
        <v>#DIV/0!</v>
      </c>
      <c r="AZ22" s="549" t="e">
        <f>Costs!AZ79</f>
        <v>#DIV/0!</v>
      </c>
      <c r="BA22" s="390"/>
    </row>
    <row r="23" spans="1:54" s="1" customFormat="1" x14ac:dyDescent="0.25">
      <c r="D23" s="284"/>
      <c r="E23" s="389" t="s">
        <v>236</v>
      </c>
      <c r="F23" s="537"/>
      <c r="G23" s="538" t="str">
        <f>$H$4&amp;"$ in "&amp;$H$5</f>
        <v>2021$ in 2021</v>
      </c>
      <c r="H23" s="550" t="e">
        <f>SUM(I23:BA23)</f>
        <v>#N/A</v>
      </c>
      <c r="I23" s="391" t="e">
        <f>SUM(I12:I22)</f>
        <v>#N/A</v>
      </c>
      <c r="J23" s="391" t="e">
        <f t="shared" ref="J23:AZ23" si="0">SUM(J12:J22)</f>
        <v>#N/A</v>
      </c>
      <c r="K23" s="391" t="e">
        <f t="shared" si="0"/>
        <v>#N/A</v>
      </c>
      <c r="L23" s="391" t="e">
        <f t="shared" si="0"/>
        <v>#N/A</v>
      </c>
      <c r="M23" s="391" t="e">
        <f t="shared" si="0"/>
        <v>#N/A</v>
      </c>
      <c r="N23" s="391" t="e">
        <f t="shared" si="0"/>
        <v>#N/A</v>
      </c>
      <c r="O23" s="391" t="e">
        <f t="shared" si="0"/>
        <v>#N/A</v>
      </c>
      <c r="P23" s="391" t="e">
        <f t="shared" si="0"/>
        <v>#N/A</v>
      </c>
      <c r="Q23" s="391" t="e">
        <f t="shared" si="0"/>
        <v>#N/A</v>
      </c>
      <c r="R23" s="391" t="e">
        <f t="shared" si="0"/>
        <v>#N/A</v>
      </c>
      <c r="S23" s="391" t="e">
        <f t="shared" si="0"/>
        <v>#N/A</v>
      </c>
      <c r="T23" s="391" t="e">
        <f t="shared" si="0"/>
        <v>#N/A</v>
      </c>
      <c r="U23" s="391" t="e">
        <f t="shared" si="0"/>
        <v>#N/A</v>
      </c>
      <c r="V23" s="391" t="e">
        <f t="shared" si="0"/>
        <v>#N/A</v>
      </c>
      <c r="W23" s="391" t="e">
        <f t="shared" si="0"/>
        <v>#N/A</v>
      </c>
      <c r="X23" s="391" t="e">
        <f t="shared" si="0"/>
        <v>#N/A</v>
      </c>
      <c r="Y23" s="391" t="e">
        <f t="shared" si="0"/>
        <v>#N/A</v>
      </c>
      <c r="Z23" s="391" t="e">
        <f t="shared" si="0"/>
        <v>#N/A</v>
      </c>
      <c r="AA23" s="391" t="e">
        <f t="shared" si="0"/>
        <v>#N/A</v>
      </c>
      <c r="AB23" s="391" t="e">
        <f t="shared" si="0"/>
        <v>#N/A</v>
      </c>
      <c r="AC23" s="391" t="e">
        <f t="shared" si="0"/>
        <v>#N/A</v>
      </c>
      <c r="AD23" s="391" t="e">
        <f t="shared" si="0"/>
        <v>#N/A</v>
      </c>
      <c r="AE23" s="391" t="e">
        <f t="shared" si="0"/>
        <v>#N/A</v>
      </c>
      <c r="AF23" s="391" t="e">
        <f t="shared" si="0"/>
        <v>#N/A</v>
      </c>
      <c r="AG23" s="391" t="e">
        <f t="shared" si="0"/>
        <v>#N/A</v>
      </c>
      <c r="AH23" s="391" t="e">
        <f t="shared" si="0"/>
        <v>#N/A</v>
      </c>
      <c r="AI23" s="391" t="e">
        <f t="shared" si="0"/>
        <v>#N/A</v>
      </c>
      <c r="AJ23" s="391" t="e">
        <f t="shared" si="0"/>
        <v>#N/A</v>
      </c>
      <c r="AK23" s="391" t="e">
        <f t="shared" si="0"/>
        <v>#N/A</v>
      </c>
      <c r="AL23" s="391" t="e">
        <f t="shared" si="0"/>
        <v>#N/A</v>
      </c>
      <c r="AM23" s="391" t="e">
        <f t="shared" si="0"/>
        <v>#N/A</v>
      </c>
      <c r="AN23" s="391" t="e">
        <f t="shared" si="0"/>
        <v>#N/A</v>
      </c>
      <c r="AO23" s="391" t="e">
        <f t="shared" si="0"/>
        <v>#N/A</v>
      </c>
      <c r="AP23" s="391" t="e">
        <f t="shared" si="0"/>
        <v>#N/A</v>
      </c>
      <c r="AQ23" s="391" t="e">
        <f t="shared" si="0"/>
        <v>#N/A</v>
      </c>
      <c r="AR23" s="391" t="e">
        <f t="shared" si="0"/>
        <v>#N/A</v>
      </c>
      <c r="AS23" s="391" t="e">
        <f t="shared" si="0"/>
        <v>#N/A</v>
      </c>
      <c r="AT23" s="391" t="e">
        <f t="shared" si="0"/>
        <v>#N/A</v>
      </c>
      <c r="AU23" s="391" t="e">
        <f t="shared" si="0"/>
        <v>#N/A</v>
      </c>
      <c r="AV23" s="391" t="e">
        <f t="shared" si="0"/>
        <v>#N/A</v>
      </c>
      <c r="AW23" s="391" t="e">
        <f t="shared" si="0"/>
        <v>#N/A</v>
      </c>
      <c r="AX23" s="391" t="e">
        <f t="shared" si="0"/>
        <v>#N/A</v>
      </c>
      <c r="AY23" s="391" t="e">
        <f t="shared" si="0"/>
        <v>#N/A</v>
      </c>
      <c r="AZ23" s="391" t="e">
        <f t="shared" si="0"/>
        <v>#N/A</v>
      </c>
      <c r="BA23" s="391"/>
      <c r="BB23" s="149"/>
    </row>
    <row r="24" spans="1:54" s="1" customFormat="1" x14ac:dyDescent="0.25">
      <c r="D24" s="284"/>
      <c r="E24" s="392"/>
      <c r="F24" s="150"/>
      <c r="G24" s="393"/>
      <c r="H24" s="551"/>
      <c r="I24" s="394"/>
      <c r="J24" s="394"/>
      <c r="K24" s="394"/>
      <c r="L24" s="394"/>
      <c r="M24" s="394"/>
      <c r="N24" s="394"/>
      <c r="O24" s="394"/>
      <c r="P24" s="394"/>
      <c r="Q24" s="394"/>
      <c r="R24" s="394"/>
      <c r="S24" s="394"/>
      <c r="T24" s="394"/>
      <c r="U24" s="394"/>
      <c r="V24" s="394"/>
      <c r="W24" s="394"/>
      <c r="X24" s="394"/>
      <c r="Y24" s="394"/>
      <c r="Z24" s="394"/>
      <c r="AA24" s="394"/>
      <c r="AB24" s="394"/>
      <c r="AC24" s="394"/>
      <c r="AD24" s="394"/>
      <c r="AE24" s="394"/>
      <c r="AF24" s="394"/>
      <c r="AG24" s="394"/>
      <c r="AH24" s="394"/>
      <c r="AI24" s="394"/>
      <c r="AJ24" s="394"/>
      <c r="AK24" s="394"/>
      <c r="AL24" s="394"/>
      <c r="AM24" s="394"/>
      <c r="AN24" s="394"/>
      <c r="AO24" s="394"/>
      <c r="AP24" s="394"/>
      <c r="AQ24" s="394"/>
      <c r="AR24" s="394"/>
      <c r="AS24" s="394"/>
      <c r="AT24" s="394"/>
      <c r="AU24" s="394"/>
      <c r="AV24" s="394"/>
      <c r="AW24" s="394"/>
      <c r="AX24" s="394"/>
      <c r="AY24" s="394"/>
      <c r="AZ24" s="394"/>
      <c r="BA24" s="394"/>
      <c r="BB24" s="149"/>
    </row>
    <row r="25" spans="1:54" x14ac:dyDescent="0.25">
      <c r="A25" s="13"/>
      <c r="B25" s="2" t="s">
        <v>217</v>
      </c>
      <c r="D25" s="13"/>
      <c r="E25" s="328"/>
      <c r="F25" s="328"/>
      <c r="G25" s="328"/>
      <c r="H25" s="552"/>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29"/>
      <c r="AM25" s="329"/>
      <c r="AN25" s="329"/>
      <c r="AO25" s="329"/>
      <c r="AP25" s="329"/>
      <c r="AQ25" s="329"/>
      <c r="AR25" s="329"/>
      <c r="AS25" s="329"/>
      <c r="AT25" s="329"/>
      <c r="AU25" s="329"/>
      <c r="AV25" s="329"/>
      <c r="AW25" s="329"/>
      <c r="AX25" s="329"/>
      <c r="AY25" s="329"/>
      <c r="AZ25" s="329"/>
      <c r="BA25" s="329"/>
    </row>
    <row r="26" spans="1:54" s="29" customFormat="1" x14ac:dyDescent="0.25">
      <c r="A26" s="808"/>
      <c r="B26" s="151"/>
      <c r="C26" s="120"/>
      <c r="D26" s="151"/>
      <c r="E26" s="133" t="str">
        <f>Costs!E24</f>
        <v>Total Build Capital Costs</v>
      </c>
      <c r="F26" s="133">
        <f>Costs!F24</f>
        <v>0</v>
      </c>
      <c r="G26" s="133" t="str">
        <f>Costs!G24</f>
        <v>$s</v>
      </c>
      <c r="H26" s="270" t="e">
        <f>Costs!H24</f>
        <v>#DIV/0!</v>
      </c>
      <c r="I26" s="356" t="e">
        <f>Costs!I24</f>
        <v>#DIV/0!</v>
      </c>
      <c r="J26" s="356" t="e">
        <f>Costs!J24</f>
        <v>#DIV/0!</v>
      </c>
      <c r="K26" s="356" t="e">
        <f>Costs!K24</f>
        <v>#DIV/0!</v>
      </c>
      <c r="L26" s="356" t="e">
        <f>Costs!L24</f>
        <v>#DIV/0!</v>
      </c>
      <c r="M26" s="356" t="e">
        <f>Costs!M24</f>
        <v>#DIV/0!</v>
      </c>
      <c r="N26" s="356" t="e">
        <f>Costs!N24</f>
        <v>#DIV/0!</v>
      </c>
      <c r="O26" s="356" t="e">
        <f>Costs!O24</f>
        <v>#DIV/0!</v>
      </c>
      <c r="P26" s="356" t="e">
        <f>Costs!P24</f>
        <v>#DIV/0!</v>
      </c>
      <c r="Q26" s="356" t="e">
        <f>Costs!Q24</f>
        <v>#DIV/0!</v>
      </c>
      <c r="R26" s="356" t="e">
        <f>Costs!R24</f>
        <v>#DIV/0!</v>
      </c>
      <c r="S26" s="356" t="e">
        <f>Costs!S24</f>
        <v>#DIV/0!</v>
      </c>
      <c r="T26" s="356" t="e">
        <f>Costs!T24</f>
        <v>#DIV/0!</v>
      </c>
      <c r="U26" s="356" t="e">
        <f>Costs!U24</f>
        <v>#DIV/0!</v>
      </c>
      <c r="V26" s="356" t="e">
        <f>Costs!V24</f>
        <v>#DIV/0!</v>
      </c>
      <c r="W26" s="356" t="e">
        <f>Costs!W24</f>
        <v>#DIV/0!</v>
      </c>
      <c r="X26" s="356" t="e">
        <f>Costs!X24</f>
        <v>#DIV/0!</v>
      </c>
      <c r="Y26" s="356" t="e">
        <f>Costs!Y24</f>
        <v>#DIV/0!</v>
      </c>
      <c r="Z26" s="356" t="e">
        <f>Costs!Z24</f>
        <v>#DIV/0!</v>
      </c>
      <c r="AA26" s="356" t="e">
        <f>Costs!AA24</f>
        <v>#DIV/0!</v>
      </c>
      <c r="AB26" s="356" t="e">
        <f>Costs!AB24</f>
        <v>#DIV/0!</v>
      </c>
      <c r="AC26" s="356" t="e">
        <f>Costs!AC24</f>
        <v>#DIV/0!</v>
      </c>
      <c r="AD26" s="356" t="e">
        <f>Costs!AD24</f>
        <v>#DIV/0!</v>
      </c>
      <c r="AE26" s="356" t="e">
        <f>Costs!AE24</f>
        <v>#DIV/0!</v>
      </c>
      <c r="AF26" s="356" t="e">
        <f>Costs!AF24</f>
        <v>#DIV/0!</v>
      </c>
      <c r="AG26" s="356" t="e">
        <f>Costs!AG24</f>
        <v>#DIV/0!</v>
      </c>
      <c r="AH26" s="356" t="e">
        <f>Costs!AH24</f>
        <v>#DIV/0!</v>
      </c>
      <c r="AI26" s="356" t="e">
        <f>Costs!AI24</f>
        <v>#DIV/0!</v>
      </c>
      <c r="AJ26" s="356" t="e">
        <f>Costs!AJ24</f>
        <v>#DIV/0!</v>
      </c>
      <c r="AK26" s="356" t="e">
        <f>Costs!AK24</f>
        <v>#DIV/0!</v>
      </c>
      <c r="AL26" s="356" t="e">
        <f>Costs!AL24</f>
        <v>#DIV/0!</v>
      </c>
      <c r="AM26" s="356" t="e">
        <f>Costs!AM24</f>
        <v>#DIV/0!</v>
      </c>
      <c r="AN26" s="356" t="e">
        <f>Costs!AN24</f>
        <v>#DIV/0!</v>
      </c>
      <c r="AO26" s="356" t="e">
        <f>Costs!AO24</f>
        <v>#DIV/0!</v>
      </c>
      <c r="AP26" s="356" t="e">
        <f>Costs!AP24</f>
        <v>#DIV/0!</v>
      </c>
      <c r="AQ26" s="356" t="e">
        <f>Costs!AQ24</f>
        <v>#DIV/0!</v>
      </c>
      <c r="AR26" s="356" t="e">
        <f>Costs!AR24</f>
        <v>#DIV/0!</v>
      </c>
      <c r="AS26" s="356" t="e">
        <f>Costs!AS24</f>
        <v>#DIV/0!</v>
      </c>
      <c r="AT26" s="356" t="e">
        <f>Costs!AT24</f>
        <v>#DIV/0!</v>
      </c>
      <c r="AU26" s="356" t="e">
        <f>Costs!AU24</f>
        <v>#DIV/0!</v>
      </c>
      <c r="AV26" s="356" t="e">
        <f>Costs!AV24</f>
        <v>#DIV/0!</v>
      </c>
      <c r="AW26" s="356" t="e">
        <f>Costs!AW24</f>
        <v>#DIV/0!</v>
      </c>
      <c r="AX26" s="356" t="e">
        <f>Costs!AX24</f>
        <v>#DIV/0!</v>
      </c>
      <c r="AY26" s="356" t="e">
        <f>Costs!AY24</f>
        <v>#DIV/0!</v>
      </c>
      <c r="AZ26" s="356" t="e">
        <f>Costs!AZ24</f>
        <v>#DIV/0!</v>
      </c>
      <c r="BA26" s="356"/>
    </row>
    <row r="27" spans="1:54" s="29" customFormat="1" x14ac:dyDescent="0.25">
      <c r="A27" s="808"/>
      <c r="B27" s="151"/>
      <c r="C27" s="120"/>
      <c r="D27" s="806"/>
      <c r="E27" s="327" t="str">
        <f>'Resid Value Calc'!E22</f>
        <v>Remaining Capital Value In Final Year, PV Not Discounted</v>
      </c>
      <c r="F27" s="327">
        <f>'Resid Value Calc'!F22</f>
        <v>0</v>
      </c>
      <c r="G27" s="327" t="str">
        <f>'Resid Value Calc'!G22</f>
        <v xml:space="preserve">2021$s </v>
      </c>
      <c r="H27" s="390" t="e">
        <f>'Resid Value Calc'!H22</f>
        <v>#DIV/0!</v>
      </c>
      <c r="I27" s="390" t="e">
        <f>'Resid Value Calc'!I22*-1</f>
        <v>#DIV/0!</v>
      </c>
      <c r="J27" s="390" t="e">
        <f>'Resid Value Calc'!J22*-1</f>
        <v>#DIV/0!</v>
      </c>
      <c r="K27" s="390" t="e">
        <f>'Resid Value Calc'!K22*-1</f>
        <v>#DIV/0!</v>
      </c>
      <c r="L27" s="390" t="e">
        <f>'Resid Value Calc'!L22*-1</f>
        <v>#DIV/0!</v>
      </c>
      <c r="M27" s="390" t="e">
        <f>'Resid Value Calc'!M22*-1</f>
        <v>#DIV/0!</v>
      </c>
      <c r="N27" s="390" t="e">
        <f>'Resid Value Calc'!N22*-1</f>
        <v>#DIV/0!</v>
      </c>
      <c r="O27" s="390" t="e">
        <f>'Resid Value Calc'!O22*-1</f>
        <v>#DIV/0!</v>
      </c>
      <c r="P27" s="390" t="e">
        <f>'Resid Value Calc'!P22*-1</f>
        <v>#DIV/0!</v>
      </c>
      <c r="Q27" s="390" t="e">
        <f>'Resid Value Calc'!Q22*-1</f>
        <v>#DIV/0!</v>
      </c>
      <c r="R27" s="390" t="e">
        <f>'Resid Value Calc'!R22*-1</f>
        <v>#DIV/0!</v>
      </c>
      <c r="S27" s="390" t="e">
        <f>'Resid Value Calc'!S22*-1</f>
        <v>#DIV/0!</v>
      </c>
      <c r="T27" s="390" t="e">
        <f>'Resid Value Calc'!T22*-1</f>
        <v>#DIV/0!</v>
      </c>
      <c r="U27" s="390" t="e">
        <f>'Resid Value Calc'!U22*-1</f>
        <v>#DIV/0!</v>
      </c>
      <c r="V27" s="390" t="e">
        <f>'Resid Value Calc'!V22*-1</f>
        <v>#DIV/0!</v>
      </c>
      <c r="W27" s="390" t="e">
        <f>'Resid Value Calc'!W22*-1</f>
        <v>#DIV/0!</v>
      </c>
      <c r="X27" s="390" t="e">
        <f>'Resid Value Calc'!X22*-1</f>
        <v>#DIV/0!</v>
      </c>
      <c r="Y27" s="390" t="e">
        <f>'Resid Value Calc'!Y22*-1</f>
        <v>#DIV/0!</v>
      </c>
      <c r="Z27" s="390" t="e">
        <f>'Resid Value Calc'!Z22*-1</f>
        <v>#DIV/0!</v>
      </c>
      <c r="AA27" s="390" t="e">
        <f>'Resid Value Calc'!AA22*-1</f>
        <v>#DIV/0!</v>
      </c>
      <c r="AB27" s="390" t="e">
        <f>'Resid Value Calc'!AB22*-1</f>
        <v>#DIV/0!</v>
      </c>
      <c r="AC27" s="390" t="e">
        <f>'Resid Value Calc'!AC22*-1</f>
        <v>#DIV/0!</v>
      </c>
      <c r="AD27" s="390" t="e">
        <f>'Resid Value Calc'!AD22*-1</f>
        <v>#DIV/0!</v>
      </c>
      <c r="AE27" s="390" t="e">
        <f>'Resid Value Calc'!AE22*-1</f>
        <v>#DIV/0!</v>
      </c>
      <c r="AF27" s="390" t="e">
        <f>'Resid Value Calc'!AF22*-1</f>
        <v>#DIV/0!</v>
      </c>
      <c r="AG27" s="390" t="e">
        <f>'Resid Value Calc'!AG22*-1</f>
        <v>#DIV/0!</v>
      </c>
      <c r="AH27" s="390" t="e">
        <f>'Resid Value Calc'!AH22*-1</f>
        <v>#DIV/0!</v>
      </c>
      <c r="AI27" s="390" t="e">
        <f>'Resid Value Calc'!AI22*-1</f>
        <v>#DIV/0!</v>
      </c>
      <c r="AJ27" s="390" t="e">
        <f>'Resid Value Calc'!AJ22*-1</f>
        <v>#DIV/0!</v>
      </c>
      <c r="AK27" s="390" t="e">
        <f>'Resid Value Calc'!AK22*-1</f>
        <v>#DIV/0!</v>
      </c>
      <c r="AL27" s="390" t="e">
        <f>'Resid Value Calc'!AL22*-1</f>
        <v>#DIV/0!</v>
      </c>
      <c r="AM27" s="390" t="e">
        <f>'Resid Value Calc'!AM22*-1</f>
        <v>#DIV/0!</v>
      </c>
      <c r="AN27" s="390" t="e">
        <f>'Resid Value Calc'!AN22*-1</f>
        <v>#DIV/0!</v>
      </c>
      <c r="AO27" s="390" t="e">
        <f>'Resid Value Calc'!AO22*-1</f>
        <v>#DIV/0!</v>
      </c>
      <c r="AP27" s="390" t="e">
        <f>'Resid Value Calc'!AP22*-1</f>
        <v>#DIV/0!</v>
      </c>
      <c r="AQ27" s="390" t="e">
        <f>'Resid Value Calc'!AQ22*-1</f>
        <v>#DIV/0!</v>
      </c>
      <c r="AR27" s="390" t="e">
        <f>'Resid Value Calc'!AR22*-1</f>
        <v>#DIV/0!</v>
      </c>
      <c r="AS27" s="390" t="e">
        <f>'Resid Value Calc'!AS22*-1</f>
        <v>#DIV/0!</v>
      </c>
      <c r="AT27" s="390" t="e">
        <f>'Resid Value Calc'!AT22*-1</f>
        <v>#DIV/0!</v>
      </c>
      <c r="AU27" s="390" t="e">
        <f>'Resid Value Calc'!AU22*-1</f>
        <v>#DIV/0!</v>
      </c>
      <c r="AV27" s="390" t="e">
        <f>'Resid Value Calc'!AV22*-1</f>
        <v>#DIV/0!</v>
      </c>
      <c r="AW27" s="390" t="e">
        <f>'Resid Value Calc'!AW22*-1</f>
        <v>#DIV/0!</v>
      </c>
      <c r="AX27" s="390" t="e">
        <f>'Resid Value Calc'!AX22*-1</f>
        <v>#DIV/0!</v>
      </c>
      <c r="AY27" s="390" t="e">
        <f>'Resid Value Calc'!AY22*-1</f>
        <v>#DIV/0!</v>
      </c>
      <c r="AZ27" s="390" t="e">
        <f>'Resid Value Calc'!AZ22*-1</f>
        <v>#DIV/0!</v>
      </c>
      <c r="BA27" s="390"/>
      <c r="BB27" s="807"/>
    </row>
    <row r="28" spans="1:54" s="17" customFormat="1" x14ac:dyDescent="0.25">
      <c r="A28" s="40"/>
      <c r="B28" s="40"/>
      <c r="C28" s="99"/>
      <c r="D28" s="395"/>
      <c r="E28" s="398" t="s">
        <v>237</v>
      </c>
      <c r="F28" s="398"/>
      <c r="G28" s="538" t="str">
        <f>$H$4&amp;"$ in "&amp;$H$5</f>
        <v>2021$ in 2021</v>
      </c>
      <c r="H28" s="553" t="e">
        <f>SUM(I28:BA28)</f>
        <v>#DIV/0!</v>
      </c>
      <c r="I28" s="399" t="e">
        <f>SUM(I26:I27)</f>
        <v>#DIV/0!</v>
      </c>
      <c r="J28" s="399" t="e">
        <f t="shared" ref="J28:AZ28" si="1">SUM(J26:J27)</f>
        <v>#DIV/0!</v>
      </c>
      <c r="K28" s="399" t="e">
        <f t="shared" si="1"/>
        <v>#DIV/0!</v>
      </c>
      <c r="L28" s="399" t="e">
        <f t="shared" si="1"/>
        <v>#DIV/0!</v>
      </c>
      <c r="M28" s="399" t="e">
        <f t="shared" si="1"/>
        <v>#DIV/0!</v>
      </c>
      <c r="N28" s="399" t="e">
        <f t="shared" si="1"/>
        <v>#DIV/0!</v>
      </c>
      <c r="O28" s="399" t="e">
        <f t="shared" si="1"/>
        <v>#DIV/0!</v>
      </c>
      <c r="P28" s="399" t="e">
        <f t="shared" si="1"/>
        <v>#DIV/0!</v>
      </c>
      <c r="Q28" s="399" t="e">
        <f t="shared" si="1"/>
        <v>#DIV/0!</v>
      </c>
      <c r="R28" s="399" t="e">
        <f t="shared" si="1"/>
        <v>#DIV/0!</v>
      </c>
      <c r="S28" s="399" t="e">
        <f t="shared" si="1"/>
        <v>#DIV/0!</v>
      </c>
      <c r="T28" s="399" t="e">
        <f t="shared" si="1"/>
        <v>#DIV/0!</v>
      </c>
      <c r="U28" s="399" t="e">
        <f t="shared" si="1"/>
        <v>#DIV/0!</v>
      </c>
      <c r="V28" s="399" t="e">
        <f t="shared" si="1"/>
        <v>#DIV/0!</v>
      </c>
      <c r="W28" s="399" t="e">
        <f t="shared" si="1"/>
        <v>#DIV/0!</v>
      </c>
      <c r="X28" s="399" t="e">
        <f t="shared" si="1"/>
        <v>#DIV/0!</v>
      </c>
      <c r="Y28" s="399" t="e">
        <f t="shared" si="1"/>
        <v>#DIV/0!</v>
      </c>
      <c r="Z28" s="399" t="e">
        <f t="shared" si="1"/>
        <v>#DIV/0!</v>
      </c>
      <c r="AA28" s="399" t="e">
        <f t="shared" si="1"/>
        <v>#DIV/0!</v>
      </c>
      <c r="AB28" s="399" t="e">
        <f t="shared" si="1"/>
        <v>#DIV/0!</v>
      </c>
      <c r="AC28" s="399" t="e">
        <f t="shared" si="1"/>
        <v>#DIV/0!</v>
      </c>
      <c r="AD28" s="399" t="e">
        <f t="shared" si="1"/>
        <v>#DIV/0!</v>
      </c>
      <c r="AE28" s="399" t="e">
        <f t="shared" si="1"/>
        <v>#DIV/0!</v>
      </c>
      <c r="AF28" s="399" t="e">
        <f t="shared" si="1"/>
        <v>#DIV/0!</v>
      </c>
      <c r="AG28" s="399" t="e">
        <f t="shared" si="1"/>
        <v>#DIV/0!</v>
      </c>
      <c r="AH28" s="399" t="e">
        <f t="shared" si="1"/>
        <v>#DIV/0!</v>
      </c>
      <c r="AI28" s="399" t="e">
        <f t="shared" si="1"/>
        <v>#DIV/0!</v>
      </c>
      <c r="AJ28" s="399" t="e">
        <f t="shared" si="1"/>
        <v>#DIV/0!</v>
      </c>
      <c r="AK28" s="399" t="e">
        <f t="shared" si="1"/>
        <v>#DIV/0!</v>
      </c>
      <c r="AL28" s="399" t="e">
        <f t="shared" si="1"/>
        <v>#DIV/0!</v>
      </c>
      <c r="AM28" s="399" t="e">
        <f t="shared" si="1"/>
        <v>#DIV/0!</v>
      </c>
      <c r="AN28" s="399" t="e">
        <f t="shared" si="1"/>
        <v>#DIV/0!</v>
      </c>
      <c r="AO28" s="399" t="e">
        <f t="shared" si="1"/>
        <v>#DIV/0!</v>
      </c>
      <c r="AP28" s="399" t="e">
        <f t="shared" si="1"/>
        <v>#DIV/0!</v>
      </c>
      <c r="AQ28" s="399" t="e">
        <f t="shared" si="1"/>
        <v>#DIV/0!</v>
      </c>
      <c r="AR28" s="399" t="e">
        <f t="shared" si="1"/>
        <v>#DIV/0!</v>
      </c>
      <c r="AS28" s="399" t="e">
        <f t="shared" si="1"/>
        <v>#DIV/0!</v>
      </c>
      <c r="AT28" s="399" t="e">
        <f t="shared" si="1"/>
        <v>#DIV/0!</v>
      </c>
      <c r="AU28" s="399" t="e">
        <f t="shared" si="1"/>
        <v>#DIV/0!</v>
      </c>
      <c r="AV28" s="399" t="e">
        <f t="shared" si="1"/>
        <v>#DIV/0!</v>
      </c>
      <c r="AW28" s="399" t="e">
        <f t="shared" si="1"/>
        <v>#DIV/0!</v>
      </c>
      <c r="AX28" s="399" t="e">
        <f t="shared" si="1"/>
        <v>#DIV/0!</v>
      </c>
      <c r="AY28" s="399" t="e">
        <f t="shared" si="1"/>
        <v>#DIV/0!</v>
      </c>
      <c r="AZ28" s="399" t="e">
        <f t="shared" si="1"/>
        <v>#DIV/0!</v>
      </c>
      <c r="BA28" s="399"/>
      <c r="BB28" s="282"/>
    </row>
    <row r="29" spans="1:54" x14ac:dyDescent="0.25">
      <c r="A29" s="13"/>
      <c r="B29" s="13"/>
      <c r="C29" s="2"/>
      <c r="D29" s="13"/>
      <c r="E29" s="328"/>
      <c r="F29" s="328"/>
      <c r="G29" s="328"/>
      <c r="H29" s="552"/>
      <c r="I29" s="329"/>
      <c r="J29" s="329"/>
      <c r="K29" s="329"/>
      <c r="L29" s="329"/>
      <c r="M29" s="329"/>
      <c r="N29" s="329"/>
      <c r="O29" s="329"/>
      <c r="P29" s="329"/>
      <c r="Q29" s="329"/>
      <c r="R29" s="329"/>
      <c r="S29" s="329"/>
      <c r="T29" s="329"/>
      <c r="U29" s="329"/>
      <c r="V29" s="329"/>
      <c r="W29" s="329"/>
      <c r="X29" s="329"/>
      <c r="Y29" s="329"/>
      <c r="Z29" s="329"/>
      <c r="AA29" s="329"/>
      <c r="AB29" s="329"/>
      <c r="AC29" s="329"/>
      <c r="AD29" s="329"/>
      <c r="AE29" s="329"/>
      <c r="AF29" s="329"/>
      <c r="AG29" s="329"/>
      <c r="AH29" s="329"/>
      <c r="AI29" s="329"/>
      <c r="AJ29" s="329"/>
      <c r="AK29" s="329"/>
      <c r="AL29" s="329"/>
      <c r="AM29" s="329"/>
      <c r="AN29" s="329"/>
      <c r="AO29" s="329"/>
      <c r="AP29" s="329"/>
      <c r="AQ29" s="329"/>
      <c r="AR29" s="329"/>
      <c r="AS29" s="329"/>
      <c r="AT29" s="329"/>
      <c r="AU29" s="329"/>
      <c r="AV29" s="329"/>
      <c r="AW29" s="329"/>
      <c r="AX29" s="329"/>
      <c r="AY29" s="329"/>
      <c r="AZ29" s="329"/>
      <c r="BA29" s="329"/>
    </row>
    <row r="30" spans="1:54" x14ac:dyDescent="0.25">
      <c r="A30" s="1"/>
      <c r="B30" s="2" t="s">
        <v>238</v>
      </c>
      <c r="E30" s="44"/>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row>
    <row r="31" spans="1:54" x14ac:dyDescent="0.25">
      <c r="E31" s="400" t="str">
        <f>E23</f>
        <v>Total Benefits (Undiscounted)</v>
      </c>
      <c r="F31" s="400">
        <f t="shared" ref="F31:AZ31" si="2">F23</f>
        <v>0</v>
      </c>
      <c r="G31" s="400" t="str">
        <f t="shared" si="2"/>
        <v>2021$ in 2021</v>
      </c>
      <c r="H31" s="554" t="e">
        <f t="shared" si="2"/>
        <v>#N/A</v>
      </c>
      <c r="I31" s="401" t="e">
        <f t="shared" si="2"/>
        <v>#N/A</v>
      </c>
      <c r="J31" s="401" t="e">
        <f t="shared" si="2"/>
        <v>#N/A</v>
      </c>
      <c r="K31" s="401" t="e">
        <f t="shared" si="2"/>
        <v>#N/A</v>
      </c>
      <c r="L31" s="401" t="e">
        <f t="shared" si="2"/>
        <v>#N/A</v>
      </c>
      <c r="M31" s="401" t="e">
        <f t="shared" si="2"/>
        <v>#N/A</v>
      </c>
      <c r="N31" s="401" t="e">
        <f t="shared" si="2"/>
        <v>#N/A</v>
      </c>
      <c r="O31" s="401" t="e">
        <f t="shared" si="2"/>
        <v>#N/A</v>
      </c>
      <c r="P31" s="401" t="e">
        <f t="shared" si="2"/>
        <v>#N/A</v>
      </c>
      <c r="Q31" s="401" t="e">
        <f t="shared" si="2"/>
        <v>#N/A</v>
      </c>
      <c r="R31" s="401" t="e">
        <f t="shared" si="2"/>
        <v>#N/A</v>
      </c>
      <c r="S31" s="401" t="e">
        <f t="shared" si="2"/>
        <v>#N/A</v>
      </c>
      <c r="T31" s="401" t="e">
        <f t="shared" si="2"/>
        <v>#N/A</v>
      </c>
      <c r="U31" s="401" t="e">
        <f t="shared" si="2"/>
        <v>#N/A</v>
      </c>
      <c r="V31" s="401" t="e">
        <f t="shared" si="2"/>
        <v>#N/A</v>
      </c>
      <c r="W31" s="401" t="e">
        <f t="shared" si="2"/>
        <v>#N/A</v>
      </c>
      <c r="X31" s="401" t="e">
        <f t="shared" si="2"/>
        <v>#N/A</v>
      </c>
      <c r="Y31" s="401" t="e">
        <f t="shared" si="2"/>
        <v>#N/A</v>
      </c>
      <c r="Z31" s="401" t="e">
        <f t="shared" si="2"/>
        <v>#N/A</v>
      </c>
      <c r="AA31" s="401" t="e">
        <f t="shared" si="2"/>
        <v>#N/A</v>
      </c>
      <c r="AB31" s="401" t="e">
        <f t="shared" si="2"/>
        <v>#N/A</v>
      </c>
      <c r="AC31" s="401" t="e">
        <f t="shared" si="2"/>
        <v>#N/A</v>
      </c>
      <c r="AD31" s="401" t="e">
        <f t="shared" si="2"/>
        <v>#N/A</v>
      </c>
      <c r="AE31" s="401" t="e">
        <f t="shared" si="2"/>
        <v>#N/A</v>
      </c>
      <c r="AF31" s="401" t="e">
        <f t="shared" si="2"/>
        <v>#N/A</v>
      </c>
      <c r="AG31" s="401" t="e">
        <f t="shared" si="2"/>
        <v>#N/A</v>
      </c>
      <c r="AH31" s="401" t="e">
        <f t="shared" si="2"/>
        <v>#N/A</v>
      </c>
      <c r="AI31" s="401" t="e">
        <f t="shared" si="2"/>
        <v>#N/A</v>
      </c>
      <c r="AJ31" s="401" t="e">
        <f t="shared" si="2"/>
        <v>#N/A</v>
      </c>
      <c r="AK31" s="401" t="e">
        <f t="shared" si="2"/>
        <v>#N/A</v>
      </c>
      <c r="AL31" s="401" t="e">
        <f t="shared" si="2"/>
        <v>#N/A</v>
      </c>
      <c r="AM31" s="401" t="e">
        <f t="shared" si="2"/>
        <v>#N/A</v>
      </c>
      <c r="AN31" s="401" t="e">
        <f t="shared" si="2"/>
        <v>#N/A</v>
      </c>
      <c r="AO31" s="401" t="e">
        <f t="shared" si="2"/>
        <v>#N/A</v>
      </c>
      <c r="AP31" s="401" t="e">
        <f t="shared" si="2"/>
        <v>#N/A</v>
      </c>
      <c r="AQ31" s="401" t="e">
        <f t="shared" si="2"/>
        <v>#N/A</v>
      </c>
      <c r="AR31" s="401" t="e">
        <f t="shared" si="2"/>
        <v>#N/A</v>
      </c>
      <c r="AS31" s="401" t="e">
        <f t="shared" si="2"/>
        <v>#N/A</v>
      </c>
      <c r="AT31" s="401" t="e">
        <f t="shared" si="2"/>
        <v>#N/A</v>
      </c>
      <c r="AU31" s="401" t="e">
        <f t="shared" si="2"/>
        <v>#N/A</v>
      </c>
      <c r="AV31" s="401" t="e">
        <f t="shared" si="2"/>
        <v>#N/A</v>
      </c>
      <c r="AW31" s="401" t="e">
        <f t="shared" si="2"/>
        <v>#N/A</v>
      </c>
      <c r="AX31" s="401" t="e">
        <f t="shared" si="2"/>
        <v>#N/A</v>
      </c>
      <c r="AY31" s="401" t="e">
        <f t="shared" si="2"/>
        <v>#N/A</v>
      </c>
      <c r="AZ31" s="401" t="e">
        <f t="shared" si="2"/>
        <v>#N/A</v>
      </c>
      <c r="BA31" s="401"/>
    </row>
    <row r="32" spans="1:54" s="29" customFormat="1" x14ac:dyDescent="0.25">
      <c r="E32" s="403" t="str">
        <f>E28</f>
        <v>Total Costs (Undiscounted)</v>
      </c>
      <c r="F32" s="403">
        <f t="shared" ref="F32:AZ32" si="3">F28</f>
        <v>0</v>
      </c>
      <c r="G32" s="403" t="str">
        <f t="shared" si="3"/>
        <v>2021$ in 2021</v>
      </c>
      <c r="H32" s="555" t="e">
        <f t="shared" si="3"/>
        <v>#DIV/0!</v>
      </c>
      <c r="I32" s="404" t="e">
        <f t="shared" si="3"/>
        <v>#DIV/0!</v>
      </c>
      <c r="J32" s="404" t="e">
        <f t="shared" si="3"/>
        <v>#DIV/0!</v>
      </c>
      <c r="K32" s="404" t="e">
        <f t="shared" si="3"/>
        <v>#DIV/0!</v>
      </c>
      <c r="L32" s="404" t="e">
        <f t="shared" si="3"/>
        <v>#DIV/0!</v>
      </c>
      <c r="M32" s="404" t="e">
        <f t="shared" si="3"/>
        <v>#DIV/0!</v>
      </c>
      <c r="N32" s="404" t="e">
        <f t="shared" si="3"/>
        <v>#DIV/0!</v>
      </c>
      <c r="O32" s="404" t="e">
        <f t="shared" si="3"/>
        <v>#DIV/0!</v>
      </c>
      <c r="P32" s="404" t="e">
        <f t="shared" si="3"/>
        <v>#DIV/0!</v>
      </c>
      <c r="Q32" s="404" t="e">
        <f t="shared" si="3"/>
        <v>#DIV/0!</v>
      </c>
      <c r="R32" s="404" t="e">
        <f t="shared" si="3"/>
        <v>#DIV/0!</v>
      </c>
      <c r="S32" s="404" t="e">
        <f t="shared" si="3"/>
        <v>#DIV/0!</v>
      </c>
      <c r="T32" s="404" t="e">
        <f t="shared" si="3"/>
        <v>#DIV/0!</v>
      </c>
      <c r="U32" s="404" t="e">
        <f t="shared" si="3"/>
        <v>#DIV/0!</v>
      </c>
      <c r="V32" s="404" t="e">
        <f t="shared" si="3"/>
        <v>#DIV/0!</v>
      </c>
      <c r="W32" s="404" t="e">
        <f t="shared" si="3"/>
        <v>#DIV/0!</v>
      </c>
      <c r="X32" s="404" t="e">
        <f t="shared" si="3"/>
        <v>#DIV/0!</v>
      </c>
      <c r="Y32" s="404" t="e">
        <f t="shared" si="3"/>
        <v>#DIV/0!</v>
      </c>
      <c r="Z32" s="404" t="e">
        <f t="shared" si="3"/>
        <v>#DIV/0!</v>
      </c>
      <c r="AA32" s="404" t="e">
        <f t="shared" si="3"/>
        <v>#DIV/0!</v>
      </c>
      <c r="AB32" s="404" t="e">
        <f t="shared" si="3"/>
        <v>#DIV/0!</v>
      </c>
      <c r="AC32" s="404" t="e">
        <f t="shared" si="3"/>
        <v>#DIV/0!</v>
      </c>
      <c r="AD32" s="404" t="e">
        <f t="shared" si="3"/>
        <v>#DIV/0!</v>
      </c>
      <c r="AE32" s="404" t="e">
        <f t="shared" si="3"/>
        <v>#DIV/0!</v>
      </c>
      <c r="AF32" s="404" t="e">
        <f t="shared" si="3"/>
        <v>#DIV/0!</v>
      </c>
      <c r="AG32" s="404" t="e">
        <f t="shared" si="3"/>
        <v>#DIV/0!</v>
      </c>
      <c r="AH32" s="404" t="e">
        <f t="shared" si="3"/>
        <v>#DIV/0!</v>
      </c>
      <c r="AI32" s="404" t="e">
        <f t="shared" si="3"/>
        <v>#DIV/0!</v>
      </c>
      <c r="AJ32" s="404" t="e">
        <f t="shared" si="3"/>
        <v>#DIV/0!</v>
      </c>
      <c r="AK32" s="404" t="e">
        <f t="shared" si="3"/>
        <v>#DIV/0!</v>
      </c>
      <c r="AL32" s="404" t="e">
        <f t="shared" si="3"/>
        <v>#DIV/0!</v>
      </c>
      <c r="AM32" s="404" t="e">
        <f t="shared" si="3"/>
        <v>#DIV/0!</v>
      </c>
      <c r="AN32" s="404" t="e">
        <f t="shared" si="3"/>
        <v>#DIV/0!</v>
      </c>
      <c r="AO32" s="404" t="e">
        <f t="shared" si="3"/>
        <v>#DIV/0!</v>
      </c>
      <c r="AP32" s="404" t="e">
        <f t="shared" si="3"/>
        <v>#DIV/0!</v>
      </c>
      <c r="AQ32" s="404" t="e">
        <f t="shared" si="3"/>
        <v>#DIV/0!</v>
      </c>
      <c r="AR32" s="404" t="e">
        <f t="shared" si="3"/>
        <v>#DIV/0!</v>
      </c>
      <c r="AS32" s="404" t="e">
        <f t="shared" si="3"/>
        <v>#DIV/0!</v>
      </c>
      <c r="AT32" s="404" t="e">
        <f t="shared" si="3"/>
        <v>#DIV/0!</v>
      </c>
      <c r="AU32" s="404" t="e">
        <f t="shared" si="3"/>
        <v>#DIV/0!</v>
      </c>
      <c r="AV32" s="404" t="e">
        <f t="shared" si="3"/>
        <v>#DIV/0!</v>
      </c>
      <c r="AW32" s="404" t="e">
        <f t="shared" si="3"/>
        <v>#DIV/0!</v>
      </c>
      <c r="AX32" s="404" t="e">
        <f t="shared" si="3"/>
        <v>#DIV/0!</v>
      </c>
      <c r="AY32" s="404" t="e">
        <f t="shared" si="3"/>
        <v>#DIV/0!</v>
      </c>
      <c r="AZ32" s="404" t="e">
        <f t="shared" si="3"/>
        <v>#DIV/0!</v>
      </c>
      <c r="BA32" s="404"/>
    </row>
    <row r="33" spans="1:54" x14ac:dyDescent="0.25">
      <c r="D33" s="402"/>
      <c r="E33" s="406" t="s">
        <v>239</v>
      </c>
      <c r="F33" s="539"/>
      <c r="G33" s="538" t="str">
        <f>$H$4&amp;"$ in "&amp;$H$5</f>
        <v>2021$ in 2021</v>
      </c>
      <c r="H33" s="556" t="e">
        <f>SUM(I33:BA33)</f>
        <v>#N/A</v>
      </c>
      <c r="I33" s="407" t="e">
        <f>I31-I32</f>
        <v>#N/A</v>
      </c>
      <c r="J33" s="407" t="e">
        <f t="shared" ref="J33:AZ33" si="4">J31-J32</f>
        <v>#N/A</v>
      </c>
      <c r="K33" s="407" t="e">
        <f t="shared" si="4"/>
        <v>#N/A</v>
      </c>
      <c r="L33" s="407" t="e">
        <f t="shared" si="4"/>
        <v>#N/A</v>
      </c>
      <c r="M33" s="407" t="e">
        <f t="shared" si="4"/>
        <v>#N/A</v>
      </c>
      <c r="N33" s="407" t="e">
        <f t="shared" si="4"/>
        <v>#N/A</v>
      </c>
      <c r="O33" s="407" t="e">
        <f t="shared" si="4"/>
        <v>#N/A</v>
      </c>
      <c r="P33" s="407" t="e">
        <f t="shared" si="4"/>
        <v>#N/A</v>
      </c>
      <c r="Q33" s="407" t="e">
        <f t="shared" si="4"/>
        <v>#N/A</v>
      </c>
      <c r="R33" s="407" t="e">
        <f t="shared" si="4"/>
        <v>#N/A</v>
      </c>
      <c r="S33" s="407" t="e">
        <f t="shared" si="4"/>
        <v>#N/A</v>
      </c>
      <c r="T33" s="407" t="e">
        <f t="shared" si="4"/>
        <v>#N/A</v>
      </c>
      <c r="U33" s="407" t="e">
        <f t="shared" si="4"/>
        <v>#N/A</v>
      </c>
      <c r="V33" s="407" t="e">
        <f t="shared" si="4"/>
        <v>#N/A</v>
      </c>
      <c r="W33" s="407" t="e">
        <f t="shared" si="4"/>
        <v>#N/A</v>
      </c>
      <c r="X33" s="407" t="e">
        <f t="shared" si="4"/>
        <v>#N/A</v>
      </c>
      <c r="Y33" s="407" t="e">
        <f t="shared" si="4"/>
        <v>#N/A</v>
      </c>
      <c r="Z33" s="407" t="e">
        <f t="shared" si="4"/>
        <v>#N/A</v>
      </c>
      <c r="AA33" s="407" t="e">
        <f t="shared" si="4"/>
        <v>#N/A</v>
      </c>
      <c r="AB33" s="407" t="e">
        <f t="shared" si="4"/>
        <v>#N/A</v>
      </c>
      <c r="AC33" s="407" t="e">
        <f t="shared" si="4"/>
        <v>#N/A</v>
      </c>
      <c r="AD33" s="407" t="e">
        <f t="shared" si="4"/>
        <v>#N/A</v>
      </c>
      <c r="AE33" s="407" t="e">
        <f t="shared" si="4"/>
        <v>#N/A</v>
      </c>
      <c r="AF33" s="407" t="e">
        <f t="shared" si="4"/>
        <v>#N/A</v>
      </c>
      <c r="AG33" s="407" t="e">
        <f t="shared" si="4"/>
        <v>#N/A</v>
      </c>
      <c r="AH33" s="407" t="e">
        <f t="shared" si="4"/>
        <v>#N/A</v>
      </c>
      <c r="AI33" s="407" t="e">
        <f t="shared" si="4"/>
        <v>#N/A</v>
      </c>
      <c r="AJ33" s="407" t="e">
        <f t="shared" si="4"/>
        <v>#N/A</v>
      </c>
      <c r="AK33" s="407" t="e">
        <f t="shared" si="4"/>
        <v>#N/A</v>
      </c>
      <c r="AL33" s="407" t="e">
        <f t="shared" si="4"/>
        <v>#N/A</v>
      </c>
      <c r="AM33" s="407" t="e">
        <f t="shared" si="4"/>
        <v>#N/A</v>
      </c>
      <c r="AN33" s="407" t="e">
        <f t="shared" si="4"/>
        <v>#N/A</v>
      </c>
      <c r="AO33" s="407" t="e">
        <f t="shared" si="4"/>
        <v>#N/A</v>
      </c>
      <c r="AP33" s="407" t="e">
        <f t="shared" si="4"/>
        <v>#N/A</v>
      </c>
      <c r="AQ33" s="407" t="e">
        <f t="shared" si="4"/>
        <v>#N/A</v>
      </c>
      <c r="AR33" s="407" t="e">
        <f t="shared" si="4"/>
        <v>#N/A</v>
      </c>
      <c r="AS33" s="407" t="e">
        <f t="shared" si="4"/>
        <v>#N/A</v>
      </c>
      <c r="AT33" s="407" t="e">
        <f t="shared" si="4"/>
        <v>#N/A</v>
      </c>
      <c r="AU33" s="407" t="e">
        <f t="shared" si="4"/>
        <v>#N/A</v>
      </c>
      <c r="AV33" s="407" t="e">
        <f t="shared" si="4"/>
        <v>#N/A</v>
      </c>
      <c r="AW33" s="407" t="e">
        <f t="shared" si="4"/>
        <v>#N/A</v>
      </c>
      <c r="AX33" s="407" t="e">
        <f t="shared" si="4"/>
        <v>#N/A</v>
      </c>
      <c r="AY33" s="407" t="e">
        <f t="shared" si="4"/>
        <v>#N/A</v>
      </c>
      <c r="AZ33" s="407" t="e">
        <f t="shared" si="4"/>
        <v>#N/A</v>
      </c>
      <c r="BA33" s="407"/>
      <c r="BB33" s="168"/>
    </row>
    <row r="34" spans="1:54" x14ac:dyDescent="0.25">
      <c r="E34" s="328"/>
      <c r="F34" s="540"/>
      <c r="G34" s="267"/>
      <c r="H34" s="215"/>
      <c r="I34" s="405"/>
      <c r="J34" s="405"/>
      <c r="K34" s="405"/>
      <c r="L34" s="405"/>
      <c r="M34" s="405"/>
      <c r="N34" s="405"/>
      <c r="O34" s="405"/>
      <c r="P34" s="405"/>
      <c r="Q34" s="405"/>
      <c r="R34" s="405"/>
      <c r="S34" s="405"/>
      <c r="T34" s="405"/>
      <c r="U34" s="405"/>
      <c r="V34" s="405"/>
      <c r="W34" s="405"/>
      <c r="X34" s="405"/>
      <c r="Y34" s="405"/>
      <c r="Z34" s="405"/>
      <c r="AA34" s="405"/>
      <c r="AB34" s="405"/>
      <c r="AC34" s="405"/>
      <c r="AD34" s="405"/>
      <c r="AE34" s="405"/>
      <c r="AF34" s="405"/>
      <c r="AG34" s="405"/>
      <c r="AH34" s="405"/>
      <c r="AI34" s="405"/>
      <c r="AJ34" s="405"/>
      <c r="AK34" s="405"/>
      <c r="AL34" s="405"/>
      <c r="AM34" s="405"/>
      <c r="AN34" s="405"/>
      <c r="AO34" s="405"/>
      <c r="AP34" s="405"/>
      <c r="AQ34" s="405"/>
      <c r="AR34" s="405"/>
      <c r="AS34" s="405"/>
      <c r="AT34" s="405"/>
      <c r="AU34" s="405"/>
      <c r="AV34" s="405"/>
      <c r="AW34" s="405"/>
      <c r="AX34" s="405"/>
      <c r="AY34" s="405"/>
      <c r="AZ34" s="405"/>
      <c r="BA34" s="405"/>
    </row>
    <row r="35" spans="1:54" x14ac:dyDescent="0.25">
      <c r="A35" s="1"/>
      <c r="B35" s="2" t="s">
        <v>240</v>
      </c>
      <c r="E35" s="44"/>
    </row>
    <row r="36" spans="1:54" x14ac:dyDescent="0.25">
      <c r="E36" s="134" t="s">
        <v>240</v>
      </c>
      <c r="F36" s="134"/>
      <c r="G36" s="17" t="s">
        <v>222</v>
      </c>
      <c r="H36" s="940" t="e">
        <f>H31/H32</f>
        <v>#N/A</v>
      </c>
    </row>
    <row r="37" spans="1:54" x14ac:dyDescent="0.25">
      <c r="E37" s="134"/>
      <c r="F37" s="17"/>
      <c r="G37" s="17"/>
    </row>
    <row r="38" spans="1:54" x14ac:dyDescent="0.25">
      <c r="B38" s="2" t="s">
        <v>214</v>
      </c>
      <c r="E38" s="134"/>
      <c r="F38" s="17"/>
      <c r="G38" s="17"/>
    </row>
    <row r="39" spans="1:54" x14ac:dyDescent="0.25">
      <c r="E39" s="134" t="s">
        <v>214</v>
      </c>
      <c r="F39" s="541"/>
      <c r="G39" s="17" t="str">
        <f>$H$4&amp;"$ in "&amp;$H$5</f>
        <v>2021$ in 2021</v>
      </c>
      <c r="H39" s="558" t="e">
        <f>H33</f>
        <v>#N/A</v>
      </c>
    </row>
    <row r="40" spans="1:54" x14ac:dyDescent="0.25"/>
    <row r="41" spans="1:54" x14ac:dyDescent="0.25">
      <c r="B41" s="2" t="s">
        <v>241</v>
      </c>
      <c r="E41" s="44"/>
      <c r="F41" s="542"/>
    </row>
    <row r="42" spans="1:54" x14ac:dyDescent="0.25">
      <c r="E42" s="44" t="s">
        <v>241</v>
      </c>
      <c r="G42" s="4" t="s">
        <v>77</v>
      </c>
      <c r="H42" s="559" t="e">
        <f>IRR(I33:XFD33)</f>
        <v>#VALUE!</v>
      </c>
    </row>
    <row r="43" spans="1:54" x14ac:dyDescent="0.25"/>
    <row r="44" spans="1:54" x14ac:dyDescent="0.25">
      <c r="A44" s="1" t="s">
        <v>242</v>
      </c>
      <c r="E44" s="44"/>
      <c r="I44" s="1"/>
      <c r="J44" s="1"/>
      <c r="K44" s="1"/>
      <c r="L44" s="1"/>
      <c r="M44" s="1"/>
      <c r="N44" s="1"/>
      <c r="O44" s="1"/>
      <c r="P44" s="1"/>
      <c r="Q44" s="1"/>
    </row>
    <row r="45" spans="1:54" x14ac:dyDescent="0.25">
      <c r="A45" s="1"/>
      <c r="E45" s="44"/>
      <c r="I45" s="1"/>
      <c r="J45" s="1"/>
      <c r="K45" s="1"/>
      <c r="L45" s="1"/>
      <c r="M45" s="1"/>
      <c r="N45" s="1"/>
      <c r="O45" s="1"/>
      <c r="P45" s="1"/>
      <c r="Q45" s="1"/>
    </row>
    <row r="46" spans="1:54" x14ac:dyDescent="0.25">
      <c r="B46" s="2" t="s">
        <v>243</v>
      </c>
      <c r="E46" s="44"/>
      <c r="I46" s="1"/>
      <c r="J46" s="1"/>
      <c r="K46" s="1"/>
      <c r="L46" s="1"/>
      <c r="M46" s="1"/>
      <c r="N46" s="1"/>
      <c r="O46" s="1"/>
      <c r="P46" s="1"/>
      <c r="Q46" s="1"/>
    </row>
    <row r="47" spans="1:54" s="17" customFormat="1" x14ac:dyDescent="0.25">
      <c r="E47" s="134" t="str">
        <f>E12</f>
        <v>Value of Travel Time Savings</v>
      </c>
      <c r="F47" s="134" t="str">
        <f t="shared" ref="F47:G47" si="5">F12</f>
        <v>negative = increase in costs, positive = decrease in costs</v>
      </c>
      <c r="G47" s="134" t="str">
        <f t="shared" si="5"/>
        <v>2021$s</v>
      </c>
      <c r="H47" s="277">
        <f>SUM(I47:BA47)</f>
        <v>0</v>
      </c>
      <c r="I47" s="28">
        <f>I12*I$3</f>
        <v>0</v>
      </c>
      <c r="J47" s="28">
        <f t="shared" ref="J47:AZ47" si="6">J12*J$3</f>
        <v>0</v>
      </c>
      <c r="K47" s="28">
        <f t="shared" si="6"/>
        <v>0</v>
      </c>
      <c r="L47" s="28">
        <f t="shared" si="6"/>
        <v>0</v>
      </c>
      <c r="M47" s="28">
        <f t="shared" si="6"/>
        <v>0</v>
      </c>
      <c r="N47" s="28">
        <f t="shared" si="6"/>
        <v>0</v>
      </c>
      <c r="O47" s="28">
        <f t="shared" si="6"/>
        <v>0</v>
      </c>
      <c r="P47" s="28">
        <f t="shared" si="6"/>
        <v>0</v>
      </c>
      <c r="Q47" s="28">
        <f t="shared" si="6"/>
        <v>0</v>
      </c>
      <c r="R47" s="28">
        <f t="shared" si="6"/>
        <v>0</v>
      </c>
      <c r="S47" s="28">
        <f t="shared" si="6"/>
        <v>0</v>
      </c>
      <c r="T47" s="28">
        <f t="shared" si="6"/>
        <v>0</v>
      </c>
      <c r="U47" s="28">
        <f t="shared" si="6"/>
        <v>0</v>
      </c>
      <c r="V47" s="28">
        <f t="shared" si="6"/>
        <v>0</v>
      </c>
      <c r="W47" s="28">
        <f t="shared" si="6"/>
        <v>0</v>
      </c>
      <c r="X47" s="28">
        <f t="shared" si="6"/>
        <v>0</v>
      </c>
      <c r="Y47" s="28">
        <f t="shared" si="6"/>
        <v>0</v>
      </c>
      <c r="Z47" s="28">
        <f t="shared" si="6"/>
        <v>0</v>
      </c>
      <c r="AA47" s="28">
        <f t="shared" si="6"/>
        <v>0</v>
      </c>
      <c r="AB47" s="28">
        <f t="shared" si="6"/>
        <v>0</v>
      </c>
      <c r="AC47" s="28">
        <f t="shared" si="6"/>
        <v>0</v>
      </c>
      <c r="AD47" s="28">
        <f t="shared" si="6"/>
        <v>0</v>
      </c>
      <c r="AE47" s="28">
        <f t="shared" si="6"/>
        <v>0</v>
      </c>
      <c r="AF47" s="28">
        <f t="shared" si="6"/>
        <v>0</v>
      </c>
      <c r="AG47" s="28">
        <f t="shared" si="6"/>
        <v>0</v>
      </c>
      <c r="AH47" s="28">
        <f t="shared" si="6"/>
        <v>0</v>
      </c>
      <c r="AI47" s="28">
        <f t="shared" si="6"/>
        <v>0</v>
      </c>
      <c r="AJ47" s="28">
        <f t="shared" si="6"/>
        <v>0</v>
      </c>
      <c r="AK47" s="28">
        <f t="shared" si="6"/>
        <v>0</v>
      </c>
      <c r="AL47" s="28">
        <f t="shared" si="6"/>
        <v>0</v>
      </c>
      <c r="AM47" s="28">
        <f t="shared" si="6"/>
        <v>0</v>
      </c>
      <c r="AN47" s="28">
        <f t="shared" si="6"/>
        <v>0</v>
      </c>
      <c r="AO47" s="28">
        <f t="shared" si="6"/>
        <v>0</v>
      </c>
      <c r="AP47" s="28">
        <f t="shared" si="6"/>
        <v>0</v>
      </c>
      <c r="AQ47" s="28">
        <f t="shared" si="6"/>
        <v>0</v>
      </c>
      <c r="AR47" s="28">
        <f t="shared" si="6"/>
        <v>0</v>
      </c>
      <c r="AS47" s="28">
        <f t="shared" si="6"/>
        <v>0</v>
      </c>
      <c r="AT47" s="28">
        <f t="shared" si="6"/>
        <v>0</v>
      </c>
      <c r="AU47" s="28">
        <f t="shared" si="6"/>
        <v>0</v>
      </c>
      <c r="AV47" s="28">
        <f t="shared" si="6"/>
        <v>0</v>
      </c>
      <c r="AW47" s="28">
        <f t="shared" si="6"/>
        <v>0</v>
      </c>
      <c r="AX47" s="28">
        <f t="shared" si="6"/>
        <v>0</v>
      </c>
      <c r="AY47" s="28">
        <f t="shared" si="6"/>
        <v>0</v>
      </c>
      <c r="AZ47" s="28">
        <f t="shared" si="6"/>
        <v>0</v>
      </c>
      <c r="BA47" s="28"/>
    </row>
    <row r="48" spans="1:54" s="17" customFormat="1" x14ac:dyDescent="0.25">
      <c r="E48" s="134" t="str">
        <f t="shared" ref="E48:G48" si="7">E13</f>
        <v>Vehicle Operating Cost Increases/Savings</v>
      </c>
      <c r="F48" s="134" t="str">
        <f t="shared" si="7"/>
        <v>negative = increase in costs, positive = decrease in costs</v>
      </c>
      <c r="G48" s="134" t="str">
        <f t="shared" si="7"/>
        <v>2021$s</v>
      </c>
      <c r="H48" s="277">
        <f t="shared" ref="H48:H58" si="8">SUM(I48:BA48)</f>
        <v>0</v>
      </c>
      <c r="I48" s="28">
        <f t="shared" ref="I48:AZ48" si="9">I13*I$3</f>
        <v>0</v>
      </c>
      <c r="J48" s="28">
        <f t="shared" si="9"/>
        <v>0</v>
      </c>
      <c r="K48" s="28">
        <f t="shared" si="9"/>
        <v>0</v>
      </c>
      <c r="L48" s="28">
        <f t="shared" si="9"/>
        <v>0</v>
      </c>
      <c r="M48" s="28">
        <f t="shared" si="9"/>
        <v>0</v>
      </c>
      <c r="N48" s="28">
        <f t="shared" si="9"/>
        <v>0</v>
      </c>
      <c r="O48" s="28">
        <f t="shared" si="9"/>
        <v>0</v>
      </c>
      <c r="P48" s="28">
        <f t="shared" si="9"/>
        <v>0</v>
      </c>
      <c r="Q48" s="28">
        <f t="shared" si="9"/>
        <v>0</v>
      </c>
      <c r="R48" s="28">
        <f t="shared" si="9"/>
        <v>0</v>
      </c>
      <c r="S48" s="28">
        <f t="shared" si="9"/>
        <v>0</v>
      </c>
      <c r="T48" s="28">
        <f t="shared" si="9"/>
        <v>0</v>
      </c>
      <c r="U48" s="28">
        <f t="shared" si="9"/>
        <v>0</v>
      </c>
      <c r="V48" s="28">
        <f t="shared" si="9"/>
        <v>0</v>
      </c>
      <c r="W48" s="28">
        <f t="shared" si="9"/>
        <v>0</v>
      </c>
      <c r="X48" s="28">
        <f t="shared" si="9"/>
        <v>0</v>
      </c>
      <c r="Y48" s="28">
        <f t="shared" si="9"/>
        <v>0</v>
      </c>
      <c r="Z48" s="28">
        <f t="shared" si="9"/>
        <v>0</v>
      </c>
      <c r="AA48" s="28">
        <f t="shared" si="9"/>
        <v>0</v>
      </c>
      <c r="AB48" s="28">
        <f t="shared" si="9"/>
        <v>0</v>
      </c>
      <c r="AC48" s="28">
        <f t="shared" si="9"/>
        <v>0</v>
      </c>
      <c r="AD48" s="28">
        <f t="shared" si="9"/>
        <v>0</v>
      </c>
      <c r="AE48" s="28">
        <f t="shared" si="9"/>
        <v>0</v>
      </c>
      <c r="AF48" s="28">
        <f t="shared" si="9"/>
        <v>0</v>
      </c>
      <c r="AG48" s="28">
        <f t="shared" si="9"/>
        <v>0</v>
      </c>
      <c r="AH48" s="28">
        <f t="shared" si="9"/>
        <v>0</v>
      </c>
      <c r="AI48" s="28">
        <f t="shared" si="9"/>
        <v>0</v>
      </c>
      <c r="AJ48" s="28">
        <f t="shared" si="9"/>
        <v>0</v>
      </c>
      <c r="AK48" s="28">
        <f t="shared" si="9"/>
        <v>0</v>
      </c>
      <c r="AL48" s="28">
        <f t="shared" si="9"/>
        <v>0</v>
      </c>
      <c r="AM48" s="28">
        <f t="shared" si="9"/>
        <v>0</v>
      </c>
      <c r="AN48" s="28">
        <f t="shared" si="9"/>
        <v>0</v>
      </c>
      <c r="AO48" s="28">
        <f t="shared" si="9"/>
        <v>0</v>
      </c>
      <c r="AP48" s="28">
        <f t="shared" si="9"/>
        <v>0</v>
      </c>
      <c r="AQ48" s="28">
        <f t="shared" si="9"/>
        <v>0</v>
      </c>
      <c r="AR48" s="28">
        <f t="shared" si="9"/>
        <v>0</v>
      </c>
      <c r="AS48" s="28">
        <f t="shared" si="9"/>
        <v>0</v>
      </c>
      <c r="AT48" s="28">
        <f t="shared" si="9"/>
        <v>0</v>
      </c>
      <c r="AU48" s="28">
        <f t="shared" si="9"/>
        <v>0</v>
      </c>
      <c r="AV48" s="28">
        <f t="shared" si="9"/>
        <v>0</v>
      </c>
      <c r="AW48" s="28">
        <f t="shared" si="9"/>
        <v>0</v>
      </c>
      <c r="AX48" s="28">
        <f t="shared" si="9"/>
        <v>0</v>
      </c>
      <c r="AY48" s="28">
        <f t="shared" si="9"/>
        <v>0</v>
      </c>
      <c r="AZ48" s="28">
        <f t="shared" si="9"/>
        <v>0</v>
      </c>
      <c r="BA48" s="28"/>
    </row>
    <row r="49" spans="1:54" s="17" customFormat="1" x14ac:dyDescent="0.25">
      <c r="E49" s="134" t="str">
        <f t="shared" ref="E49:G49" si="10">E14</f>
        <v>State of Good Repair Cost Increases/Savings</v>
      </c>
      <c r="F49" s="134" t="str">
        <f t="shared" si="10"/>
        <v>negative = increase in costs, positive = decrease in costs</v>
      </c>
      <c r="G49" s="134" t="str">
        <f t="shared" si="10"/>
        <v>2021$s</v>
      </c>
      <c r="H49" s="277">
        <f t="shared" si="8"/>
        <v>0</v>
      </c>
      <c r="I49" s="28">
        <f t="shared" ref="I49:AZ49" si="11">I14*I$3</f>
        <v>0</v>
      </c>
      <c r="J49" s="28">
        <f t="shared" si="11"/>
        <v>0</v>
      </c>
      <c r="K49" s="28">
        <f t="shared" si="11"/>
        <v>0</v>
      </c>
      <c r="L49" s="28">
        <f t="shared" si="11"/>
        <v>0</v>
      </c>
      <c r="M49" s="28">
        <f t="shared" si="11"/>
        <v>0</v>
      </c>
      <c r="N49" s="28">
        <f t="shared" si="11"/>
        <v>0</v>
      </c>
      <c r="O49" s="28">
        <f t="shared" si="11"/>
        <v>0</v>
      </c>
      <c r="P49" s="28">
        <f t="shared" si="11"/>
        <v>0</v>
      </c>
      <c r="Q49" s="28">
        <f t="shared" si="11"/>
        <v>0</v>
      </c>
      <c r="R49" s="28">
        <f t="shared" si="11"/>
        <v>0</v>
      </c>
      <c r="S49" s="28">
        <f t="shared" si="11"/>
        <v>0</v>
      </c>
      <c r="T49" s="28">
        <f t="shared" si="11"/>
        <v>0</v>
      </c>
      <c r="U49" s="28">
        <f t="shared" si="11"/>
        <v>0</v>
      </c>
      <c r="V49" s="28">
        <f t="shared" si="11"/>
        <v>0</v>
      </c>
      <c r="W49" s="28">
        <f t="shared" si="11"/>
        <v>0</v>
      </c>
      <c r="X49" s="28">
        <f t="shared" si="11"/>
        <v>0</v>
      </c>
      <c r="Y49" s="28">
        <f t="shared" si="11"/>
        <v>0</v>
      </c>
      <c r="Z49" s="28">
        <f t="shared" si="11"/>
        <v>0</v>
      </c>
      <c r="AA49" s="28">
        <f t="shared" si="11"/>
        <v>0</v>
      </c>
      <c r="AB49" s="28">
        <f t="shared" si="11"/>
        <v>0</v>
      </c>
      <c r="AC49" s="28">
        <f t="shared" si="11"/>
        <v>0</v>
      </c>
      <c r="AD49" s="28">
        <f t="shared" si="11"/>
        <v>0</v>
      </c>
      <c r="AE49" s="28">
        <f t="shared" si="11"/>
        <v>0</v>
      </c>
      <c r="AF49" s="28">
        <f t="shared" si="11"/>
        <v>0</v>
      </c>
      <c r="AG49" s="28">
        <f t="shared" si="11"/>
        <v>0</v>
      </c>
      <c r="AH49" s="28">
        <f t="shared" si="11"/>
        <v>0</v>
      </c>
      <c r="AI49" s="28">
        <f t="shared" si="11"/>
        <v>0</v>
      </c>
      <c r="AJ49" s="28">
        <f t="shared" si="11"/>
        <v>0</v>
      </c>
      <c r="AK49" s="28">
        <f t="shared" si="11"/>
        <v>0</v>
      </c>
      <c r="AL49" s="28">
        <f t="shared" si="11"/>
        <v>0</v>
      </c>
      <c r="AM49" s="28">
        <f t="shared" si="11"/>
        <v>0</v>
      </c>
      <c r="AN49" s="28">
        <f t="shared" si="11"/>
        <v>0</v>
      </c>
      <c r="AO49" s="28">
        <f t="shared" si="11"/>
        <v>0</v>
      </c>
      <c r="AP49" s="28">
        <f t="shared" si="11"/>
        <v>0</v>
      </c>
      <c r="AQ49" s="28">
        <f t="shared" si="11"/>
        <v>0</v>
      </c>
      <c r="AR49" s="28">
        <f t="shared" si="11"/>
        <v>0</v>
      </c>
      <c r="AS49" s="28">
        <f t="shared" si="11"/>
        <v>0</v>
      </c>
      <c r="AT49" s="28">
        <f t="shared" si="11"/>
        <v>0</v>
      </c>
      <c r="AU49" s="28">
        <f t="shared" si="11"/>
        <v>0</v>
      </c>
      <c r="AV49" s="28">
        <f t="shared" si="11"/>
        <v>0</v>
      </c>
      <c r="AW49" s="28">
        <f t="shared" si="11"/>
        <v>0</v>
      </c>
      <c r="AX49" s="28">
        <f t="shared" si="11"/>
        <v>0</v>
      </c>
      <c r="AY49" s="28">
        <f t="shared" si="11"/>
        <v>0</v>
      </c>
      <c r="AZ49" s="28">
        <f t="shared" si="11"/>
        <v>0</v>
      </c>
      <c r="BA49" s="28"/>
    </row>
    <row r="50" spans="1:54" s="17" customFormat="1" x14ac:dyDescent="0.25">
      <c r="E50" s="134" t="str">
        <f t="shared" ref="E50:G50" si="12">E15</f>
        <v>Noise Cost Increases/Savings</v>
      </c>
      <c r="F50" s="134" t="str">
        <f t="shared" si="12"/>
        <v>negative = increase in costs, positive = decrease in costs</v>
      </c>
      <c r="G50" s="134" t="str">
        <f t="shared" si="12"/>
        <v>2021$s</v>
      </c>
      <c r="H50" s="277">
        <f t="shared" si="8"/>
        <v>0</v>
      </c>
      <c r="I50" s="28">
        <f t="shared" ref="I50:AZ50" si="13">I15*I$3</f>
        <v>0</v>
      </c>
      <c r="J50" s="28">
        <f t="shared" si="13"/>
        <v>0</v>
      </c>
      <c r="K50" s="28">
        <f t="shared" si="13"/>
        <v>0</v>
      </c>
      <c r="L50" s="28">
        <f t="shared" si="13"/>
        <v>0</v>
      </c>
      <c r="M50" s="28">
        <f t="shared" si="13"/>
        <v>0</v>
      </c>
      <c r="N50" s="28">
        <f t="shared" si="13"/>
        <v>0</v>
      </c>
      <c r="O50" s="28">
        <f t="shared" si="13"/>
        <v>0</v>
      </c>
      <c r="P50" s="28">
        <f t="shared" si="13"/>
        <v>0</v>
      </c>
      <c r="Q50" s="28">
        <f t="shared" si="13"/>
        <v>0</v>
      </c>
      <c r="R50" s="28">
        <f t="shared" si="13"/>
        <v>0</v>
      </c>
      <c r="S50" s="28">
        <f t="shared" si="13"/>
        <v>0</v>
      </c>
      <c r="T50" s="28">
        <f t="shared" si="13"/>
        <v>0</v>
      </c>
      <c r="U50" s="28">
        <f t="shared" si="13"/>
        <v>0</v>
      </c>
      <c r="V50" s="28">
        <f t="shared" si="13"/>
        <v>0</v>
      </c>
      <c r="W50" s="28">
        <f t="shared" si="13"/>
        <v>0</v>
      </c>
      <c r="X50" s="28">
        <f t="shared" si="13"/>
        <v>0</v>
      </c>
      <c r="Y50" s="28">
        <f t="shared" si="13"/>
        <v>0</v>
      </c>
      <c r="Z50" s="28">
        <f t="shared" si="13"/>
        <v>0</v>
      </c>
      <c r="AA50" s="28">
        <f t="shared" si="13"/>
        <v>0</v>
      </c>
      <c r="AB50" s="28">
        <f t="shared" si="13"/>
        <v>0</v>
      </c>
      <c r="AC50" s="28">
        <f t="shared" si="13"/>
        <v>0</v>
      </c>
      <c r="AD50" s="28">
        <f t="shared" si="13"/>
        <v>0</v>
      </c>
      <c r="AE50" s="28">
        <f t="shared" si="13"/>
        <v>0</v>
      </c>
      <c r="AF50" s="28">
        <f t="shared" si="13"/>
        <v>0</v>
      </c>
      <c r="AG50" s="28">
        <f t="shared" si="13"/>
        <v>0</v>
      </c>
      <c r="AH50" s="28">
        <f t="shared" si="13"/>
        <v>0</v>
      </c>
      <c r="AI50" s="28">
        <f t="shared" si="13"/>
        <v>0</v>
      </c>
      <c r="AJ50" s="28">
        <f t="shared" si="13"/>
        <v>0</v>
      </c>
      <c r="AK50" s="28">
        <f t="shared" si="13"/>
        <v>0</v>
      </c>
      <c r="AL50" s="28">
        <f t="shared" si="13"/>
        <v>0</v>
      </c>
      <c r="AM50" s="28">
        <f t="shared" si="13"/>
        <v>0</v>
      </c>
      <c r="AN50" s="28">
        <f t="shared" si="13"/>
        <v>0</v>
      </c>
      <c r="AO50" s="28">
        <f t="shared" si="13"/>
        <v>0</v>
      </c>
      <c r="AP50" s="28">
        <f t="shared" si="13"/>
        <v>0</v>
      </c>
      <c r="AQ50" s="28">
        <f t="shared" si="13"/>
        <v>0</v>
      </c>
      <c r="AR50" s="28">
        <f t="shared" si="13"/>
        <v>0</v>
      </c>
      <c r="AS50" s="28">
        <f t="shared" si="13"/>
        <v>0</v>
      </c>
      <c r="AT50" s="28">
        <f t="shared" si="13"/>
        <v>0</v>
      </c>
      <c r="AU50" s="28">
        <f t="shared" si="13"/>
        <v>0</v>
      </c>
      <c r="AV50" s="28">
        <f t="shared" si="13"/>
        <v>0</v>
      </c>
      <c r="AW50" s="28">
        <f t="shared" si="13"/>
        <v>0</v>
      </c>
      <c r="AX50" s="28">
        <f t="shared" si="13"/>
        <v>0</v>
      </c>
      <c r="AY50" s="28">
        <f t="shared" si="13"/>
        <v>0</v>
      </c>
      <c r="AZ50" s="28">
        <f t="shared" si="13"/>
        <v>0</v>
      </c>
      <c r="BA50" s="28"/>
    </row>
    <row r="51" spans="1:54" s="17" customFormat="1" x14ac:dyDescent="0.25">
      <c r="E51" s="134" t="str">
        <f t="shared" ref="E51:G51" si="14">E16</f>
        <v>Parking Cost Increases/Savings</v>
      </c>
      <c r="F51" s="134" t="str">
        <f t="shared" si="14"/>
        <v>negative = increase in costs, positive = decrease in costs</v>
      </c>
      <c r="G51" s="134" t="str">
        <f t="shared" si="14"/>
        <v>2021$s</v>
      </c>
      <c r="H51" s="277">
        <f t="shared" si="8"/>
        <v>0</v>
      </c>
      <c r="I51" s="28">
        <f t="shared" ref="I51:AZ51" si="15">I16*I$3</f>
        <v>0</v>
      </c>
      <c r="J51" s="28">
        <f t="shared" si="15"/>
        <v>0</v>
      </c>
      <c r="K51" s="28">
        <f t="shared" si="15"/>
        <v>0</v>
      </c>
      <c r="L51" s="28">
        <f t="shared" si="15"/>
        <v>0</v>
      </c>
      <c r="M51" s="28">
        <f t="shared" si="15"/>
        <v>0</v>
      </c>
      <c r="N51" s="28">
        <f t="shared" si="15"/>
        <v>0</v>
      </c>
      <c r="O51" s="28">
        <f t="shared" si="15"/>
        <v>0</v>
      </c>
      <c r="P51" s="28">
        <f t="shared" si="15"/>
        <v>0</v>
      </c>
      <c r="Q51" s="28">
        <f t="shared" si="15"/>
        <v>0</v>
      </c>
      <c r="R51" s="28">
        <f t="shared" si="15"/>
        <v>0</v>
      </c>
      <c r="S51" s="28">
        <f t="shared" si="15"/>
        <v>0</v>
      </c>
      <c r="T51" s="28">
        <f t="shared" si="15"/>
        <v>0</v>
      </c>
      <c r="U51" s="28">
        <f t="shared" si="15"/>
        <v>0</v>
      </c>
      <c r="V51" s="28">
        <f t="shared" si="15"/>
        <v>0</v>
      </c>
      <c r="W51" s="28">
        <f t="shared" si="15"/>
        <v>0</v>
      </c>
      <c r="X51" s="28">
        <f t="shared" si="15"/>
        <v>0</v>
      </c>
      <c r="Y51" s="28">
        <f t="shared" si="15"/>
        <v>0</v>
      </c>
      <c r="Z51" s="28">
        <f t="shared" si="15"/>
        <v>0</v>
      </c>
      <c r="AA51" s="28">
        <f t="shared" si="15"/>
        <v>0</v>
      </c>
      <c r="AB51" s="28">
        <f t="shared" si="15"/>
        <v>0</v>
      </c>
      <c r="AC51" s="28">
        <f t="shared" si="15"/>
        <v>0</v>
      </c>
      <c r="AD51" s="28">
        <f t="shared" si="15"/>
        <v>0</v>
      </c>
      <c r="AE51" s="28">
        <f t="shared" si="15"/>
        <v>0</v>
      </c>
      <c r="AF51" s="28">
        <f t="shared" si="15"/>
        <v>0</v>
      </c>
      <c r="AG51" s="28">
        <f t="shared" si="15"/>
        <v>0</v>
      </c>
      <c r="AH51" s="28">
        <f t="shared" si="15"/>
        <v>0</v>
      </c>
      <c r="AI51" s="28">
        <f t="shared" si="15"/>
        <v>0</v>
      </c>
      <c r="AJ51" s="28">
        <f t="shared" si="15"/>
        <v>0</v>
      </c>
      <c r="AK51" s="28">
        <f t="shared" si="15"/>
        <v>0</v>
      </c>
      <c r="AL51" s="28">
        <f t="shared" si="15"/>
        <v>0</v>
      </c>
      <c r="AM51" s="28">
        <f t="shared" si="15"/>
        <v>0</v>
      </c>
      <c r="AN51" s="28">
        <f t="shared" si="15"/>
        <v>0</v>
      </c>
      <c r="AO51" s="28">
        <f t="shared" si="15"/>
        <v>0</v>
      </c>
      <c r="AP51" s="28">
        <f t="shared" si="15"/>
        <v>0</v>
      </c>
      <c r="AQ51" s="28">
        <f t="shared" si="15"/>
        <v>0</v>
      </c>
      <c r="AR51" s="28">
        <f t="shared" si="15"/>
        <v>0</v>
      </c>
      <c r="AS51" s="28">
        <f t="shared" si="15"/>
        <v>0</v>
      </c>
      <c r="AT51" s="28">
        <f t="shared" si="15"/>
        <v>0</v>
      </c>
      <c r="AU51" s="28">
        <f t="shared" si="15"/>
        <v>0</v>
      </c>
      <c r="AV51" s="28">
        <f t="shared" si="15"/>
        <v>0</v>
      </c>
      <c r="AW51" s="28">
        <f t="shared" si="15"/>
        <v>0</v>
      </c>
      <c r="AX51" s="28">
        <f t="shared" si="15"/>
        <v>0</v>
      </c>
      <c r="AY51" s="28">
        <f t="shared" si="15"/>
        <v>0</v>
      </c>
      <c r="AZ51" s="28">
        <f t="shared" si="15"/>
        <v>0</v>
      </c>
      <c r="BA51" s="28"/>
    </row>
    <row r="52" spans="1:54" s="17" customFormat="1" x14ac:dyDescent="0.25">
      <c r="E52" s="134" t="str">
        <f t="shared" ref="E52:G52" si="16">E17</f>
        <v>Emission Impacts Costs/Savings</v>
      </c>
      <c r="F52" s="134" t="str">
        <f t="shared" si="16"/>
        <v>negative = increase in costs, positive = decrease in costs</v>
      </c>
      <c r="G52" s="134" t="str">
        <f t="shared" si="16"/>
        <v>2021$s</v>
      </c>
      <c r="H52" s="277">
        <f t="shared" si="8"/>
        <v>0</v>
      </c>
      <c r="I52" s="28">
        <f t="shared" ref="I52:AZ52" si="17">I17*I$3</f>
        <v>0</v>
      </c>
      <c r="J52" s="28">
        <f t="shared" si="17"/>
        <v>0</v>
      </c>
      <c r="K52" s="28">
        <f t="shared" si="17"/>
        <v>0</v>
      </c>
      <c r="L52" s="28">
        <f t="shared" si="17"/>
        <v>0</v>
      </c>
      <c r="M52" s="28">
        <f t="shared" si="17"/>
        <v>0</v>
      </c>
      <c r="N52" s="28">
        <f t="shared" si="17"/>
        <v>0</v>
      </c>
      <c r="O52" s="28">
        <f t="shared" si="17"/>
        <v>0</v>
      </c>
      <c r="P52" s="28">
        <f t="shared" si="17"/>
        <v>0</v>
      </c>
      <c r="Q52" s="28">
        <f t="shared" si="17"/>
        <v>0</v>
      </c>
      <c r="R52" s="28">
        <f t="shared" si="17"/>
        <v>0</v>
      </c>
      <c r="S52" s="28">
        <f t="shared" si="17"/>
        <v>0</v>
      </c>
      <c r="T52" s="28">
        <f t="shared" si="17"/>
        <v>0</v>
      </c>
      <c r="U52" s="28">
        <f t="shared" si="17"/>
        <v>0</v>
      </c>
      <c r="V52" s="28">
        <f t="shared" si="17"/>
        <v>0</v>
      </c>
      <c r="W52" s="28">
        <f t="shared" si="17"/>
        <v>0</v>
      </c>
      <c r="X52" s="28">
        <f t="shared" si="17"/>
        <v>0</v>
      </c>
      <c r="Y52" s="28">
        <f t="shared" si="17"/>
        <v>0</v>
      </c>
      <c r="Z52" s="28">
        <f t="shared" si="17"/>
        <v>0</v>
      </c>
      <c r="AA52" s="28">
        <f t="shared" si="17"/>
        <v>0</v>
      </c>
      <c r="AB52" s="28">
        <f t="shared" si="17"/>
        <v>0</v>
      </c>
      <c r="AC52" s="28">
        <f t="shared" si="17"/>
        <v>0</v>
      </c>
      <c r="AD52" s="28">
        <f t="shared" si="17"/>
        <v>0</v>
      </c>
      <c r="AE52" s="28">
        <f t="shared" si="17"/>
        <v>0</v>
      </c>
      <c r="AF52" s="28">
        <f t="shared" si="17"/>
        <v>0</v>
      </c>
      <c r="AG52" s="28">
        <f t="shared" si="17"/>
        <v>0</v>
      </c>
      <c r="AH52" s="28">
        <f t="shared" si="17"/>
        <v>0</v>
      </c>
      <c r="AI52" s="28">
        <f t="shared" si="17"/>
        <v>0</v>
      </c>
      <c r="AJ52" s="28">
        <f t="shared" si="17"/>
        <v>0</v>
      </c>
      <c r="AK52" s="28">
        <f t="shared" si="17"/>
        <v>0</v>
      </c>
      <c r="AL52" s="28">
        <f t="shared" si="17"/>
        <v>0</v>
      </c>
      <c r="AM52" s="28">
        <f t="shared" si="17"/>
        <v>0</v>
      </c>
      <c r="AN52" s="28">
        <f t="shared" si="17"/>
        <v>0</v>
      </c>
      <c r="AO52" s="28">
        <f t="shared" si="17"/>
        <v>0</v>
      </c>
      <c r="AP52" s="28">
        <f t="shared" si="17"/>
        <v>0</v>
      </c>
      <c r="AQ52" s="28">
        <f t="shared" si="17"/>
        <v>0</v>
      </c>
      <c r="AR52" s="28">
        <f t="shared" si="17"/>
        <v>0</v>
      </c>
      <c r="AS52" s="28">
        <f t="shared" si="17"/>
        <v>0</v>
      </c>
      <c r="AT52" s="28">
        <f t="shared" si="17"/>
        <v>0</v>
      </c>
      <c r="AU52" s="28">
        <f t="shared" si="17"/>
        <v>0</v>
      </c>
      <c r="AV52" s="28">
        <f t="shared" si="17"/>
        <v>0</v>
      </c>
      <c r="AW52" s="28">
        <f t="shared" si="17"/>
        <v>0</v>
      </c>
      <c r="AX52" s="28">
        <f t="shared" si="17"/>
        <v>0</v>
      </c>
      <c r="AY52" s="28">
        <f t="shared" si="17"/>
        <v>0</v>
      </c>
      <c r="AZ52" s="28">
        <f t="shared" si="17"/>
        <v>0</v>
      </c>
      <c r="BA52" s="28"/>
    </row>
    <row r="53" spans="1:54" s="17" customFormat="1" x14ac:dyDescent="0.25">
      <c r="E53" s="134" t="str">
        <f t="shared" ref="E53:G53" si="18">E18</f>
        <v>Change in Total Cycling Health Benefits</v>
      </c>
      <c r="F53" s="134" t="str">
        <f t="shared" si="18"/>
        <v>negative = decrease in benefits, positive = increase in benefits</v>
      </c>
      <c r="G53" s="134" t="str">
        <f t="shared" si="18"/>
        <v>2021$s</v>
      </c>
      <c r="H53" s="277">
        <f t="shared" si="8"/>
        <v>0</v>
      </c>
      <c r="I53" s="28">
        <f t="shared" ref="I53:AZ53" si="19">I18*I$3</f>
        <v>0</v>
      </c>
      <c r="J53" s="28">
        <f t="shared" si="19"/>
        <v>0</v>
      </c>
      <c r="K53" s="28">
        <f t="shared" si="19"/>
        <v>0</v>
      </c>
      <c r="L53" s="28">
        <f t="shared" si="19"/>
        <v>0</v>
      </c>
      <c r="M53" s="28">
        <f t="shared" si="19"/>
        <v>0</v>
      </c>
      <c r="N53" s="28">
        <f t="shared" si="19"/>
        <v>0</v>
      </c>
      <c r="O53" s="28">
        <f t="shared" si="19"/>
        <v>0</v>
      </c>
      <c r="P53" s="28">
        <f t="shared" si="19"/>
        <v>0</v>
      </c>
      <c r="Q53" s="28">
        <f t="shared" si="19"/>
        <v>0</v>
      </c>
      <c r="R53" s="28">
        <f t="shared" si="19"/>
        <v>0</v>
      </c>
      <c r="S53" s="28">
        <f t="shared" si="19"/>
        <v>0</v>
      </c>
      <c r="T53" s="28">
        <f t="shared" si="19"/>
        <v>0</v>
      </c>
      <c r="U53" s="28">
        <f t="shared" si="19"/>
        <v>0</v>
      </c>
      <c r="V53" s="28">
        <f t="shared" si="19"/>
        <v>0</v>
      </c>
      <c r="W53" s="28">
        <f t="shared" si="19"/>
        <v>0</v>
      </c>
      <c r="X53" s="28">
        <f t="shared" si="19"/>
        <v>0</v>
      </c>
      <c r="Y53" s="28">
        <f t="shared" si="19"/>
        <v>0</v>
      </c>
      <c r="Z53" s="28">
        <f t="shared" si="19"/>
        <v>0</v>
      </c>
      <c r="AA53" s="28">
        <f t="shared" si="19"/>
        <v>0</v>
      </c>
      <c r="AB53" s="28">
        <f t="shared" si="19"/>
        <v>0</v>
      </c>
      <c r="AC53" s="28">
        <f t="shared" si="19"/>
        <v>0</v>
      </c>
      <c r="AD53" s="28">
        <f t="shared" si="19"/>
        <v>0</v>
      </c>
      <c r="AE53" s="28">
        <f t="shared" si="19"/>
        <v>0</v>
      </c>
      <c r="AF53" s="28">
        <f t="shared" si="19"/>
        <v>0</v>
      </c>
      <c r="AG53" s="28">
        <f t="shared" si="19"/>
        <v>0</v>
      </c>
      <c r="AH53" s="28">
        <f t="shared" si="19"/>
        <v>0</v>
      </c>
      <c r="AI53" s="28">
        <f t="shared" si="19"/>
        <v>0</v>
      </c>
      <c r="AJ53" s="28">
        <f t="shared" si="19"/>
        <v>0</v>
      </c>
      <c r="AK53" s="28">
        <f t="shared" si="19"/>
        <v>0</v>
      </c>
      <c r="AL53" s="28">
        <f t="shared" si="19"/>
        <v>0</v>
      </c>
      <c r="AM53" s="28">
        <f t="shared" si="19"/>
        <v>0</v>
      </c>
      <c r="AN53" s="28">
        <f t="shared" si="19"/>
        <v>0</v>
      </c>
      <c r="AO53" s="28">
        <f t="shared" si="19"/>
        <v>0</v>
      </c>
      <c r="AP53" s="28">
        <f t="shared" si="19"/>
        <v>0</v>
      </c>
      <c r="AQ53" s="28">
        <f t="shared" si="19"/>
        <v>0</v>
      </c>
      <c r="AR53" s="28">
        <f t="shared" si="19"/>
        <v>0</v>
      </c>
      <c r="AS53" s="28">
        <f t="shared" si="19"/>
        <v>0</v>
      </c>
      <c r="AT53" s="28">
        <f t="shared" si="19"/>
        <v>0</v>
      </c>
      <c r="AU53" s="28">
        <f t="shared" si="19"/>
        <v>0</v>
      </c>
      <c r="AV53" s="28">
        <f t="shared" si="19"/>
        <v>0</v>
      </c>
      <c r="AW53" s="28">
        <f t="shared" si="19"/>
        <v>0</v>
      </c>
      <c r="AX53" s="28">
        <f t="shared" si="19"/>
        <v>0</v>
      </c>
      <c r="AY53" s="28">
        <f t="shared" si="19"/>
        <v>0</v>
      </c>
      <c r="AZ53" s="28">
        <f t="shared" si="19"/>
        <v>0</v>
      </c>
      <c r="BA53" s="28"/>
    </row>
    <row r="54" spans="1:54" s="17" customFormat="1" x14ac:dyDescent="0.25">
      <c r="E54" s="134" t="str">
        <f t="shared" ref="E54:G54" si="20">E19</f>
        <v>Change in Total Pedestrian Health Benefits</v>
      </c>
      <c r="F54" s="134" t="str">
        <f t="shared" si="20"/>
        <v>negative = decrease in benefits, positive = increase in benefits</v>
      </c>
      <c r="G54" s="134" t="str">
        <f t="shared" si="20"/>
        <v>2021$s</v>
      </c>
      <c r="H54" s="277">
        <f t="shared" si="8"/>
        <v>0</v>
      </c>
      <c r="I54" s="28">
        <f t="shared" ref="I54:AZ54" si="21">I19*I$3</f>
        <v>0</v>
      </c>
      <c r="J54" s="28">
        <f t="shared" si="21"/>
        <v>0</v>
      </c>
      <c r="K54" s="28">
        <f t="shared" si="21"/>
        <v>0</v>
      </c>
      <c r="L54" s="28">
        <f t="shared" si="21"/>
        <v>0</v>
      </c>
      <c r="M54" s="28">
        <f t="shared" si="21"/>
        <v>0</v>
      </c>
      <c r="N54" s="28">
        <f t="shared" si="21"/>
        <v>0</v>
      </c>
      <c r="O54" s="28">
        <f t="shared" si="21"/>
        <v>0</v>
      </c>
      <c r="P54" s="28">
        <f t="shared" si="21"/>
        <v>0</v>
      </c>
      <c r="Q54" s="28">
        <f t="shared" si="21"/>
        <v>0</v>
      </c>
      <c r="R54" s="28">
        <f t="shared" si="21"/>
        <v>0</v>
      </c>
      <c r="S54" s="28">
        <f t="shared" si="21"/>
        <v>0</v>
      </c>
      <c r="T54" s="28">
        <f t="shared" si="21"/>
        <v>0</v>
      </c>
      <c r="U54" s="28">
        <f t="shared" si="21"/>
        <v>0</v>
      </c>
      <c r="V54" s="28">
        <f t="shared" si="21"/>
        <v>0</v>
      </c>
      <c r="W54" s="28">
        <f t="shared" si="21"/>
        <v>0</v>
      </c>
      <c r="X54" s="28">
        <f t="shared" si="21"/>
        <v>0</v>
      </c>
      <c r="Y54" s="28">
        <f t="shared" si="21"/>
        <v>0</v>
      </c>
      <c r="Z54" s="28">
        <f t="shared" si="21"/>
        <v>0</v>
      </c>
      <c r="AA54" s="28">
        <f t="shared" si="21"/>
        <v>0</v>
      </c>
      <c r="AB54" s="28">
        <f t="shared" si="21"/>
        <v>0</v>
      </c>
      <c r="AC54" s="28">
        <f t="shared" si="21"/>
        <v>0</v>
      </c>
      <c r="AD54" s="28">
        <f t="shared" si="21"/>
        <v>0</v>
      </c>
      <c r="AE54" s="28">
        <f t="shared" si="21"/>
        <v>0</v>
      </c>
      <c r="AF54" s="28">
        <f t="shared" si="21"/>
        <v>0</v>
      </c>
      <c r="AG54" s="28">
        <f t="shared" si="21"/>
        <v>0</v>
      </c>
      <c r="AH54" s="28">
        <f t="shared" si="21"/>
        <v>0</v>
      </c>
      <c r="AI54" s="28">
        <f t="shared" si="21"/>
        <v>0</v>
      </c>
      <c r="AJ54" s="28">
        <f t="shared" si="21"/>
        <v>0</v>
      </c>
      <c r="AK54" s="28">
        <f t="shared" si="21"/>
        <v>0</v>
      </c>
      <c r="AL54" s="28">
        <f t="shared" si="21"/>
        <v>0</v>
      </c>
      <c r="AM54" s="28">
        <f t="shared" si="21"/>
        <v>0</v>
      </c>
      <c r="AN54" s="28">
        <f t="shared" si="21"/>
        <v>0</v>
      </c>
      <c r="AO54" s="28">
        <f t="shared" si="21"/>
        <v>0</v>
      </c>
      <c r="AP54" s="28">
        <f t="shared" si="21"/>
        <v>0</v>
      </c>
      <c r="AQ54" s="28">
        <f t="shared" si="21"/>
        <v>0</v>
      </c>
      <c r="AR54" s="28">
        <f t="shared" si="21"/>
        <v>0</v>
      </c>
      <c r="AS54" s="28">
        <f t="shared" si="21"/>
        <v>0</v>
      </c>
      <c r="AT54" s="28">
        <f t="shared" si="21"/>
        <v>0</v>
      </c>
      <c r="AU54" s="28">
        <f t="shared" si="21"/>
        <v>0</v>
      </c>
      <c r="AV54" s="28">
        <f t="shared" si="21"/>
        <v>0</v>
      </c>
      <c r="AW54" s="28">
        <f t="shared" si="21"/>
        <v>0</v>
      </c>
      <c r="AX54" s="28">
        <f t="shared" si="21"/>
        <v>0</v>
      </c>
      <c r="AY54" s="28">
        <f t="shared" si="21"/>
        <v>0</v>
      </c>
      <c r="AZ54" s="28">
        <f t="shared" si="21"/>
        <v>0</v>
      </c>
      <c r="BA54" s="28"/>
    </row>
    <row r="55" spans="1:54" s="17" customFormat="1" x14ac:dyDescent="0.25">
      <c r="E55" s="134" t="str">
        <f t="shared" ref="E55:G55" si="22">E20</f>
        <v>Crash Reduction for Bike/Ped</v>
      </c>
      <c r="F55" s="134" t="str">
        <f t="shared" si="22"/>
        <v>negative = decrease in benefits, positive = increase in benefits</v>
      </c>
      <c r="G55" s="134" t="str">
        <f t="shared" si="22"/>
        <v>2021$s</v>
      </c>
      <c r="H55" s="277" t="e">
        <f t="shared" si="8"/>
        <v>#N/A</v>
      </c>
      <c r="I55" s="28" t="e">
        <f t="shared" ref="I55:AZ55" si="23">I20*I$3</f>
        <v>#N/A</v>
      </c>
      <c r="J55" s="28" t="e">
        <f t="shared" si="23"/>
        <v>#N/A</v>
      </c>
      <c r="K55" s="28" t="e">
        <f t="shared" si="23"/>
        <v>#N/A</v>
      </c>
      <c r="L55" s="28" t="e">
        <f t="shared" si="23"/>
        <v>#N/A</v>
      </c>
      <c r="M55" s="28" t="e">
        <f t="shared" si="23"/>
        <v>#N/A</v>
      </c>
      <c r="N55" s="28" t="e">
        <f t="shared" si="23"/>
        <v>#N/A</v>
      </c>
      <c r="O55" s="28" t="e">
        <f t="shared" si="23"/>
        <v>#N/A</v>
      </c>
      <c r="P55" s="28" t="e">
        <f t="shared" si="23"/>
        <v>#N/A</v>
      </c>
      <c r="Q55" s="28" t="e">
        <f t="shared" si="23"/>
        <v>#N/A</v>
      </c>
      <c r="R55" s="28" t="e">
        <f t="shared" si="23"/>
        <v>#N/A</v>
      </c>
      <c r="S55" s="28" t="e">
        <f t="shared" si="23"/>
        <v>#N/A</v>
      </c>
      <c r="T55" s="28" t="e">
        <f t="shared" si="23"/>
        <v>#N/A</v>
      </c>
      <c r="U55" s="28" t="e">
        <f t="shared" si="23"/>
        <v>#N/A</v>
      </c>
      <c r="V55" s="28" t="e">
        <f t="shared" si="23"/>
        <v>#N/A</v>
      </c>
      <c r="W55" s="28" t="e">
        <f t="shared" si="23"/>
        <v>#N/A</v>
      </c>
      <c r="X55" s="28" t="e">
        <f t="shared" si="23"/>
        <v>#N/A</v>
      </c>
      <c r="Y55" s="28" t="e">
        <f t="shared" si="23"/>
        <v>#N/A</v>
      </c>
      <c r="Z55" s="28" t="e">
        <f t="shared" si="23"/>
        <v>#N/A</v>
      </c>
      <c r="AA55" s="28" t="e">
        <f t="shared" si="23"/>
        <v>#N/A</v>
      </c>
      <c r="AB55" s="28" t="e">
        <f t="shared" si="23"/>
        <v>#N/A</v>
      </c>
      <c r="AC55" s="28" t="e">
        <f t="shared" si="23"/>
        <v>#N/A</v>
      </c>
      <c r="AD55" s="28" t="e">
        <f t="shared" si="23"/>
        <v>#N/A</v>
      </c>
      <c r="AE55" s="28" t="e">
        <f t="shared" si="23"/>
        <v>#N/A</v>
      </c>
      <c r="AF55" s="28" t="e">
        <f t="shared" si="23"/>
        <v>#N/A</v>
      </c>
      <c r="AG55" s="28" t="e">
        <f t="shared" si="23"/>
        <v>#N/A</v>
      </c>
      <c r="AH55" s="28" t="e">
        <f t="shared" si="23"/>
        <v>#N/A</v>
      </c>
      <c r="AI55" s="28" t="e">
        <f t="shared" si="23"/>
        <v>#N/A</v>
      </c>
      <c r="AJ55" s="28" t="e">
        <f t="shared" si="23"/>
        <v>#N/A</v>
      </c>
      <c r="AK55" s="28" t="e">
        <f t="shared" si="23"/>
        <v>#N/A</v>
      </c>
      <c r="AL55" s="28" t="e">
        <f t="shared" si="23"/>
        <v>#N/A</v>
      </c>
      <c r="AM55" s="28" t="e">
        <f t="shared" si="23"/>
        <v>#N/A</v>
      </c>
      <c r="AN55" s="28" t="e">
        <f t="shared" si="23"/>
        <v>#N/A</v>
      </c>
      <c r="AO55" s="28" t="e">
        <f t="shared" si="23"/>
        <v>#N/A</v>
      </c>
      <c r="AP55" s="28" t="e">
        <f t="shared" si="23"/>
        <v>#N/A</v>
      </c>
      <c r="AQ55" s="28" t="e">
        <f t="shared" si="23"/>
        <v>#N/A</v>
      </c>
      <c r="AR55" s="28" t="e">
        <f t="shared" si="23"/>
        <v>#N/A</v>
      </c>
      <c r="AS55" s="28" t="e">
        <f t="shared" si="23"/>
        <v>#N/A</v>
      </c>
      <c r="AT55" s="28" t="e">
        <f t="shared" si="23"/>
        <v>#N/A</v>
      </c>
      <c r="AU55" s="28" t="e">
        <f t="shared" si="23"/>
        <v>#N/A</v>
      </c>
      <c r="AV55" s="28" t="e">
        <f t="shared" si="23"/>
        <v>#N/A</v>
      </c>
      <c r="AW55" s="28" t="e">
        <f t="shared" si="23"/>
        <v>#N/A</v>
      </c>
      <c r="AX55" s="28" t="e">
        <f t="shared" si="23"/>
        <v>#N/A</v>
      </c>
      <c r="AY55" s="28" t="e">
        <f t="shared" si="23"/>
        <v>#N/A</v>
      </c>
      <c r="AZ55" s="28" t="e">
        <f t="shared" si="23"/>
        <v>#N/A</v>
      </c>
      <c r="BA55" s="28"/>
    </row>
    <row r="56" spans="1:54" s="17" customFormat="1" x14ac:dyDescent="0.25">
      <c r="E56" s="134" t="str">
        <f t="shared" ref="E56:G56" si="24">E21</f>
        <v>Crash Reduction for Vehicles</v>
      </c>
      <c r="F56" s="134" t="str">
        <f t="shared" si="24"/>
        <v>negative = decrease in benefits, positive = increase in benefits</v>
      </c>
      <c r="G56" s="134" t="str">
        <f t="shared" si="24"/>
        <v>2021$s</v>
      </c>
      <c r="H56" s="277" t="e">
        <f>SUM(I56:BA56)</f>
        <v>#N/A</v>
      </c>
      <c r="I56" s="28" t="e">
        <f t="shared" ref="I56:AZ56" si="25">I21*I$3</f>
        <v>#N/A</v>
      </c>
      <c r="J56" s="28" t="e">
        <f t="shared" si="25"/>
        <v>#N/A</v>
      </c>
      <c r="K56" s="28" t="e">
        <f t="shared" si="25"/>
        <v>#N/A</v>
      </c>
      <c r="L56" s="28" t="e">
        <f t="shared" si="25"/>
        <v>#N/A</v>
      </c>
      <c r="M56" s="28" t="e">
        <f t="shared" si="25"/>
        <v>#N/A</v>
      </c>
      <c r="N56" s="28" t="e">
        <f t="shared" si="25"/>
        <v>#N/A</v>
      </c>
      <c r="O56" s="28" t="e">
        <f t="shared" si="25"/>
        <v>#N/A</v>
      </c>
      <c r="P56" s="28" t="e">
        <f t="shared" si="25"/>
        <v>#N/A</v>
      </c>
      <c r="Q56" s="28" t="e">
        <f t="shared" si="25"/>
        <v>#N/A</v>
      </c>
      <c r="R56" s="28" t="e">
        <f t="shared" si="25"/>
        <v>#N/A</v>
      </c>
      <c r="S56" s="28" t="e">
        <f t="shared" si="25"/>
        <v>#N/A</v>
      </c>
      <c r="T56" s="28" t="e">
        <f t="shared" si="25"/>
        <v>#N/A</v>
      </c>
      <c r="U56" s="28" t="e">
        <f t="shared" si="25"/>
        <v>#N/A</v>
      </c>
      <c r="V56" s="28" t="e">
        <f t="shared" si="25"/>
        <v>#N/A</v>
      </c>
      <c r="W56" s="28" t="e">
        <f t="shared" si="25"/>
        <v>#N/A</v>
      </c>
      <c r="X56" s="28" t="e">
        <f t="shared" si="25"/>
        <v>#N/A</v>
      </c>
      <c r="Y56" s="28" t="e">
        <f t="shared" si="25"/>
        <v>#N/A</v>
      </c>
      <c r="Z56" s="28" t="e">
        <f t="shared" si="25"/>
        <v>#N/A</v>
      </c>
      <c r="AA56" s="28" t="e">
        <f t="shared" si="25"/>
        <v>#N/A</v>
      </c>
      <c r="AB56" s="28" t="e">
        <f t="shared" si="25"/>
        <v>#N/A</v>
      </c>
      <c r="AC56" s="28" t="e">
        <f t="shared" si="25"/>
        <v>#N/A</v>
      </c>
      <c r="AD56" s="28" t="e">
        <f t="shared" si="25"/>
        <v>#N/A</v>
      </c>
      <c r="AE56" s="28" t="e">
        <f t="shared" si="25"/>
        <v>#N/A</v>
      </c>
      <c r="AF56" s="28" t="e">
        <f t="shared" si="25"/>
        <v>#N/A</v>
      </c>
      <c r="AG56" s="28" t="e">
        <f t="shared" si="25"/>
        <v>#N/A</v>
      </c>
      <c r="AH56" s="28" t="e">
        <f t="shared" si="25"/>
        <v>#N/A</v>
      </c>
      <c r="AI56" s="28" t="e">
        <f t="shared" si="25"/>
        <v>#N/A</v>
      </c>
      <c r="AJ56" s="28" t="e">
        <f t="shared" si="25"/>
        <v>#N/A</v>
      </c>
      <c r="AK56" s="28" t="e">
        <f t="shared" si="25"/>
        <v>#N/A</v>
      </c>
      <c r="AL56" s="28" t="e">
        <f t="shared" si="25"/>
        <v>#N/A</v>
      </c>
      <c r="AM56" s="28" t="e">
        <f t="shared" si="25"/>
        <v>#N/A</v>
      </c>
      <c r="AN56" s="28" t="e">
        <f t="shared" si="25"/>
        <v>#N/A</v>
      </c>
      <c r="AO56" s="28" t="e">
        <f t="shared" si="25"/>
        <v>#N/A</v>
      </c>
      <c r="AP56" s="28" t="e">
        <f t="shared" si="25"/>
        <v>#N/A</v>
      </c>
      <c r="AQ56" s="28" t="e">
        <f t="shared" si="25"/>
        <v>#N/A</v>
      </c>
      <c r="AR56" s="28" t="e">
        <f t="shared" si="25"/>
        <v>#N/A</v>
      </c>
      <c r="AS56" s="28" t="e">
        <f t="shared" si="25"/>
        <v>#N/A</v>
      </c>
      <c r="AT56" s="28" t="e">
        <f t="shared" si="25"/>
        <v>#N/A</v>
      </c>
      <c r="AU56" s="28" t="e">
        <f t="shared" si="25"/>
        <v>#N/A</v>
      </c>
      <c r="AV56" s="28" t="e">
        <f t="shared" si="25"/>
        <v>#N/A</v>
      </c>
      <c r="AW56" s="28" t="e">
        <f t="shared" si="25"/>
        <v>#N/A</v>
      </c>
      <c r="AX56" s="28" t="e">
        <f t="shared" si="25"/>
        <v>#N/A</v>
      </c>
      <c r="AY56" s="28" t="e">
        <f t="shared" si="25"/>
        <v>#N/A</v>
      </c>
      <c r="AZ56" s="28" t="e">
        <f t="shared" si="25"/>
        <v>#N/A</v>
      </c>
      <c r="BA56" s="28"/>
    </row>
    <row r="57" spans="1:54" s="17" customFormat="1" x14ac:dyDescent="0.25">
      <c r="E57" s="134" t="str">
        <f t="shared" ref="E57:G57" si="26">E22</f>
        <v>Total O&amp;M Costs</v>
      </c>
      <c r="F57" s="134" t="str">
        <f t="shared" si="26"/>
        <v>Calculation</v>
      </c>
      <c r="G57" s="134" t="str">
        <f t="shared" si="26"/>
        <v>$s</v>
      </c>
      <c r="H57" s="560" t="e">
        <f t="shared" si="8"/>
        <v>#DIV/0!</v>
      </c>
      <c r="I57" s="28" t="e">
        <f t="shared" ref="I57:AZ57" si="27">I22*I$3</f>
        <v>#DIV/0!</v>
      </c>
      <c r="J57" s="28" t="e">
        <f t="shared" si="27"/>
        <v>#DIV/0!</v>
      </c>
      <c r="K57" s="28" t="e">
        <f t="shared" si="27"/>
        <v>#DIV/0!</v>
      </c>
      <c r="L57" s="28" t="e">
        <f t="shared" si="27"/>
        <v>#DIV/0!</v>
      </c>
      <c r="M57" s="28" t="e">
        <f t="shared" si="27"/>
        <v>#DIV/0!</v>
      </c>
      <c r="N57" s="28" t="e">
        <f t="shared" si="27"/>
        <v>#DIV/0!</v>
      </c>
      <c r="O57" s="28" t="e">
        <f t="shared" si="27"/>
        <v>#DIV/0!</v>
      </c>
      <c r="P57" s="28" t="e">
        <f t="shared" si="27"/>
        <v>#DIV/0!</v>
      </c>
      <c r="Q57" s="28" t="e">
        <f t="shared" si="27"/>
        <v>#DIV/0!</v>
      </c>
      <c r="R57" s="28" t="e">
        <f t="shared" si="27"/>
        <v>#DIV/0!</v>
      </c>
      <c r="S57" s="28" t="e">
        <f t="shared" si="27"/>
        <v>#DIV/0!</v>
      </c>
      <c r="T57" s="28" t="e">
        <f t="shared" si="27"/>
        <v>#DIV/0!</v>
      </c>
      <c r="U57" s="28" t="e">
        <f t="shared" si="27"/>
        <v>#DIV/0!</v>
      </c>
      <c r="V57" s="28" t="e">
        <f t="shared" si="27"/>
        <v>#DIV/0!</v>
      </c>
      <c r="W57" s="28" t="e">
        <f t="shared" si="27"/>
        <v>#DIV/0!</v>
      </c>
      <c r="X57" s="28" t="e">
        <f t="shared" si="27"/>
        <v>#DIV/0!</v>
      </c>
      <c r="Y57" s="28" t="e">
        <f t="shared" si="27"/>
        <v>#DIV/0!</v>
      </c>
      <c r="Z57" s="28" t="e">
        <f t="shared" si="27"/>
        <v>#DIV/0!</v>
      </c>
      <c r="AA57" s="28" t="e">
        <f t="shared" si="27"/>
        <v>#DIV/0!</v>
      </c>
      <c r="AB57" s="28" t="e">
        <f t="shared" si="27"/>
        <v>#DIV/0!</v>
      </c>
      <c r="AC57" s="28" t="e">
        <f t="shared" si="27"/>
        <v>#DIV/0!</v>
      </c>
      <c r="AD57" s="28" t="e">
        <f t="shared" si="27"/>
        <v>#DIV/0!</v>
      </c>
      <c r="AE57" s="28" t="e">
        <f t="shared" si="27"/>
        <v>#DIV/0!</v>
      </c>
      <c r="AF57" s="28" t="e">
        <f t="shared" si="27"/>
        <v>#DIV/0!</v>
      </c>
      <c r="AG57" s="28" t="e">
        <f t="shared" si="27"/>
        <v>#DIV/0!</v>
      </c>
      <c r="AH57" s="28" t="e">
        <f t="shared" si="27"/>
        <v>#DIV/0!</v>
      </c>
      <c r="AI57" s="28" t="e">
        <f t="shared" si="27"/>
        <v>#DIV/0!</v>
      </c>
      <c r="AJ57" s="28" t="e">
        <f t="shared" si="27"/>
        <v>#DIV/0!</v>
      </c>
      <c r="AK57" s="28" t="e">
        <f t="shared" si="27"/>
        <v>#DIV/0!</v>
      </c>
      <c r="AL57" s="28" t="e">
        <f t="shared" si="27"/>
        <v>#DIV/0!</v>
      </c>
      <c r="AM57" s="28" t="e">
        <f t="shared" si="27"/>
        <v>#DIV/0!</v>
      </c>
      <c r="AN57" s="28" t="e">
        <f t="shared" si="27"/>
        <v>#DIV/0!</v>
      </c>
      <c r="AO57" s="28" t="e">
        <f t="shared" si="27"/>
        <v>#DIV/0!</v>
      </c>
      <c r="AP57" s="28" t="e">
        <f t="shared" si="27"/>
        <v>#DIV/0!</v>
      </c>
      <c r="AQ57" s="28" t="e">
        <f t="shared" si="27"/>
        <v>#DIV/0!</v>
      </c>
      <c r="AR57" s="28" t="e">
        <f t="shared" si="27"/>
        <v>#DIV/0!</v>
      </c>
      <c r="AS57" s="28" t="e">
        <f t="shared" si="27"/>
        <v>#DIV/0!</v>
      </c>
      <c r="AT57" s="28" t="e">
        <f t="shared" si="27"/>
        <v>#DIV/0!</v>
      </c>
      <c r="AU57" s="28" t="e">
        <f t="shared" si="27"/>
        <v>#DIV/0!</v>
      </c>
      <c r="AV57" s="28" t="e">
        <f t="shared" si="27"/>
        <v>#DIV/0!</v>
      </c>
      <c r="AW57" s="28" t="e">
        <f t="shared" si="27"/>
        <v>#DIV/0!</v>
      </c>
      <c r="AX57" s="28" t="e">
        <f t="shared" si="27"/>
        <v>#DIV/0!</v>
      </c>
      <c r="AY57" s="28" t="e">
        <f t="shared" si="27"/>
        <v>#DIV/0!</v>
      </c>
      <c r="AZ57" s="28" t="e">
        <f t="shared" si="27"/>
        <v>#DIV/0!</v>
      </c>
      <c r="BA57" s="28"/>
    </row>
    <row r="58" spans="1:54" s="307" customFormat="1" x14ac:dyDescent="0.25">
      <c r="D58" s="410"/>
      <c r="E58" s="411" t="s">
        <v>244</v>
      </c>
      <c r="F58" s="543"/>
      <c r="G58" s="544" t="str">
        <f>$H$4&amp;"$ in "&amp;$H$5</f>
        <v>2021$ in 2021</v>
      </c>
      <c r="H58" s="382" t="e">
        <f t="shared" si="8"/>
        <v>#N/A</v>
      </c>
      <c r="I58" s="434" t="e">
        <f>SUM(I47:I57)</f>
        <v>#N/A</v>
      </c>
      <c r="J58" s="434" t="e">
        <f t="shared" ref="J58:AZ58" si="28">SUM(J47:J57)</f>
        <v>#N/A</v>
      </c>
      <c r="K58" s="434" t="e">
        <f t="shared" si="28"/>
        <v>#N/A</v>
      </c>
      <c r="L58" s="434" t="e">
        <f t="shared" si="28"/>
        <v>#N/A</v>
      </c>
      <c r="M58" s="434" t="e">
        <f t="shared" si="28"/>
        <v>#N/A</v>
      </c>
      <c r="N58" s="434" t="e">
        <f t="shared" si="28"/>
        <v>#N/A</v>
      </c>
      <c r="O58" s="434" t="e">
        <f t="shared" si="28"/>
        <v>#N/A</v>
      </c>
      <c r="P58" s="434" t="e">
        <f t="shared" si="28"/>
        <v>#N/A</v>
      </c>
      <c r="Q58" s="434" t="e">
        <f t="shared" si="28"/>
        <v>#N/A</v>
      </c>
      <c r="R58" s="434" t="e">
        <f t="shared" si="28"/>
        <v>#N/A</v>
      </c>
      <c r="S58" s="434" t="e">
        <f t="shared" si="28"/>
        <v>#N/A</v>
      </c>
      <c r="T58" s="434" t="e">
        <f t="shared" si="28"/>
        <v>#N/A</v>
      </c>
      <c r="U58" s="434" t="e">
        <f t="shared" si="28"/>
        <v>#N/A</v>
      </c>
      <c r="V58" s="434" t="e">
        <f t="shared" si="28"/>
        <v>#N/A</v>
      </c>
      <c r="W58" s="434" t="e">
        <f t="shared" si="28"/>
        <v>#N/A</v>
      </c>
      <c r="X58" s="434" t="e">
        <f t="shared" si="28"/>
        <v>#N/A</v>
      </c>
      <c r="Y58" s="434" t="e">
        <f t="shared" si="28"/>
        <v>#N/A</v>
      </c>
      <c r="Z58" s="434" t="e">
        <f t="shared" si="28"/>
        <v>#N/A</v>
      </c>
      <c r="AA58" s="434" t="e">
        <f t="shared" si="28"/>
        <v>#N/A</v>
      </c>
      <c r="AB58" s="434" t="e">
        <f t="shared" si="28"/>
        <v>#N/A</v>
      </c>
      <c r="AC58" s="434" t="e">
        <f t="shared" si="28"/>
        <v>#N/A</v>
      </c>
      <c r="AD58" s="434" t="e">
        <f t="shared" si="28"/>
        <v>#N/A</v>
      </c>
      <c r="AE58" s="434" t="e">
        <f t="shared" si="28"/>
        <v>#N/A</v>
      </c>
      <c r="AF58" s="434" t="e">
        <f t="shared" si="28"/>
        <v>#N/A</v>
      </c>
      <c r="AG58" s="434" t="e">
        <f t="shared" si="28"/>
        <v>#N/A</v>
      </c>
      <c r="AH58" s="434" t="e">
        <f t="shared" si="28"/>
        <v>#N/A</v>
      </c>
      <c r="AI58" s="434" t="e">
        <f t="shared" si="28"/>
        <v>#N/A</v>
      </c>
      <c r="AJ58" s="434" t="e">
        <f t="shared" si="28"/>
        <v>#N/A</v>
      </c>
      <c r="AK58" s="434" t="e">
        <f t="shared" si="28"/>
        <v>#N/A</v>
      </c>
      <c r="AL58" s="434" t="e">
        <f t="shared" si="28"/>
        <v>#N/A</v>
      </c>
      <c r="AM58" s="434" t="e">
        <f t="shared" si="28"/>
        <v>#N/A</v>
      </c>
      <c r="AN58" s="434" t="e">
        <f t="shared" si="28"/>
        <v>#N/A</v>
      </c>
      <c r="AO58" s="434" t="e">
        <f t="shared" si="28"/>
        <v>#N/A</v>
      </c>
      <c r="AP58" s="434" t="e">
        <f t="shared" si="28"/>
        <v>#N/A</v>
      </c>
      <c r="AQ58" s="434" t="e">
        <f t="shared" si="28"/>
        <v>#N/A</v>
      </c>
      <c r="AR58" s="434" t="e">
        <f t="shared" si="28"/>
        <v>#N/A</v>
      </c>
      <c r="AS58" s="434" t="e">
        <f t="shared" si="28"/>
        <v>#N/A</v>
      </c>
      <c r="AT58" s="434" t="e">
        <f t="shared" si="28"/>
        <v>#N/A</v>
      </c>
      <c r="AU58" s="434" t="e">
        <f t="shared" si="28"/>
        <v>#N/A</v>
      </c>
      <c r="AV58" s="434" t="e">
        <f t="shared" si="28"/>
        <v>#N/A</v>
      </c>
      <c r="AW58" s="434" t="e">
        <f t="shared" si="28"/>
        <v>#N/A</v>
      </c>
      <c r="AX58" s="434" t="e">
        <f t="shared" si="28"/>
        <v>#N/A</v>
      </c>
      <c r="AY58" s="434" t="e">
        <f t="shared" si="28"/>
        <v>#N/A</v>
      </c>
      <c r="AZ58" s="434" t="e">
        <f t="shared" si="28"/>
        <v>#N/A</v>
      </c>
      <c r="BA58" s="434"/>
      <c r="BB58" s="387"/>
    </row>
    <row r="59" spans="1:54" s="1" customFormat="1" x14ac:dyDescent="0.25">
      <c r="D59" s="284"/>
      <c r="E59" s="408"/>
      <c r="F59" s="545"/>
      <c r="G59" s="546"/>
      <c r="H59" s="561"/>
      <c r="I59" s="393"/>
      <c r="J59" s="409"/>
      <c r="K59" s="409"/>
      <c r="L59" s="409"/>
      <c r="M59" s="409"/>
      <c r="N59" s="409"/>
      <c r="O59" s="409"/>
      <c r="P59" s="409"/>
      <c r="Q59" s="409"/>
      <c r="R59" s="409"/>
      <c r="S59" s="409"/>
      <c r="T59" s="409"/>
      <c r="U59" s="409"/>
      <c r="V59" s="409"/>
      <c r="W59" s="409"/>
      <c r="X59" s="409"/>
      <c r="Y59" s="409"/>
      <c r="Z59" s="409"/>
      <c r="AA59" s="409"/>
      <c r="AB59" s="409"/>
      <c r="AC59" s="409"/>
      <c r="AD59" s="409"/>
      <c r="AE59" s="409"/>
      <c r="AF59" s="409"/>
      <c r="AG59" s="409"/>
      <c r="AH59" s="409"/>
      <c r="AI59" s="409"/>
      <c r="AJ59" s="409"/>
      <c r="AK59" s="409"/>
      <c r="AL59" s="409"/>
      <c r="AM59" s="409"/>
      <c r="AN59" s="409"/>
      <c r="AO59" s="409"/>
      <c r="AP59" s="409"/>
      <c r="AQ59" s="409"/>
      <c r="AR59" s="409"/>
      <c r="AS59" s="409"/>
      <c r="AT59" s="409"/>
      <c r="AU59" s="409"/>
      <c r="AV59" s="409"/>
      <c r="AW59" s="409"/>
      <c r="AX59" s="409"/>
      <c r="AY59" s="409"/>
      <c r="AZ59" s="409"/>
      <c r="BA59" s="409"/>
      <c r="BB59" s="149"/>
    </row>
    <row r="60" spans="1:54" s="1" customFormat="1" x14ac:dyDescent="0.25">
      <c r="B60" s="2" t="s">
        <v>217</v>
      </c>
      <c r="D60" s="284"/>
      <c r="E60" s="408"/>
      <c r="F60" s="545"/>
      <c r="G60" s="546"/>
      <c r="H60" s="561"/>
      <c r="I60" s="393"/>
      <c r="J60" s="409"/>
      <c r="K60" s="409"/>
      <c r="L60" s="409"/>
      <c r="M60" s="409"/>
      <c r="N60" s="409"/>
      <c r="O60" s="409"/>
      <c r="P60" s="409"/>
      <c r="Q60" s="409"/>
      <c r="R60" s="409"/>
      <c r="S60" s="409"/>
      <c r="T60" s="409"/>
      <c r="U60" s="409"/>
      <c r="V60" s="409"/>
      <c r="W60" s="409"/>
      <c r="X60" s="409"/>
      <c r="Y60" s="409"/>
      <c r="Z60" s="409"/>
      <c r="AA60" s="409"/>
      <c r="AB60" s="409"/>
      <c r="AC60" s="409"/>
      <c r="AD60" s="409"/>
      <c r="AE60" s="409"/>
      <c r="AF60" s="409"/>
      <c r="AG60" s="409"/>
      <c r="AH60" s="409"/>
      <c r="AI60" s="409"/>
      <c r="AJ60" s="409"/>
      <c r="AK60" s="409"/>
      <c r="AL60" s="409"/>
      <c r="AM60" s="409"/>
      <c r="AN60" s="409"/>
      <c r="AO60" s="409"/>
      <c r="AP60" s="409"/>
      <c r="AQ60" s="409"/>
      <c r="AR60" s="409"/>
      <c r="AS60" s="409"/>
      <c r="AT60" s="409"/>
      <c r="AU60" s="409"/>
      <c r="AV60" s="409"/>
      <c r="AW60" s="409"/>
      <c r="AX60" s="409"/>
      <c r="AY60" s="409"/>
      <c r="AZ60" s="409"/>
      <c r="BA60" s="409"/>
      <c r="BB60" s="149"/>
    </row>
    <row r="61" spans="1:54" s="1" customFormat="1" x14ac:dyDescent="0.25">
      <c r="B61" s="2"/>
      <c r="D61" s="284"/>
      <c r="E61" s="809" t="str">
        <f>E26</f>
        <v>Total Build Capital Costs</v>
      </c>
      <c r="F61" s="809">
        <f>F26</f>
        <v>0</v>
      </c>
      <c r="G61" s="809" t="str">
        <f>G26</f>
        <v>$s</v>
      </c>
      <c r="H61" s="277" t="e">
        <f>SUM(I61:BA61)</f>
        <v>#DIV/0!</v>
      </c>
      <c r="I61" s="810" t="e">
        <f>I26*I$3</f>
        <v>#DIV/0!</v>
      </c>
      <c r="J61" s="810" t="e">
        <f t="shared" ref="J61:AZ62" si="29">J26*J$3</f>
        <v>#DIV/0!</v>
      </c>
      <c r="K61" s="810" t="e">
        <f t="shared" si="29"/>
        <v>#DIV/0!</v>
      </c>
      <c r="L61" s="810" t="e">
        <f t="shared" si="29"/>
        <v>#DIV/0!</v>
      </c>
      <c r="M61" s="810" t="e">
        <f t="shared" si="29"/>
        <v>#DIV/0!</v>
      </c>
      <c r="N61" s="810" t="e">
        <f t="shared" si="29"/>
        <v>#DIV/0!</v>
      </c>
      <c r="O61" s="810" t="e">
        <f t="shared" si="29"/>
        <v>#DIV/0!</v>
      </c>
      <c r="P61" s="810" t="e">
        <f t="shared" si="29"/>
        <v>#DIV/0!</v>
      </c>
      <c r="Q61" s="810" t="e">
        <f t="shared" si="29"/>
        <v>#DIV/0!</v>
      </c>
      <c r="R61" s="810" t="e">
        <f t="shared" si="29"/>
        <v>#DIV/0!</v>
      </c>
      <c r="S61" s="810" t="e">
        <f t="shared" si="29"/>
        <v>#DIV/0!</v>
      </c>
      <c r="T61" s="810" t="e">
        <f t="shared" si="29"/>
        <v>#DIV/0!</v>
      </c>
      <c r="U61" s="810" t="e">
        <f t="shared" si="29"/>
        <v>#DIV/0!</v>
      </c>
      <c r="V61" s="810" t="e">
        <f t="shared" si="29"/>
        <v>#DIV/0!</v>
      </c>
      <c r="W61" s="810" t="e">
        <f t="shared" si="29"/>
        <v>#DIV/0!</v>
      </c>
      <c r="X61" s="810" t="e">
        <f t="shared" si="29"/>
        <v>#DIV/0!</v>
      </c>
      <c r="Y61" s="810" t="e">
        <f t="shared" si="29"/>
        <v>#DIV/0!</v>
      </c>
      <c r="Z61" s="810" t="e">
        <f t="shared" si="29"/>
        <v>#DIV/0!</v>
      </c>
      <c r="AA61" s="810" t="e">
        <f t="shared" si="29"/>
        <v>#DIV/0!</v>
      </c>
      <c r="AB61" s="810" t="e">
        <f t="shared" si="29"/>
        <v>#DIV/0!</v>
      </c>
      <c r="AC61" s="810" t="e">
        <f t="shared" si="29"/>
        <v>#DIV/0!</v>
      </c>
      <c r="AD61" s="810" t="e">
        <f t="shared" si="29"/>
        <v>#DIV/0!</v>
      </c>
      <c r="AE61" s="810" t="e">
        <f t="shared" si="29"/>
        <v>#DIV/0!</v>
      </c>
      <c r="AF61" s="810" t="e">
        <f t="shared" si="29"/>
        <v>#DIV/0!</v>
      </c>
      <c r="AG61" s="810" t="e">
        <f t="shared" si="29"/>
        <v>#DIV/0!</v>
      </c>
      <c r="AH61" s="810" t="e">
        <f t="shared" si="29"/>
        <v>#DIV/0!</v>
      </c>
      <c r="AI61" s="810" t="e">
        <f t="shared" si="29"/>
        <v>#DIV/0!</v>
      </c>
      <c r="AJ61" s="810" t="e">
        <f t="shared" si="29"/>
        <v>#DIV/0!</v>
      </c>
      <c r="AK61" s="810" t="e">
        <f t="shared" si="29"/>
        <v>#DIV/0!</v>
      </c>
      <c r="AL61" s="810" t="e">
        <f t="shared" si="29"/>
        <v>#DIV/0!</v>
      </c>
      <c r="AM61" s="810" t="e">
        <f t="shared" si="29"/>
        <v>#DIV/0!</v>
      </c>
      <c r="AN61" s="810" t="e">
        <f t="shared" si="29"/>
        <v>#DIV/0!</v>
      </c>
      <c r="AO61" s="810" t="e">
        <f t="shared" si="29"/>
        <v>#DIV/0!</v>
      </c>
      <c r="AP61" s="810" t="e">
        <f t="shared" si="29"/>
        <v>#DIV/0!</v>
      </c>
      <c r="AQ61" s="810" t="e">
        <f t="shared" si="29"/>
        <v>#DIV/0!</v>
      </c>
      <c r="AR61" s="810" t="e">
        <f t="shared" si="29"/>
        <v>#DIV/0!</v>
      </c>
      <c r="AS61" s="810" t="e">
        <f t="shared" si="29"/>
        <v>#DIV/0!</v>
      </c>
      <c r="AT61" s="810" t="e">
        <f t="shared" si="29"/>
        <v>#DIV/0!</v>
      </c>
      <c r="AU61" s="810" t="e">
        <f t="shared" si="29"/>
        <v>#DIV/0!</v>
      </c>
      <c r="AV61" s="810" t="e">
        <f t="shared" si="29"/>
        <v>#DIV/0!</v>
      </c>
      <c r="AW61" s="810" t="e">
        <f t="shared" si="29"/>
        <v>#DIV/0!</v>
      </c>
      <c r="AX61" s="810" t="e">
        <f t="shared" si="29"/>
        <v>#DIV/0!</v>
      </c>
      <c r="AY61" s="810" t="e">
        <f t="shared" si="29"/>
        <v>#DIV/0!</v>
      </c>
      <c r="AZ61" s="810" t="e">
        <f t="shared" si="29"/>
        <v>#DIV/0!</v>
      </c>
      <c r="BA61" s="810"/>
      <c r="BB61" s="149"/>
    </row>
    <row r="62" spans="1:54" s="1" customFormat="1" x14ac:dyDescent="0.25">
      <c r="B62" s="2"/>
      <c r="D62" s="284"/>
      <c r="E62" s="811" t="s">
        <v>245</v>
      </c>
      <c r="F62" s="811">
        <f>F27</f>
        <v>0</v>
      </c>
      <c r="G62" s="812" t="str">
        <f>G27</f>
        <v xml:space="preserve">2021$s </v>
      </c>
      <c r="H62" s="560" t="e">
        <f>SUM(I62:BA62)</f>
        <v>#DIV/0!</v>
      </c>
      <c r="I62" s="813" t="e">
        <f>I27*I$3</f>
        <v>#DIV/0!</v>
      </c>
      <c r="J62" s="813" t="e">
        <f t="shared" si="29"/>
        <v>#DIV/0!</v>
      </c>
      <c r="K62" s="813" t="e">
        <f t="shared" si="29"/>
        <v>#DIV/0!</v>
      </c>
      <c r="L62" s="813" t="e">
        <f t="shared" si="29"/>
        <v>#DIV/0!</v>
      </c>
      <c r="M62" s="813" t="e">
        <f t="shared" si="29"/>
        <v>#DIV/0!</v>
      </c>
      <c r="N62" s="813" t="e">
        <f t="shared" si="29"/>
        <v>#DIV/0!</v>
      </c>
      <c r="O62" s="813" t="e">
        <f t="shared" si="29"/>
        <v>#DIV/0!</v>
      </c>
      <c r="P62" s="813" t="e">
        <f t="shared" si="29"/>
        <v>#DIV/0!</v>
      </c>
      <c r="Q62" s="813" t="e">
        <f t="shared" si="29"/>
        <v>#DIV/0!</v>
      </c>
      <c r="R62" s="813" t="e">
        <f t="shared" si="29"/>
        <v>#DIV/0!</v>
      </c>
      <c r="S62" s="813" t="e">
        <f t="shared" si="29"/>
        <v>#DIV/0!</v>
      </c>
      <c r="T62" s="813" t="e">
        <f t="shared" si="29"/>
        <v>#DIV/0!</v>
      </c>
      <c r="U62" s="813" t="e">
        <f t="shared" si="29"/>
        <v>#DIV/0!</v>
      </c>
      <c r="V62" s="813" t="e">
        <f t="shared" si="29"/>
        <v>#DIV/0!</v>
      </c>
      <c r="W62" s="813" t="e">
        <f t="shared" si="29"/>
        <v>#DIV/0!</v>
      </c>
      <c r="X62" s="813" t="e">
        <f t="shared" si="29"/>
        <v>#DIV/0!</v>
      </c>
      <c r="Y62" s="813" t="e">
        <f t="shared" si="29"/>
        <v>#DIV/0!</v>
      </c>
      <c r="Z62" s="813" t="e">
        <f t="shared" si="29"/>
        <v>#DIV/0!</v>
      </c>
      <c r="AA62" s="813" t="e">
        <f t="shared" si="29"/>
        <v>#DIV/0!</v>
      </c>
      <c r="AB62" s="813" t="e">
        <f t="shared" si="29"/>
        <v>#DIV/0!</v>
      </c>
      <c r="AC62" s="813" t="e">
        <f t="shared" si="29"/>
        <v>#DIV/0!</v>
      </c>
      <c r="AD62" s="813" t="e">
        <f t="shared" si="29"/>
        <v>#DIV/0!</v>
      </c>
      <c r="AE62" s="813" t="e">
        <f t="shared" si="29"/>
        <v>#DIV/0!</v>
      </c>
      <c r="AF62" s="813" t="e">
        <f t="shared" si="29"/>
        <v>#DIV/0!</v>
      </c>
      <c r="AG62" s="813" t="e">
        <f t="shared" si="29"/>
        <v>#DIV/0!</v>
      </c>
      <c r="AH62" s="813" t="e">
        <f t="shared" si="29"/>
        <v>#DIV/0!</v>
      </c>
      <c r="AI62" s="813" t="e">
        <f t="shared" si="29"/>
        <v>#DIV/0!</v>
      </c>
      <c r="AJ62" s="813" t="e">
        <f t="shared" si="29"/>
        <v>#DIV/0!</v>
      </c>
      <c r="AK62" s="813" t="e">
        <f t="shared" si="29"/>
        <v>#DIV/0!</v>
      </c>
      <c r="AL62" s="813" t="e">
        <f t="shared" si="29"/>
        <v>#DIV/0!</v>
      </c>
      <c r="AM62" s="813" t="e">
        <f t="shared" si="29"/>
        <v>#DIV/0!</v>
      </c>
      <c r="AN62" s="813" t="e">
        <f t="shared" si="29"/>
        <v>#DIV/0!</v>
      </c>
      <c r="AO62" s="813" t="e">
        <f t="shared" si="29"/>
        <v>#DIV/0!</v>
      </c>
      <c r="AP62" s="813" t="e">
        <f t="shared" si="29"/>
        <v>#DIV/0!</v>
      </c>
      <c r="AQ62" s="813" t="e">
        <f t="shared" si="29"/>
        <v>#DIV/0!</v>
      </c>
      <c r="AR62" s="813" t="e">
        <f t="shared" si="29"/>
        <v>#DIV/0!</v>
      </c>
      <c r="AS62" s="813" t="e">
        <f t="shared" si="29"/>
        <v>#DIV/0!</v>
      </c>
      <c r="AT62" s="813" t="e">
        <f t="shared" si="29"/>
        <v>#DIV/0!</v>
      </c>
      <c r="AU62" s="813" t="e">
        <f t="shared" si="29"/>
        <v>#DIV/0!</v>
      </c>
      <c r="AV62" s="813" t="e">
        <f t="shared" si="29"/>
        <v>#DIV/0!</v>
      </c>
      <c r="AW62" s="813" t="e">
        <f t="shared" si="29"/>
        <v>#DIV/0!</v>
      </c>
      <c r="AX62" s="813" t="e">
        <f t="shared" si="29"/>
        <v>#DIV/0!</v>
      </c>
      <c r="AY62" s="813" t="e">
        <f t="shared" si="29"/>
        <v>#DIV/0!</v>
      </c>
      <c r="AZ62" s="813" t="e">
        <f t="shared" si="29"/>
        <v>#DIV/0!</v>
      </c>
      <c r="BA62" s="813"/>
      <c r="BB62" s="149"/>
    </row>
    <row r="63" spans="1:54" s="307" customFormat="1" x14ac:dyDescent="0.25">
      <c r="B63" s="354"/>
      <c r="D63" s="410"/>
      <c r="E63" s="411" t="s">
        <v>246</v>
      </c>
      <c r="F63" s="411"/>
      <c r="G63" s="544" t="str">
        <f>$H$4&amp;"$ in "&amp;$H$5</f>
        <v>2021$ in 2021</v>
      </c>
      <c r="H63" s="382" t="e">
        <f>SUM(I63:BA63)</f>
        <v>#DIV/0!</v>
      </c>
      <c r="I63" s="412" t="e">
        <f>SUM(I61:I62)</f>
        <v>#DIV/0!</v>
      </c>
      <c r="J63" s="412" t="e">
        <f t="shared" ref="J63:AZ63" si="30">SUM(J61:J62)</f>
        <v>#DIV/0!</v>
      </c>
      <c r="K63" s="412" t="e">
        <f t="shared" si="30"/>
        <v>#DIV/0!</v>
      </c>
      <c r="L63" s="412" t="e">
        <f t="shared" si="30"/>
        <v>#DIV/0!</v>
      </c>
      <c r="M63" s="412" t="e">
        <f t="shared" si="30"/>
        <v>#DIV/0!</v>
      </c>
      <c r="N63" s="412" t="e">
        <f t="shared" si="30"/>
        <v>#DIV/0!</v>
      </c>
      <c r="O63" s="412" t="e">
        <f t="shared" si="30"/>
        <v>#DIV/0!</v>
      </c>
      <c r="P63" s="412" t="e">
        <f t="shared" si="30"/>
        <v>#DIV/0!</v>
      </c>
      <c r="Q63" s="412" t="e">
        <f t="shared" si="30"/>
        <v>#DIV/0!</v>
      </c>
      <c r="R63" s="412" t="e">
        <f t="shared" si="30"/>
        <v>#DIV/0!</v>
      </c>
      <c r="S63" s="412" t="e">
        <f t="shared" si="30"/>
        <v>#DIV/0!</v>
      </c>
      <c r="T63" s="412" t="e">
        <f t="shared" si="30"/>
        <v>#DIV/0!</v>
      </c>
      <c r="U63" s="412" t="e">
        <f t="shared" si="30"/>
        <v>#DIV/0!</v>
      </c>
      <c r="V63" s="412" t="e">
        <f t="shared" si="30"/>
        <v>#DIV/0!</v>
      </c>
      <c r="W63" s="412" t="e">
        <f t="shared" si="30"/>
        <v>#DIV/0!</v>
      </c>
      <c r="X63" s="412" t="e">
        <f t="shared" si="30"/>
        <v>#DIV/0!</v>
      </c>
      <c r="Y63" s="412" t="e">
        <f t="shared" si="30"/>
        <v>#DIV/0!</v>
      </c>
      <c r="Z63" s="412" t="e">
        <f t="shared" si="30"/>
        <v>#DIV/0!</v>
      </c>
      <c r="AA63" s="412" t="e">
        <f t="shared" si="30"/>
        <v>#DIV/0!</v>
      </c>
      <c r="AB63" s="412" t="e">
        <f t="shared" si="30"/>
        <v>#DIV/0!</v>
      </c>
      <c r="AC63" s="412" t="e">
        <f t="shared" si="30"/>
        <v>#DIV/0!</v>
      </c>
      <c r="AD63" s="412" t="e">
        <f t="shared" si="30"/>
        <v>#DIV/0!</v>
      </c>
      <c r="AE63" s="412" t="e">
        <f t="shared" si="30"/>
        <v>#DIV/0!</v>
      </c>
      <c r="AF63" s="412" t="e">
        <f t="shared" si="30"/>
        <v>#DIV/0!</v>
      </c>
      <c r="AG63" s="412" t="e">
        <f t="shared" si="30"/>
        <v>#DIV/0!</v>
      </c>
      <c r="AH63" s="412" t="e">
        <f t="shared" si="30"/>
        <v>#DIV/0!</v>
      </c>
      <c r="AI63" s="412" t="e">
        <f t="shared" si="30"/>
        <v>#DIV/0!</v>
      </c>
      <c r="AJ63" s="412" t="e">
        <f t="shared" si="30"/>
        <v>#DIV/0!</v>
      </c>
      <c r="AK63" s="412" t="e">
        <f t="shared" si="30"/>
        <v>#DIV/0!</v>
      </c>
      <c r="AL63" s="412" t="e">
        <f t="shared" si="30"/>
        <v>#DIV/0!</v>
      </c>
      <c r="AM63" s="412" t="e">
        <f t="shared" si="30"/>
        <v>#DIV/0!</v>
      </c>
      <c r="AN63" s="412" t="e">
        <f t="shared" si="30"/>
        <v>#DIV/0!</v>
      </c>
      <c r="AO63" s="412" t="e">
        <f t="shared" si="30"/>
        <v>#DIV/0!</v>
      </c>
      <c r="AP63" s="412" t="e">
        <f t="shared" si="30"/>
        <v>#DIV/0!</v>
      </c>
      <c r="AQ63" s="412" t="e">
        <f t="shared" si="30"/>
        <v>#DIV/0!</v>
      </c>
      <c r="AR63" s="412" t="e">
        <f t="shared" si="30"/>
        <v>#DIV/0!</v>
      </c>
      <c r="AS63" s="412" t="e">
        <f t="shared" si="30"/>
        <v>#DIV/0!</v>
      </c>
      <c r="AT63" s="412" t="e">
        <f t="shared" si="30"/>
        <v>#DIV/0!</v>
      </c>
      <c r="AU63" s="412" t="e">
        <f t="shared" si="30"/>
        <v>#DIV/0!</v>
      </c>
      <c r="AV63" s="412" t="e">
        <f t="shared" si="30"/>
        <v>#DIV/0!</v>
      </c>
      <c r="AW63" s="412" t="e">
        <f t="shared" si="30"/>
        <v>#DIV/0!</v>
      </c>
      <c r="AX63" s="412" t="e">
        <f t="shared" si="30"/>
        <v>#DIV/0!</v>
      </c>
      <c r="AY63" s="412" t="e">
        <f t="shared" si="30"/>
        <v>#DIV/0!</v>
      </c>
      <c r="AZ63" s="412" t="e">
        <f t="shared" si="30"/>
        <v>#DIV/0!</v>
      </c>
      <c r="BA63" s="412"/>
      <c r="BB63" s="387"/>
    </row>
    <row r="64" spans="1:54" x14ac:dyDescent="0.25">
      <c r="A64" s="13"/>
      <c r="B64" s="13"/>
      <c r="D64" s="13"/>
      <c r="E64" s="328"/>
      <c r="F64" s="328"/>
      <c r="G64" s="328"/>
      <c r="H64" s="552"/>
      <c r="I64" s="329"/>
      <c r="J64" s="329"/>
      <c r="K64" s="329"/>
      <c r="L64" s="329"/>
      <c r="M64" s="329"/>
      <c r="N64" s="329"/>
      <c r="O64" s="329"/>
      <c r="P64" s="329"/>
      <c r="Q64" s="329"/>
      <c r="R64" s="329"/>
      <c r="S64" s="329"/>
      <c r="T64" s="329"/>
      <c r="U64" s="329"/>
      <c r="V64" s="329"/>
      <c r="W64" s="329"/>
      <c r="X64" s="329"/>
      <c r="Y64" s="329"/>
      <c r="Z64" s="329"/>
      <c r="AA64" s="329"/>
      <c r="AB64" s="329"/>
      <c r="AC64" s="329"/>
      <c r="AD64" s="329"/>
      <c r="AE64" s="329"/>
      <c r="AF64" s="329"/>
      <c r="AG64" s="329"/>
      <c r="AH64" s="329"/>
      <c r="AI64" s="329"/>
      <c r="AJ64" s="329"/>
      <c r="AK64" s="329"/>
      <c r="AL64" s="329"/>
      <c r="AM64" s="329"/>
      <c r="AN64" s="329"/>
      <c r="AO64" s="329"/>
      <c r="AP64" s="329"/>
      <c r="AQ64" s="329"/>
      <c r="AR64" s="329"/>
      <c r="AS64" s="329"/>
      <c r="AT64" s="329"/>
      <c r="AU64" s="329"/>
      <c r="AV64" s="329"/>
      <c r="AW64" s="329"/>
      <c r="AX64" s="329"/>
      <c r="AY64" s="329"/>
      <c r="AZ64" s="329"/>
      <c r="BA64" s="329"/>
    </row>
    <row r="65" spans="1:54" x14ac:dyDescent="0.25">
      <c r="A65" s="1"/>
      <c r="B65" s="2" t="s">
        <v>238</v>
      </c>
      <c r="E65" s="44"/>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row>
    <row r="66" spans="1:54" s="17" customFormat="1" x14ac:dyDescent="0.25">
      <c r="E66" s="400" t="str">
        <f>E58</f>
        <v>Total Benefits (Discounted)</v>
      </c>
      <c r="F66" s="400">
        <f t="shared" ref="F66:AZ66" si="31">F58</f>
        <v>0</v>
      </c>
      <c r="G66" s="400" t="str">
        <f t="shared" si="31"/>
        <v>2021$ in 2021</v>
      </c>
      <c r="H66" s="554" t="e">
        <f t="shared" si="31"/>
        <v>#N/A</v>
      </c>
      <c r="I66" s="401" t="e">
        <f t="shared" si="31"/>
        <v>#N/A</v>
      </c>
      <c r="J66" s="401" t="e">
        <f t="shared" si="31"/>
        <v>#N/A</v>
      </c>
      <c r="K66" s="401" t="e">
        <f t="shared" si="31"/>
        <v>#N/A</v>
      </c>
      <c r="L66" s="401" t="e">
        <f t="shared" si="31"/>
        <v>#N/A</v>
      </c>
      <c r="M66" s="401" t="e">
        <f t="shared" si="31"/>
        <v>#N/A</v>
      </c>
      <c r="N66" s="401" t="e">
        <f t="shared" si="31"/>
        <v>#N/A</v>
      </c>
      <c r="O66" s="401" t="e">
        <f t="shared" si="31"/>
        <v>#N/A</v>
      </c>
      <c r="P66" s="401" t="e">
        <f t="shared" si="31"/>
        <v>#N/A</v>
      </c>
      <c r="Q66" s="401" t="e">
        <f t="shared" si="31"/>
        <v>#N/A</v>
      </c>
      <c r="R66" s="401" t="e">
        <f t="shared" si="31"/>
        <v>#N/A</v>
      </c>
      <c r="S66" s="401" t="e">
        <f t="shared" si="31"/>
        <v>#N/A</v>
      </c>
      <c r="T66" s="401" t="e">
        <f t="shared" si="31"/>
        <v>#N/A</v>
      </c>
      <c r="U66" s="401" t="e">
        <f t="shared" si="31"/>
        <v>#N/A</v>
      </c>
      <c r="V66" s="401" t="e">
        <f t="shared" si="31"/>
        <v>#N/A</v>
      </c>
      <c r="W66" s="401" t="e">
        <f t="shared" si="31"/>
        <v>#N/A</v>
      </c>
      <c r="X66" s="401" t="e">
        <f t="shared" si="31"/>
        <v>#N/A</v>
      </c>
      <c r="Y66" s="401" t="e">
        <f t="shared" si="31"/>
        <v>#N/A</v>
      </c>
      <c r="Z66" s="401" t="e">
        <f t="shared" si="31"/>
        <v>#N/A</v>
      </c>
      <c r="AA66" s="401" t="e">
        <f t="shared" si="31"/>
        <v>#N/A</v>
      </c>
      <c r="AB66" s="401" t="e">
        <f t="shared" si="31"/>
        <v>#N/A</v>
      </c>
      <c r="AC66" s="401" t="e">
        <f t="shared" si="31"/>
        <v>#N/A</v>
      </c>
      <c r="AD66" s="401" t="e">
        <f t="shared" si="31"/>
        <v>#N/A</v>
      </c>
      <c r="AE66" s="401" t="e">
        <f t="shared" si="31"/>
        <v>#N/A</v>
      </c>
      <c r="AF66" s="401" t="e">
        <f t="shared" si="31"/>
        <v>#N/A</v>
      </c>
      <c r="AG66" s="401" t="e">
        <f t="shared" si="31"/>
        <v>#N/A</v>
      </c>
      <c r="AH66" s="401" t="e">
        <f t="shared" si="31"/>
        <v>#N/A</v>
      </c>
      <c r="AI66" s="401" t="e">
        <f t="shared" si="31"/>
        <v>#N/A</v>
      </c>
      <c r="AJ66" s="401" t="e">
        <f t="shared" si="31"/>
        <v>#N/A</v>
      </c>
      <c r="AK66" s="401" t="e">
        <f t="shared" si="31"/>
        <v>#N/A</v>
      </c>
      <c r="AL66" s="401" t="e">
        <f t="shared" si="31"/>
        <v>#N/A</v>
      </c>
      <c r="AM66" s="401" t="e">
        <f t="shared" si="31"/>
        <v>#N/A</v>
      </c>
      <c r="AN66" s="401" t="e">
        <f t="shared" si="31"/>
        <v>#N/A</v>
      </c>
      <c r="AO66" s="401" t="e">
        <f t="shared" si="31"/>
        <v>#N/A</v>
      </c>
      <c r="AP66" s="401" t="e">
        <f t="shared" si="31"/>
        <v>#N/A</v>
      </c>
      <c r="AQ66" s="401" t="e">
        <f t="shared" si="31"/>
        <v>#N/A</v>
      </c>
      <c r="AR66" s="401" t="e">
        <f t="shared" si="31"/>
        <v>#N/A</v>
      </c>
      <c r="AS66" s="401" t="e">
        <f t="shared" si="31"/>
        <v>#N/A</v>
      </c>
      <c r="AT66" s="401" t="e">
        <f t="shared" si="31"/>
        <v>#N/A</v>
      </c>
      <c r="AU66" s="401" t="e">
        <f t="shared" si="31"/>
        <v>#N/A</v>
      </c>
      <c r="AV66" s="401" t="e">
        <f t="shared" si="31"/>
        <v>#N/A</v>
      </c>
      <c r="AW66" s="401" t="e">
        <f t="shared" si="31"/>
        <v>#N/A</v>
      </c>
      <c r="AX66" s="401" t="e">
        <f t="shared" si="31"/>
        <v>#N/A</v>
      </c>
      <c r="AY66" s="401" t="e">
        <f t="shared" si="31"/>
        <v>#N/A</v>
      </c>
      <c r="AZ66" s="401" t="e">
        <f t="shared" si="31"/>
        <v>#N/A</v>
      </c>
      <c r="BA66" s="401"/>
    </row>
    <row r="67" spans="1:54" s="17" customFormat="1" x14ac:dyDescent="0.25">
      <c r="E67" s="403" t="str">
        <f>E63</f>
        <v>Total Costs (Discounted)</v>
      </c>
      <c r="F67" s="403">
        <f t="shared" ref="F67:AZ67" si="32">F63</f>
        <v>0</v>
      </c>
      <c r="G67" s="403" t="str">
        <f t="shared" si="32"/>
        <v>2021$ in 2021</v>
      </c>
      <c r="H67" s="555" t="e">
        <f t="shared" si="32"/>
        <v>#DIV/0!</v>
      </c>
      <c r="I67" s="404" t="e">
        <f t="shared" si="32"/>
        <v>#DIV/0!</v>
      </c>
      <c r="J67" s="404" t="e">
        <f t="shared" si="32"/>
        <v>#DIV/0!</v>
      </c>
      <c r="K67" s="404" t="e">
        <f t="shared" si="32"/>
        <v>#DIV/0!</v>
      </c>
      <c r="L67" s="404" t="e">
        <f t="shared" si="32"/>
        <v>#DIV/0!</v>
      </c>
      <c r="M67" s="404" t="e">
        <f t="shared" si="32"/>
        <v>#DIV/0!</v>
      </c>
      <c r="N67" s="404" t="e">
        <f t="shared" si="32"/>
        <v>#DIV/0!</v>
      </c>
      <c r="O67" s="404" t="e">
        <f t="shared" si="32"/>
        <v>#DIV/0!</v>
      </c>
      <c r="P67" s="404" t="e">
        <f t="shared" si="32"/>
        <v>#DIV/0!</v>
      </c>
      <c r="Q67" s="404" t="e">
        <f t="shared" si="32"/>
        <v>#DIV/0!</v>
      </c>
      <c r="R67" s="404" t="e">
        <f t="shared" si="32"/>
        <v>#DIV/0!</v>
      </c>
      <c r="S67" s="404" t="e">
        <f t="shared" si="32"/>
        <v>#DIV/0!</v>
      </c>
      <c r="T67" s="404" t="e">
        <f t="shared" si="32"/>
        <v>#DIV/0!</v>
      </c>
      <c r="U67" s="404" t="e">
        <f t="shared" si="32"/>
        <v>#DIV/0!</v>
      </c>
      <c r="V67" s="404" t="e">
        <f t="shared" si="32"/>
        <v>#DIV/0!</v>
      </c>
      <c r="W67" s="404" t="e">
        <f t="shared" si="32"/>
        <v>#DIV/0!</v>
      </c>
      <c r="X67" s="404" t="e">
        <f t="shared" si="32"/>
        <v>#DIV/0!</v>
      </c>
      <c r="Y67" s="404" t="e">
        <f t="shared" si="32"/>
        <v>#DIV/0!</v>
      </c>
      <c r="Z67" s="404" t="e">
        <f t="shared" si="32"/>
        <v>#DIV/0!</v>
      </c>
      <c r="AA67" s="404" t="e">
        <f t="shared" si="32"/>
        <v>#DIV/0!</v>
      </c>
      <c r="AB67" s="404" t="e">
        <f t="shared" si="32"/>
        <v>#DIV/0!</v>
      </c>
      <c r="AC67" s="404" t="e">
        <f t="shared" si="32"/>
        <v>#DIV/0!</v>
      </c>
      <c r="AD67" s="404" t="e">
        <f t="shared" si="32"/>
        <v>#DIV/0!</v>
      </c>
      <c r="AE67" s="404" t="e">
        <f t="shared" si="32"/>
        <v>#DIV/0!</v>
      </c>
      <c r="AF67" s="404" t="e">
        <f t="shared" si="32"/>
        <v>#DIV/0!</v>
      </c>
      <c r="AG67" s="404" t="e">
        <f t="shared" si="32"/>
        <v>#DIV/0!</v>
      </c>
      <c r="AH67" s="404" t="e">
        <f t="shared" si="32"/>
        <v>#DIV/0!</v>
      </c>
      <c r="AI67" s="404" t="e">
        <f t="shared" si="32"/>
        <v>#DIV/0!</v>
      </c>
      <c r="AJ67" s="404" t="e">
        <f t="shared" si="32"/>
        <v>#DIV/0!</v>
      </c>
      <c r="AK67" s="404" t="e">
        <f t="shared" si="32"/>
        <v>#DIV/0!</v>
      </c>
      <c r="AL67" s="404" t="e">
        <f t="shared" si="32"/>
        <v>#DIV/0!</v>
      </c>
      <c r="AM67" s="404" t="e">
        <f t="shared" si="32"/>
        <v>#DIV/0!</v>
      </c>
      <c r="AN67" s="404" t="e">
        <f t="shared" si="32"/>
        <v>#DIV/0!</v>
      </c>
      <c r="AO67" s="404" t="e">
        <f t="shared" si="32"/>
        <v>#DIV/0!</v>
      </c>
      <c r="AP67" s="404" t="e">
        <f t="shared" si="32"/>
        <v>#DIV/0!</v>
      </c>
      <c r="AQ67" s="404" t="e">
        <f t="shared" si="32"/>
        <v>#DIV/0!</v>
      </c>
      <c r="AR67" s="404" t="e">
        <f t="shared" si="32"/>
        <v>#DIV/0!</v>
      </c>
      <c r="AS67" s="404" t="e">
        <f t="shared" si="32"/>
        <v>#DIV/0!</v>
      </c>
      <c r="AT67" s="404" t="e">
        <f t="shared" si="32"/>
        <v>#DIV/0!</v>
      </c>
      <c r="AU67" s="404" t="e">
        <f t="shared" si="32"/>
        <v>#DIV/0!</v>
      </c>
      <c r="AV67" s="404" t="e">
        <f t="shared" si="32"/>
        <v>#DIV/0!</v>
      </c>
      <c r="AW67" s="404" t="e">
        <f t="shared" si="32"/>
        <v>#DIV/0!</v>
      </c>
      <c r="AX67" s="404" t="e">
        <f t="shared" si="32"/>
        <v>#DIV/0!</v>
      </c>
      <c r="AY67" s="404" t="e">
        <f t="shared" si="32"/>
        <v>#DIV/0!</v>
      </c>
      <c r="AZ67" s="404" t="e">
        <f t="shared" si="32"/>
        <v>#DIV/0!</v>
      </c>
      <c r="BA67" s="404"/>
    </row>
    <row r="68" spans="1:54" x14ac:dyDescent="0.25">
      <c r="D68" s="402"/>
      <c r="E68" s="406" t="s">
        <v>247</v>
      </c>
      <c r="F68" s="539"/>
      <c r="G68" s="547" t="str">
        <f>$H$4&amp;"$ in "&amp;$H$5</f>
        <v>2021$ in 2021</v>
      </c>
      <c r="H68" s="556" t="e">
        <f>SUM(I68:BA68)</f>
        <v>#N/A</v>
      </c>
      <c r="I68" s="803" t="e">
        <f>I66-I67</f>
        <v>#N/A</v>
      </c>
      <c r="J68" s="803" t="e">
        <f t="shared" ref="J68:AZ68" si="33">J66-J67</f>
        <v>#N/A</v>
      </c>
      <c r="K68" s="803" t="e">
        <f t="shared" si="33"/>
        <v>#N/A</v>
      </c>
      <c r="L68" s="803" t="e">
        <f t="shared" si="33"/>
        <v>#N/A</v>
      </c>
      <c r="M68" s="803" t="e">
        <f t="shared" si="33"/>
        <v>#N/A</v>
      </c>
      <c r="N68" s="803" t="e">
        <f t="shared" si="33"/>
        <v>#N/A</v>
      </c>
      <c r="O68" s="803" t="e">
        <f t="shared" si="33"/>
        <v>#N/A</v>
      </c>
      <c r="P68" s="803" t="e">
        <f t="shared" si="33"/>
        <v>#N/A</v>
      </c>
      <c r="Q68" s="803" t="e">
        <f t="shared" si="33"/>
        <v>#N/A</v>
      </c>
      <c r="R68" s="803" t="e">
        <f t="shared" si="33"/>
        <v>#N/A</v>
      </c>
      <c r="S68" s="803" t="e">
        <f t="shared" si="33"/>
        <v>#N/A</v>
      </c>
      <c r="T68" s="803" t="e">
        <f t="shared" si="33"/>
        <v>#N/A</v>
      </c>
      <c r="U68" s="803" t="e">
        <f t="shared" si="33"/>
        <v>#N/A</v>
      </c>
      <c r="V68" s="803" t="e">
        <f t="shared" si="33"/>
        <v>#N/A</v>
      </c>
      <c r="W68" s="803" t="e">
        <f t="shared" si="33"/>
        <v>#N/A</v>
      </c>
      <c r="X68" s="803" t="e">
        <f t="shared" si="33"/>
        <v>#N/A</v>
      </c>
      <c r="Y68" s="803" t="e">
        <f t="shared" si="33"/>
        <v>#N/A</v>
      </c>
      <c r="Z68" s="803" t="e">
        <f t="shared" si="33"/>
        <v>#N/A</v>
      </c>
      <c r="AA68" s="803" t="e">
        <f t="shared" si="33"/>
        <v>#N/A</v>
      </c>
      <c r="AB68" s="803" t="e">
        <f t="shared" si="33"/>
        <v>#N/A</v>
      </c>
      <c r="AC68" s="803" t="e">
        <f t="shared" si="33"/>
        <v>#N/A</v>
      </c>
      <c r="AD68" s="803" t="e">
        <f t="shared" si="33"/>
        <v>#N/A</v>
      </c>
      <c r="AE68" s="803" t="e">
        <f t="shared" si="33"/>
        <v>#N/A</v>
      </c>
      <c r="AF68" s="803" t="e">
        <f t="shared" si="33"/>
        <v>#N/A</v>
      </c>
      <c r="AG68" s="803" t="e">
        <f t="shared" si="33"/>
        <v>#N/A</v>
      </c>
      <c r="AH68" s="803" t="e">
        <f t="shared" si="33"/>
        <v>#N/A</v>
      </c>
      <c r="AI68" s="803" t="e">
        <f t="shared" si="33"/>
        <v>#N/A</v>
      </c>
      <c r="AJ68" s="803" t="e">
        <f t="shared" si="33"/>
        <v>#N/A</v>
      </c>
      <c r="AK68" s="803" t="e">
        <f t="shared" si="33"/>
        <v>#N/A</v>
      </c>
      <c r="AL68" s="803" t="e">
        <f t="shared" si="33"/>
        <v>#N/A</v>
      </c>
      <c r="AM68" s="803" t="e">
        <f t="shared" si="33"/>
        <v>#N/A</v>
      </c>
      <c r="AN68" s="803" t="e">
        <f t="shared" si="33"/>
        <v>#N/A</v>
      </c>
      <c r="AO68" s="803" t="e">
        <f t="shared" si="33"/>
        <v>#N/A</v>
      </c>
      <c r="AP68" s="803" t="e">
        <f t="shared" si="33"/>
        <v>#N/A</v>
      </c>
      <c r="AQ68" s="803" t="e">
        <f t="shared" si="33"/>
        <v>#N/A</v>
      </c>
      <c r="AR68" s="803" t="e">
        <f t="shared" si="33"/>
        <v>#N/A</v>
      </c>
      <c r="AS68" s="803" t="e">
        <f t="shared" si="33"/>
        <v>#N/A</v>
      </c>
      <c r="AT68" s="803" t="e">
        <f t="shared" si="33"/>
        <v>#N/A</v>
      </c>
      <c r="AU68" s="803" t="e">
        <f t="shared" si="33"/>
        <v>#N/A</v>
      </c>
      <c r="AV68" s="803" t="e">
        <f t="shared" si="33"/>
        <v>#N/A</v>
      </c>
      <c r="AW68" s="803" t="e">
        <f t="shared" si="33"/>
        <v>#N/A</v>
      </c>
      <c r="AX68" s="803" t="e">
        <f t="shared" si="33"/>
        <v>#N/A</v>
      </c>
      <c r="AY68" s="803" t="e">
        <f t="shared" si="33"/>
        <v>#N/A</v>
      </c>
      <c r="AZ68" s="803" t="e">
        <f t="shared" si="33"/>
        <v>#N/A</v>
      </c>
      <c r="BA68" s="407"/>
      <c r="BB68" s="168"/>
    </row>
    <row r="69" spans="1:54" x14ac:dyDescent="0.25">
      <c r="E69" s="328"/>
      <c r="F69" s="540"/>
      <c r="G69" s="267"/>
      <c r="H69" s="215"/>
      <c r="I69" s="405"/>
      <c r="J69" s="405"/>
      <c r="K69" s="405"/>
      <c r="L69" s="405"/>
      <c r="M69" s="405"/>
      <c r="N69" s="405"/>
      <c r="O69" s="405"/>
      <c r="P69" s="405"/>
      <c r="Q69" s="405"/>
      <c r="R69" s="405"/>
      <c r="S69" s="405"/>
      <c r="T69" s="405"/>
      <c r="U69" s="405"/>
      <c r="V69" s="405"/>
      <c r="W69" s="405"/>
      <c r="X69" s="405"/>
      <c r="Y69" s="405"/>
      <c r="Z69" s="405"/>
      <c r="AA69" s="405"/>
      <c r="AB69" s="405"/>
      <c r="AC69" s="405"/>
      <c r="AD69" s="405"/>
      <c r="AE69" s="405"/>
      <c r="AF69" s="405"/>
      <c r="AG69" s="405"/>
      <c r="AH69" s="405"/>
      <c r="AI69" s="405"/>
      <c r="AJ69" s="405"/>
      <c r="AK69" s="405"/>
      <c r="AL69" s="405"/>
      <c r="AM69" s="405"/>
      <c r="AN69" s="405"/>
      <c r="AO69" s="405"/>
      <c r="AP69" s="405"/>
      <c r="AQ69" s="405"/>
      <c r="AR69" s="405"/>
      <c r="AS69" s="405"/>
      <c r="AT69" s="405"/>
      <c r="AU69" s="405"/>
      <c r="AV69" s="405"/>
      <c r="AW69" s="405"/>
      <c r="AX69" s="405"/>
      <c r="AY69" s="405"/>
      <c r="AZ69" s="405"/>
      <c r="BA69" s="405"/>
    </row>
    <row r="70" spans="1:54" x14ac:dyDescent="0.25">
      <c r="A70" s="1"/>
      <c r="B70" s="4" t="s">
        <v>240</v>
      </c>
      <c r="E70" s="44"/>
    </row>
    <row r="71" spans="1:54" s="30" customFormat="1" x14ac:dyDescent="0.25">
      <c r="E71" s="323" t="s">
        <v>240</v>
      </c>
      <c r="F71" s="323"/>
      <c r="G71" s="30" t="s">
        <v>222</v>
      </c>
      <c r="H71" s="941" t="e">
        <f>H58/H63</f>
        <v>#N/A</v>
      </c>
    </row>
    <row r="72" spans="1:54" x14ac:dyDescent="0.25">
      <c r="E72" s="44"/>
    </row>
    <row r="73" spans="1:54" x14ac:dyDescent="0.25">
      <c r="B73" s="2" t="s">
        <v>214</v>
      </c>
      <c r="E73" s="44"/>
    </row>
    <row r="74" spans="1:54" x14ac:dyDescent="0.25">
      <c r="E74" s="323" t="s">
        <v>214</v>
      </c>
      <c r="F74" s="548"/>
      <c r="G74" s="30" t="str">
        <f>$H$4&amp;"$ in "&amp;$H$5</f>
        <v>2021$ in 2021</v>
      </c>
      <c r="H74" s="388" t="e">
        <f>H68</f>
        <v>#N/A</v>
      </c>
    </row>
    <row r="75" spans="1:54" x14ac:dyDescent="0.25"/>
    <row r="76" spans="1:54" x14ac:dyDescent="0.25">
      <c r="B76" s="2" t="s">
        <v>241</v>
      </c>
      <c r="E76" s="44"/>
      <c r="F76" s="542"/>
    </row>
    <row r="77" spans="1:54" x14ac:dyDescent="0.25">
      <c r="E77" s="44" t="s">
        <v>241</v>
      </c>
      <c r="G77" s="4" t="s">
        <v>77</v>
      </c>
      <c r="H77" s="559" t="e">
        <f>IRR(I68:XFD68)</f>
        <v>#VALUE!</v>
      </c>
    </row>
    <row r="78" spans="1:54" x14ac:dyDescent="0.25"/>
  </sheetData>
  <sheetProtection sheet="1" objects="1" scenarios="1"/>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A73A4-1F5D-4D87-B1AB-30C77A9FFEF8}">
  <sheetPr>
    <tabColor theme="3"/>
  </sheetPr>
  <dimension ref="A1:BB52"/>
  <sheetViews>
    <sheetView zoomScaleNormal="100" workbookViewId="0">
      <pane xSplit="8" ySplit="7" topLeftCell="AT19" activePane="bottomRight" state="frozen"/>
      <selection pane="topRight" activeCell="I1" sqref="I1"/>
      <selection pane="bottomLeft" activeCell="A8" sqref="A8"/>
      <selection pane="bottomRight" activeCell="E19" sqref="E19"/>
    </sheetView>
  </sheetViews>
  <sheetFormatPr defaultColWidth="0" defaultRowHeight="15" zeroHeight="1" x14ac:dyDescent="0.25"/>
  <cols>
    <col min="1" max="4" width="1.5703125" style="4" customWidth="1"/>
    <col min="5" max="5" width="50.5703125" style="280" customWidth="1"/>
    <col min="6" max="7" width="15.5703125" style="280" customWidth="1"/>
    <col min="8" max="8" width="15.7109375" style="191" customWidth="1"/>
    <col min="9" max="52" width="15.7109375" style="4" hidden="1" customWidth="1"/>
    <col min="53" max="53" width="11.5703125" style="4" hidden="1" customWidth="1"/>
    <col min="54" max="55" width="0" style="4" hidden="1" customWidth="1"/>
    <col min="56" max="16384" width="0" style="4" hidden="1"/>
  </cols>
  <sheetData>
    <row r="1" spans="1:54" ht="5.0999999999999996" customHeight="1" x14ac:dyDescent="0.25">
      <c r="A1" s="31"/>
      <c r="B1" s="31"/>
      <c r="C1" s="31"/>
      <c r="D1" s="31"/>
      <c r="E1" s="531"/>
    </row>
    <row r="2" spans="1:54" s="1" customFormat="1" x14ac:dyDescent="0.25">
      <c r="E2" s="72"/>
      <c r="F2" s="72"/>
      <c r="G2" s="72"/>
      <c r="H2" s="26" t="str">
        <f>Discount!H2</f>
        <v>Calendar Year</v>
      </c>
      <c r="I2" s="26">
        <f>Discount!I2</f>
        <v>2021</v>
      </c>
      <c r="J2" s="26">
        <f>Discount!J2</f>
        <v>2022</v>
      </c>
      <c r="K2" s="26">
        <f>Discount!K2</f>
        <v>2023</v>
      </c>
      <c r="L2" s="26">
        <f>Discount!L2</f>
        <v>2024</v>
      </c>
      <c r="M2" s="26">
        <f>Discount!M2</f>
        <v>2025</v>
      </c>
      <c r="N2" s="26">
        <f>Discount!N2</f>
        <v>2026</v>
      </c>
      <c r="O2" s="26">
        <f>Discount!O2</f>
        <v>2027</v>
      </c>
      <c r="P2" s="26">
        <f>Discount!P2</f>
        <v>2028</v>
      </c>
      <c r="Q2" s="26">
        <f>Discount!Q2</f>
        <v>2029</v>
      </c>
      <c r="R2" s="26">
        <f>Discount!R2</f>
        <v>2030</v>
      </c>
      <c r="S2" s="26">
        <f>Discount!S2</f>
        <v>2031</v>
      </c>
      <c r="T2" s="26">
        <f>Discount!T2</f>
        <v>2032</v>
      </c>
      <c r="U2" s="26">
        <f>Discount!U2</f>
        <v>2033</v>
      </c>
      <c r="V2" s="26">
        <f>Discount!V2</f>
        <v>2034</v>
      </c>
      <c r="W2" s="26">
        <f>Discount!W2</f>
        <v>2035</v>
      </c>
      <c r="X2" s="26">
        <f>Discount!X2</f>
        <v>2036</v>
      </c>
      <c r="Y2" s="26">
        <f>Discount!Y2</f>
        <v>2037</v>
      </c>
      <c r="Z2" s="26">
        <f>Discount!Z2</f>
        <v>2038</v>
      </c>
      <c r="AA2" s="26">
        <f>Discount!AA2</f>
        <v>2039</v>
      </c>
      <c r="AB2" s="26">
        <f>Discount!AB2</f>
        <v>2040</v>
      </c>
      <c r="AC2" s="26">
        <f>Discount!AC2</f>
        <v>2041</v>
      </c>
      <c r="AD2" s="26">
        <f>Discount!AD2</f>
        <v>2042</v>
      </c>
      <c r="AE2" s="26">
        <f>Discount!AE2</f>
        <v>2043</v>
      </c>
      <c r="AF2" s="26">
        <f>Discount!AF2</f>
        <v>2044</v>
      </c>
      <c r="AG2" s="26">
        <f>Discount!AG2</f>
        <v>2045</v>
      </c>
      <c r="AH2" s="26">
        <f>Discount!AH2</f>
        <v>2046</v>
      </c>
      <c r="AI2" s="26">
        <f>Discount!AI2</f>
        <v>2047</v>
      </c>
      <c r="AJ2" s="26">
        <f>Discount!AJ2</f>
        <v>2048</v>
      </c>
      <c r="AK2" s="26">
        <f>Discount!AK2</f>
        <v>2049</v>
      </c>
      <c r="AL2" s="26">
        <f>Discount!AL2</f>
        <v>2050</v>
      </c>
      <c r="AM2" s="26">
        <f>Discount!AM2</f>
        <v>2051</v>
      </c>
      <c r="AN2" s="26">
        <f>Discount!AN2</f>
        <v>2052</v>
      </c>
      <c r="AO2" s="26">
        <f>Discount!AO2</f>
        <v>2053</v>
      </c>
      <c r="AP2" s="26">
        <f>Discount!AP2</f>
        <v>2054</v>
      </c>
      <c r="AQ2" s="26">
        <f>Discount!AQ2</f>
        <v>2055</v>
      </c>
      <c r="AR2" s="26">
        <f>Discount!AR2</f>
        <v>2056</v>
      </c>
      <c r="AS2" s="26">
        <f>Discount!AS2</f>
        <v>2057</v>
      </c>
      <c r="AT2" s="26">
        <f>Discount!AT2</f>
        <v>2058</v>
      </c>
      <c r="AU2" s="26">
        <f>Discount!AU2</f>
        <v>2059</v>
      </c>
      <c r="AV2" s="26">
        <f>Discount!AV2</f>
        <v>2060</v>
      </c>
      <c r="AW2" s="26">
        <f>Discount!AW2</f>
        <v>2061</v>
      </c>
      <c r="AX2" s="26">
        <f>Discount!AX2</f>
        <v>2062</v>
      </c>
      <c r="AY2" s="26">
        <f>Discount!AY2</f>
        <v>2063</v>
      </c>
      <c r="AZ2" s="26">
        <f>Discount!AZ2</f>
        <v>2064</v>
      </c>
      <c r="BA2" s="26"/>
    </row>
    <row r="3" spans="1:54" s="29" customFormat="1" ht="15" customHeight="1" x14ac:dyDescent="0.25">
      <c r="E3" s="415" t="str">
        <f>Discount!E9</f>
        <v>Discount Factor</v>
      </c>
      <c r="F3" s="415" t="str">
        <f>Discount!F9</f>
        <v>Calculated</v>
      </c>
      <c r="G3" s="415" t="str">
        <f>Discount!G9</f>
        <v>Factor</v>
      </c>
      <c r="H3" s="370">
        <f>Discount!H9</f>
        <v>0</v>
      </c>
      <c r="I3" s="330">
        <f>Discount!I9</f>
        <v>1</v>
      </c>
      <c r="J3" s="330">
        <f>Discount!J9</f>
        <v>0.93457943925233644</v>
      </c>
      <c r="K3" s="330">
        <f>Discount!K9</f>
        <v>0.87343872827321156</v>
      </c>
      <c r="L3" s="330">
        <f>Discount!L9</f>
        <v>0.81629787689085187</v>
      </c>
      <c r="M3" s="330">
        <f>Discount!M9</f>
        <v>0.7628952120475252</v>
      </c>
      <c r="N3" s="330">
        <f>Discount!N9</f>
        <v>0.71298617948366838</v>
      </c>
      <c r="O3" s="330">
        <f>Discount!O9</f>
        <v>0.66634222381651254</v>
      </c>
      <c r="P3" s="330">
        <f>Discount!P9</f>
        <v>0.62274974188459109</v>
      </c>
      <c r="Q3" s="330">
        <f>Discount!Q9</f>
        <v>0.5820091045650384</v>
      </c>
      <c r="R3" s="330">
        <f>Discount!R9</f>
        <v>0.54393374258414806</v>
      </c>
      <c r="S3" s="330">
        <f>Discount!S9</f>
        <v>0.5083492921347178</v>
      </c>
      <c r="T3" s="330">
        <f>Discount!T9</f>
        <v>0.47509279638758667</v>
      </c>
      <c r="U3" s="330">
        <f>Discount!U9</f>
        <v>0.44401195924073528</v>
      </c>
      <c r="V3" s="330">
        <f>Discount!V9</f>
        <v>0.41496444788853759</v>
      </c>
      <c r="W3" s="330">
        <f>Discount!W9</f>
        <v>0.3878172410173249</v>
      </c>
      <c r="X3" s="330">
        <f>Discount!X9</f>
        <v>0.36244601964235967</v>
      </c>
      <c r="Y3" s="330">
        <f>Discount!Y9</f>
        <v>0.33873459779659787</v>
      </c>
      <c r="Z3" s="330">
        <f>Discount!Z9</f>
        <v>0.31657439046411018</v>
      </c>
      <c r="AA3" s="330">
        <f>Discount!AA9</f>
        <v>0.29586391632159825</v>
      </c>
      <c r="AB3" s="330">
        <f>Discount!AB9</f>
        <v>0.27650833301083949</v>
      </c>
      <c r="AC3" s="330">
        <f>Discount!AC9</f>
        <v>0.2584190028138687</v>
      </c>
      <c r="AD3" s="330">
        <f>Discount!AD9</f>
        <v>0.24151308674193336</v>
      </c>
      <c r="AE3" s="330">
        <f>Discount!AE9</f>
        <v>0.22571316517937698</v>
      </c>
      <c r="AF3" s="330">
        <f>Discount!AF9</f>
        <v>0.21094688334521211</v>
      </c>
      <c r="AG3" s="330">
        <f>Discount!AG9</f>
        <v>0.19714661994879637</v>
      </c>
      <c r="AH3" s="330">
        <f>Discount!AH9</f>
        <v>0.18424917752223957</v>
      </c>
      <c r="AI3" s="330">
        <f>Discount!AI9</f>
        <v>0.17219549301143888</v>
      </c>
      <c r="AJ3" s="330">
        <f>Discount!AJ9</f>
        <v>0.16093036730041013</v>
      </c>
      <c r="AK3" s="330">
        <f>Discount!AK9</f>
        <v>0.15040221243028987</v>
      </c>
      <c r="AL3" s="330">
        <f>Discount!AL9</f>
        <v>0.1405628153554111</v>
      </c>
      <c r="AM3" s="330">
        <f>Discount!AM9</f>
        <v>0.13136711715458982</v>
      </c>
      <c r="AN3" s="330">
        <f>Discount!AN9</f>
        <v>0.1227730066865325</v>
      </c>
      <c r="AO3" s="330">
        <f>Discount!AO9</f>
        <v>0.11474112774442291</v>
      </c>
      <c r="AP3" s="330">
        <f>Discount!AP9</f>
        <v>0.10723469882656347</v>
      </c>
      <c r="AQ3" s="330">
        <f>Discount!AQ9</f>
        <v>0.10021934469772288</v>
      </c>
      <c r="AR3" s="330">
        <f>Discount!AR9</f>
        <v>9.366293896983445E-2</v>
      </c>
      <c r="AS3" s="330">
        <f>Discount!AS9</f>
        <v>8.7535456981153698E-2</v>
      </c>
      <c r="AT3" s="330">
        <f>Discount!AT9</f>
        <v>8.1808838300143641E-2</v>
      </c>
      <c r="AU3" s="330">
        <f>Discount!AU9</f>
        <v>7.6456858224433308E-2</v>
      </c>
      <c r="AV3" s="330">
        <f>Discount!AV9</f>
        <v>7.1455007686386268E-2</v>
      </c>
      <c r="AW3" s="330">
        <f>Discount!AW9</f>
        <v>6.6780381015314264E-2</v>
      </c>
      <c r="AX3" s="330">
        <f>Discount!AX9</f>
        <v>6.2411571042349782E-2</v>
      </c>
      <c r="AY3" s="330">
        <f>Discount!AY9</f>
        <v>5.8328571067616623E-2</v>
      </c>
      <c r="AZ3" s="330">
        <f>Discount!AZ9</f>
        <v>5.4512683240763193E-2</v>
      </c>
      <c r="BA3" s="330"/>
    </row>
    <row r="4" spans="1:54" s="29" customFormat="1" ht="15" customHeight="1" x14ac:dyDescent="0.25">
      <c r="E4" s="415" t="str">
        <f>'User Inputs'!E8</f>
        <v>Base Year (for benefits inflation)</v>
      </c>
      <c r="F4" s="415" t="str">
        <f>'User Inputs'!F8</f>
        <v>User Defined</v>
      </c>
      <c r="G4" s="415" t="str">
        <f>'User Inputs'!G8</f>
        <v>Year</v>
      </c>
      <c r="H4" s="68">
        <f>IF('User Inputs'!H8=0,'User Inputs'!I8,'User Inputs'!H8)</f>
        <v>2021</v>
      </c>
      <c r="I4" s="88"/>
      <c r="J4" s="132"/>
      <c r="K4" s="88"/>
      <c r="L4" s="88"/>
      <c r="M4" s="88"/>
      <c r="N4" s="88"/>
      <c r="O4" s="88"/>
      <c r="P4" s="88"/>
      <c r="Q4" s="88"/>
    </row>
    <row r="5" spans="1:54" s="29" customFormat="1" ht="15" customHeight="1" x14ac:dyDescent="0.25">
      <c r="E5" s="415" t="str">
        <f>'User Inputs'!E9</f>
        <v>Base Year (for discounting)</v>
      </c>
      <c r="F5" s="415" t="str">
        <f>'User Inputs'!F9</f>
        <v>User Defined</v>
      </c>
      <c r="G5" s="415" t="str">
        <f>'User Inputs'!G9</f>
        <v>Year</v>
      </c>
      <c r="H5" s="68">
        <f>IF('User Inputs'!H9=0,'User Inputs'!I9,'User Inputs'!H9)</f>
        <v>2021</v>
      </c>
      <c r="I5" s="88"/>
      <c r="J5" s="88"/>
      <c r="K5" s="88"/>
      <c r="L5" s="88"/>
      <c r="M5" s="88"/>
      <c r="N5" s="88"/>
      <c r="O5" s="88"/>
      <c r="P5" s="88"/>
      <c r="Q5" s="88"/>
    </row>
    <row r="6" spans="1:54" s="29" customFormat="1" ht="15" customHeight="1" x14ac:dyDescent="0.25">
      <c r="E6" s="415"/>
      <c r="F6" s="415"/>
      <c r="G6" s="415"/>
      <c r="H6" s="68"/>
      <c r="I6" s="88"/>
      <c r="J6" s="88"/>
      <c r="K6" s="88"/>
      <c r="L6" s="88"/>
      <c r="M6" s="88"/>
      <c r="N6" s="88"/>
      <c r="O6" s="88"/>
      <c r="P6" s="88"/>
      <c r="Q6" s="88"/>
    </row>
    <row r="7" spans="1:54" s="29" customFormat="1" ht="15" customHeight="1" x14ac:dyDescent="0.25">
      <c r="E7" s="345" t="s">
        <v>68</v>
      </c>
      <c r="F7" s="345" t="s">
        <v>207</v>
      </c>
      <c r="G7" s="345" t="s">
        <v>208</v>
      </c>
      <c r="H7" s="193" t="s">
        <v>209</v>
      </c>
      <c r="I7" s="88"/>
      <c r="J7" s="88"/>
      <c r="K7" s="88"/>
      <c r="L7" s="88"/>
      <c r="M7" s="88"/>
      <c r="N7" s="88"/>
      <c r="O7" s="88"/>
      <c r="P7" s="88"/>
      <c r="Q7" s="88"/>
    </row>
    <row r="8" spans="1:54" x14ac:dyDescent="0.25">
      <c r="A8" s="1" t="s">
        <v>248</v>
      </c>
      <c r="E8" s="531"/>
      <c r="I8" s="1"/>
      <c r="J8" s="1"/>
      <c r="K8" s="1"/>
      <c r="L8" s="1"/>
      <c r="M8" s="1"/>
      <c r="N8" s="1"/>
      <c r="O8" s="1"/>
      <c r="P8" s="1"/>
      <c r="Q8" s="1"/>
    </row>
    <row r="9" spans="1:54" x14ac:dyDescent="0.25">
      <c r="A9" s="1"/>
      <c r="E9" s="531"/>
      <c r="I9" s="1"/>
      <c r="J9" s="1"/>
      <c r="K9" s="1"/>
      <c r="L9" s="1"/>
      <c r="M9" s="1"/>
      <c r="N9" s="1"/>
      <c r="O9" s="1"/>
      <c r="P9" s="1"/>
      <c r="Q9" s="1"/>
    </row>
    <row r="10" spans="1:54" x14ac:dyDescent="0.25">
      <c r="A10" s="1"/>
      <c r="B10" s="2" t="s">
        <v>249</v>
      </c>
      <c r="E10" s="531"/>
      <c r="I10" s="1"/>
      <c r="J10" s="1"/>
      <c r="K10" s="1"/>
      <c r="L10" s="1"/>
      <c r="M10" s="1"/>
      <c r="N10" s="1"/>
      <c r="O10" s="1"/>
      <c r="P10" s="1"/>
      <c r="Q10" s="1"/>
    </row>
    <row r="11" spans="1:54" x14ac:dyDescent="0.25">
      <c r="A11" s="1"/>
      <c r="E11" s="416" t="str">
        <f>'EIA Benefits - CapEx'!E16</f>
        <v>Construction and Professional Services - Total Output</v>
      </c>
      <c r="F11" s="416">
        <f>'EIA Benefits - CapEx'!F16</f>
        <v>0</v>
      </c>
      <c r="G11" s="416" t="str">
        <f>'EIA Benefits - CapEx'!G16</f>
        <v>2021$s</v>
      </c>
      <c r="H11" s="270" t="e">
        <f>'EIA Benefits - CapEx'!H16</f>
        <v>#DIV/0!</v>
      </c>
      <c r="I11" s="356" t="e">
        <f>'EIA Benefits - CapEx'!I16</f>
        <v>#DIV/0!</v>
      </c>
      <c r="J11" s="356" t="e">
        <f>'EIA Benefits - CapEx'!J16</f>
        <v>#DIV/0!</v>
      </c>
      <c r="K11" s="356" t="e">
        <f>'EIA Benefits - CapEx'!K16</f>
        <v>#DIV/0!</v>
      </c>
      <c r="L11" s="356" t="e">
        <f>'EIA Benefits - CapEx'!L16</f>
        <v>#DIV/0!</v>
      </c>
      <c r="M11" s="356" t="e">
        <f>'EIA Benefits - CapEx'!M16</f>
        <v>#DIV/0!</v>
      </c>
      <c r="N11" s="356" t="e">
        <f>'EIA Benefits - CapEx'!N16</f>
        <v>#DIV/0!</v>
      </c>
      <c r="O11" s="356" t="e">
        <f>'EIA Benefits - CapEx'!O16</f>
        <v>#DIV/0!</v>
      </c>
      <c r="P11" s="356" t="e">
        <f>'EIA Benefits - CapEx'!P16</f>
        <v>#DIV/0!</v>
      </c>
      <c r="Q11" s="356" t="e">
        <f>'EIA Benefits - CapEx'!Q16</f>
        <v>#DIV/0!</v>
      </c>
      <c r="R11" s="356" t="e">
        <f>'EIA Benefits - CapEx'!R16</f>
        <v>#DIV/0!</v>
      </c>
      <c r="S11" s="356" t="e">
        <f>'EIA Benefits - CapEx'!S16</f>
        <v>#DIV/0!</v>
      </c>
      <c r="T11" s="356" t="e">
        <f>'EIA Benefits - CapEx'!T16</f>
        <v>#DIV/0!</v>
      </c>
      <c r="U11" s="356" t="e">
        <f>'EIA Benefits - CapEx'!U16</f>
        <v>#DIV/0!</v>
      </c>
      <c r="V11" s="356" t="e">
        <f>'EIA Benefits - CapEx'!V16</f>
        <v>#DIV/0!</v>
      </c>
      <c r="W11" s="356" t="e">
        <f>'EIA Benefits - CapEx'!W16</f>
        <v>#DIV/0!</v>
      </c>
      <c r="X11" s="356" t="e">
        <f>'EIA Benefits - CapEx'!X16</f>
        <v>#DIV/0!</v>
      </c>
      <c r="Y11" s="356" t="e">
        <f>'EIA Benefits - CapEx'!Y16</f>
        <v>#DIV/0!</v>
      </c>
      <c r="Z11" s="356" t="e">
        <f>'EIA Benefits - CapEx'!Z16</f>
        <v>#DIV/0!</v>
      </c>
      <c r="AA11" s="356" t="e">
        <f>'EIA Benefits - CapEx'!AA16</f>
        <v>#DIV/0!</v>
      </c>
      <c r="AB11" s="356" t="e">
        <f>'EIA Benefits - CapEx'!AB16</f>
        <v>#DIV/0!</v>
      </c>
      <c r="AC11" s="356" t="e">
        <f>'EIA Benefits - CapEx'!AC16</f>
        <v>#DIV/0!</v>
      </c>
      <c r="AD11" s="356" t="e">
        <f>'EIA Benefits - CapEx'!AD16</f>
        <v>#DIV/0!</v>
      </c>
      <c r="AE11" s="356" t="e">
        <f>'EIA Benefits - CapEx'!AE16</f>
        <v>#DIV/0!</v>
      </c>
      <c r="AF11" s="356" t="e">
        <f>'EIA Benefits - CapEx'!AF16</f>
        <v>#DIV/0!</v>
      </c>
      <c r="AG11" s="356" t="e">
        <f>'EIA Benefits - CapEx'!AG16</f>
        <v>#DIV/0!</v>
      </c>
      <c r="AH11" s="356" t="e">
        <f>'EIA Benefits - CapEx'!AH16</f>
        <v>#DIV/0!</v>
      </c>
      <c r="AI11" s="356" t="e">
        <f>'EIA Benefits - CapEx'!AI16</f>
        <v>#DIV/0!</v>
      </c>
      <c r="AJ11" s="356" t="e">
        <f>'EIA Benefits - CapEx'!AJ16</f>
        <v>#DIV/0!</v>
      </c>
      <c r="AK11" s="356" t="e">
        <f>'EIA Benefits - CapEx'!AK16</f>
        <v>#DIV/0!</v>
      </c>
      <c r="AL11" s="356" t="e">
        <f>'EIA Benefits - CapEx'!AL16</f>
        <v>#DIV/0!</v>
      </c>
      <c r="AM11" s="356" t="e">
        <f>'EIA Benefits - CapEx'!AM16</f>
        <v>#DIV/0!</v>
      </c>
      <c r="AN11" s="356" t="e">
        <f>'EIA Benefits - CapEx'!AN16</f>
        <v>#DIV/0!</v>
      </c>
      <c r="AO11" s="356" t="e">
        <f>'EIA Benefits - CapEx'!AO16</f>
        <v>#DIV/0!</v>
      </c>
      <c r="AP11" s="356" t="e">
        <f>'EIA Benefits - CapEx'!AP16</f>
        <v>#DIV/0!</v>
      </c>
      <c r="AQ11" s="356" t="e">
        <f>'EIA Benefits - CapEx'!AQ16</f>
        <v>#DIV/0!</v>
      </c>
      <c r="AR11" s="356" t="e">
        <f>'EIA Benefits - CapEx'!AR16</f>
        <v>#DIV/0!</v>
      </c>
      <c r="AS11" s="356" t="e">
        <f>'EIA Benefits - CapEx'!AS16</f>
        <v>#DIV/0!</v>
      </c>
      <c r="AT11" s="356" t="e">
        <f>'EIA Benefits - CapEx'!AT16</f>
        <v>#DIV/0!</v>
      </c>
      <c r="AU11" s="356" t="e">
        <f>'EIA Benefits - CapEx'!AU16</f>
        <v>#DIV/0!</v>
      </c>
      <c r="AV11" s="356" t="e">
        <f>'EIA Benefits - CapEx'!AV16</f>
        <v>#DIV/0!</v>
      </c>
      <c r="AW11" s="356" t="e">
        <f>'EIA Benefits - CapEx'!AW16</f>
        <v>#DIV/0!</v>
      </c>
      <c r="AX11" s="356" t="e">
        <f>'EIA Benefits - CapEx'!AX16</f>
        <v>#DIV/0!</v>
      </c>
      <c r="AY11" s="356" t="e">
        <f>'EIA Benefits - CapEx'!AY16</f>
        <v>#DIV/0!</v>
      </c>
      <c r="AZ11" s="356">
        <f>'EIA Benefits - CapEx'!BA16</f>
        <v>0</v>
      </c>
      <c r="BA11" s="356"/>
    </row>
    <row r="12" spans="1:54" x14ac:dyDescent="0.25">
      <c r="A12" s="1"/>
      <c r="E12" s="416" t="str">
        <f>'EIA Benefits - CapEx'!E26</f>
        <v>Ongoing O&amp;M - Total Output</v>
      </c>
      <c r="F12" s="416">
        <f>'EIA Benefits - CapEx'!F26</f>
        <v>0</v>
      </c>
      <c r="G12" s="416" t="str">
        <f>'EIA Benefits - CapEx'!G26</f>
        <v>2021$s</v>
      </c>
      <c r="H12" s="270" t="e">
        <f>'EIA Benefits - CapEx'!H26</f>
        <v>#DIV/0!</v>
      </c>
      <c r="I12" s="356" t="e">
        <f>'EIA Benefits - CapEx'!I26</f>
        <v>#DIV/0!</v>
      </c>
      <c r="J12" s="356" t="e">
        <f>'EIA Benefits - CapEx'!J26</f>
        <v>#DIV/0!</v>
      </c>
      <c r="K12" s="356" t="e">
        <f>'EIA Benefits - CapEx'!K26</f>
        <v>#DIV/0!</v>
      </c>
      <c r="L12" s="356" t="e">
        <f>'EIA Benefits - CapEx'!L26</f>
        <v>#DIV/0!</v>
      </c>
      <c r="M12" s="356" t="e">
        <f>'EIA Benefits - CapEx'!M26</f>
        <v>#DIV/0!</v>
      </c>
      <c r="N12" s="356" t="e">
        <f>'EIA Benefits - CapEx'!N26</f>
        <v>#DIV/0!</v>
      </c>
      <c r="O12" s="356" t="e">
        <f>'EIA Benefits - CapEx'!O26</f>
        <v>#DIV/0!</v>
      </c>
      <c r="P12" s="356" t="e">
        <f>'EIA Benefits - CapEx'!P26</f>
        <v>#DIV/0!</v>
      </c>
      <c r="Q12" s="356" t="e">
        <f>'EIA Benefits - CapEx'!Q26</f>
        <v>#DIV/0!</v>
      </c>
      <c r="R12" s="356" t="e">
        <f>'EIA Benefits - CapEx'!R26</f>
        <v>#DIV/0!</v>
      </c>
      <c r="S12" s="356" t="e">
        <f>'EIA Benefits - CapEx'!S26</f>
        <v>#DIV/0!</v>
      </c>
      <c r="T12" s="356" t="e">
        <f>'EIA Benefits - CapEx'!T26</f>
        <v>#DIV/0!</v>
      </c>
      <c r="U12" s="356" t="e">
        <f>'EIA Benefits - CapEx'!U26</f>
        <v>#DIV/0!</v>
      </c>
      <c r="V12" s="356" t="e">
        <f>'EIA Benefits - CapEx'!V26</f>
        <v>#DIV/0!</v>
      </c>
      <c r="W12" s="356" t="e">
        <f>'EIA Benefits - CapEx'!W26</f>
        <v>#DIV/0!</v>
      </c>
      <c r="X12" s="356" t="e">
        <f>'EIA Benefits - CapEx'!X26</f>
        <v>#DIV/0!</v>
      </c>
      <c r="Y12" s="356" t="e">
        <f>'EIA Benefits - CapEx'!Y26</f>
        <v>#DIV/0!</v>
      </c>
      <c r="Z12" s="356" t="e">
        <f>'EIA Benefits - CapEx'!Z26</f>
        <v>#DIV/0!</v>
      </c>
      <c r="AA12" s="356" t="e">
        <f>'EIA Benefits - CapEx'!AA26</f>
        <v>#DIV/0!</v>
      </c>
      <c r="AB12" s="356" t="e">
        <f>'EIA Benefits - CapEx'!AB26</f>
        <v>#DIV/0!</v>
      </c>
      <c r="AC12" s="356" t="e">
        <f>'EIA Benefits - CapEx'!AC26</f>
        <v>#DIV/0!</v>
      </c>
      <c r="AD12" s="356" t="e">
        <f>'EIA Benefits - CapEx'!AD26</f>
        <v>#DIV/0!</v>
      </c>
      <c r="AE12" s="356" t="e">
        <f>'EIA Benefits - CapEx'!AE26</f>
        <v>#DIV/0!</v>
      </c>
      <c r="AF12" s="356" t="e">
        <f>'EIA Benefits - CapEx'!AF26</f>
        <v>#DIV/0!</v>
      </c>
      <c r="AG12" s="356" t="e">
        <f>'EIA Benefits - CapEx'!AG26</f>
        <v>#DIV/0!</v>
      </c>
      <c r="AH12" s="356" t="e">
        <f>'EIA Benefits - CapEx'!AH26</f>
        <v>#DIV/0!</v>
      </c>
      <c r="AI12" s="356" t="e">
        <f>'EIA Benefits - CapEx'!AI26</f>
        <v>#DIV/0!</v>
      </c>
      <c r="AJ12" s="356" t="e">
        <f>'EIA Benefits - CapEx'!AJ26</f>
        <v>#DIV/0!</v>
      </c>
      <c r="AK12" s="356" t="e">
        <f>'EIA Benefits - CapEx'!AK26</f>
        <v>#DIV/0!</v>
      </c>
      <c r="AL12" s="356" t="e">
        <f>'EIA Benefits - CapEx'!AL26</f>
        <v>#DIV/0!</v>
      </c>
      <c r="AM12" s="356" t="e">
        <f>'EIA Benefits - CapEx'!AM26</f>
        <v>#DIV/0!</v>
      </c>
      <c r="AN12" s="356" t="e">
        <f>'EIA Benefits - CapEx'!AN26</f>
        <v>#DIV/0!</v>
      </c>
      <c r="AO12" s="356" t="e">
        <f>'EIA Benefits - CapEx'!AO26</f>
        <v>#DIV/0!</v>
      </c>
      <c r="AP12" s="356" t="e">
        <f>'EIA Benefits - CapEx'!AP26</f>
        <v>#DIV/0!</v>
      </c>
      <c r="AQ12" s="356" t="e">
        <f>'EIA Benefits - CapEx'!AQ26</f>
        <v>#DIV/0!</v>
      </c>
      <c r="AR12" s="356" t="e">
        <f>'EIA Benefits - CapEx'!AR26</f>
        <v>#DIV/0!</v>
      </c>
      <c r="AS12" s="356" t="e">
        <f>'EIA Benefits - CapEx'!AS26</f>
        <v>#DIV/0!</v>
      </c>
      <c r="AT12" s="356" t="e">
        <f>'EIA Benefits - CapEx'!AT26</f>
        <v>#DIV/0!</v>
      </c>
      <c r="AU12" s="356" t="e">
        <f>'EIA Benefits - CapEx'!AU26</f>
        <v>#DIV/0!</v>
      </c>
      <c r="AV12" s="356" t="e">
        <f>'EIA Benefits - CapEx'!AV26</f>
        <v>#DIV/0!</v>
      </c>
      <c r="AW12" s="356" t="e">
        <f>'EIA Benefits - CapEx'!AW26</f>
        <v>#DIV/0!</v>
      </c>
      <c r="AX12" s="356" t="e">
        <f>'EIA Benefits - CapEx'!AX26</f>
        <v>#DIV/0!</v>
      </c>
      <c r="AY12" s="356" t="e">
        <f>'EIA Benefits - CapEx'!AY26</f>
        <v>#DIV/0!</v>
      </c>
      <c r="AZ12" s="356">
        <f>'EIA Benefits - CapEx'!BA26</f>
        <v>0</v>
      </c>
      <c r="BA12" s="356"/>
    </row>
    <row r="13" spans="1:54" x14ac:dyDescent="0.25">
      <c r="A13" s="1"/>
      <c r="D13" s="16"/>
      <c r="E13" s="416" t="str">
        <f>'EIA Benefits - Health'!E78</f>
        <v>Healthcare Expenditure Avoided Biking - Total Output</v>
      </c>
      <c r="F13" s="416">
        <f>'EIA Benefits - Health'!F78</f>
        <v>0</v>
      </c>
      <c r="G13" s="416" t="str">
        <f>'EIA Benefits - Health'!G78</f>
        <v>2021$s</v>
      </c>
      <c r="H13" s="270">
        <f>'EIA Benefits - Health'!H78</f>
        <v>0</v>
      </c>
      <c r="I13" s="356">
        <f>'EIA Benefits - Health'!I78</f>
        <v>0</v>
      </c>
      <c r="J13" s="356">
        <f>'EIA Benefits - Health'!J78</f>
        <v>0</v>
      </c>
      <c r="K13" s="356">
        <f>'EIA Benefits - Health'!K78</f>
        <v>0</v>
      </c>
      <c r="L13" s="356">
        <f>'EIA Benefits - Health'!L78</f>
        <v>0</v>
      </c>
      <c r="M13" s="356">
        <f>'EIA Benefits - Health'!M78</f>
        <v>0</v>
      </c>
      <c r="N13" s="356">
        <f>'EIA Benefits - Health'!N78</f>
        <v>0</v>
      </c>
      <c r="O13" s="356">
        <f>'EIA Benefits - Health'!O78</f>
        <v>0</v>
      </c>
      <c r="P13" s="356">
        <f>'EIA Benefits - Health'!P78</f>
        <v>0</v>
      </c>
      <c r="Q13" s="356">
        <f>'EIA Benefits - Health'!Q78</f>
        <v>0</v>
      </c>
      <c r="R13" s="356">
        <f>'EIA Benefits - Health'!R78</f>
        <v>0</v>
      </c>
      <c r="S13" s="356">
        <f>'EIA Benefits - Health'!S78</f>
        <v>0</v>
      </c>
      <c r="T13" s="356">
        <f>'EIA Benefits - Health'!T78</f>
        <v>0</v>
      </c>
      <c r="U13" s="356">
        <f>'EIA Benefits - Health'!U78</f>
        <v>0</v>
      </c>
      <c r="V13" s="356">
        <f>'EIA Benefits - Health'!V78</f>
        <v>0</v>
      </c>
      <c r="W13" s="356">
        <f>'EIA Benefits - Health'!W78</f>
        <v>0</v>
      </c>
      <c r="X13" s="356">
        <f>'EIA Benefits - Health'!X78</f>
        <v>0</v>
      </c>
      <c r="Y13" s="356">
        <f>'EIA Benefits - Health'!Y78</f>
        <v>0</v>
      </c>
      <c r="Z13" s="356">
        <f>'EIA Benefits - Health'!Z78</f>
        <v>0</v>
      </c>
      <c r="AA13" s="356">
        <f>'EIA Benefits - Health'!AA78</f>
        <v>0</v>
      </c>
      <c r="AB13" s="356">
        <f>'EIA Benefits - Health'!AB78</f>
        <v>0</v>
      </c>
      <c r="AC13" s="356">
        <f>'EIA Benefits - Health'!AC78</f>
        <v>0</v>
      </c>
      <c r="AD13" s="356">
        <f>'EIA Benefits - Health'!AD78</f>
        <v>0</v>
      </c>
      <c r="AE13" s="356">
        <f>'EIA Benefits - Health'!AE78</f>
        <v>0</v>
      </c>
      <c r="AF13" s="356">
        <f>'EIA Benefits - Health'!AF78</f>
        <v>0</v>
      </c>
      <c r="AG13" s="356">
        <f>'EIA Benefits - Health'!AG78</f>
        <v>0</v>
      </c>
      <c r="AH13" s="356">
        <f>'EIA Benefits - Health'!AH78</f>
        <v>0</v>
      </c>
      <c r="AI13" s="356">
        <f>'EIA Benefits - Health'!AI78</f>
        <v>0</v>
      </c>
      <c r="AJ13" s="356">
        <f>'EIA Benefits - Health'!AJ78</f>
        <v>0</v>
      </c>
      <c r="AK13" s="356">
        <f>'EIA Benefits - Health'!AK78</f>
        <v>0</v>
      </c>
      <c r="AL13" s="356">
        <f>'EIA Benefits - Health'!AL78</f>
        <v>0</v>
      </c>
      <c r="AM13" s="356">
        <f>'EIA Benefits - Health'!AM78</f>
        <v>0</v>
      </c>
      <c r="AN13" s="356">
        <f>'EIA Benefits - Health'!AN78</f>
        <v>0</v>
      </c>
      <c r="AO13" s="356">
        <f>'EIA Benefits - Health'!AO78</f>
        <v>0</v>
      </c>
      <c r="AP13" s="356">
        <f>'EIA Benefits - Health'!AP78</f>
        <v>0</v>
      </c>
      <c r="AQ13" s="356">
        <f>'EIA Benefits - Health'!AQ78</f>
        <v>0</v>
      </c>
      <c r="AR13" s="356">
        <f>'EIA Benefits - Health'!AR78</f>
        <v>0</v>
      </c>
      <c r="AS13" s="356">
        <f>'EIA Benefits - Health'!AS78</f>
        <v>0</v>
      </c>
      <c r="AT13" s="356">
        <f>'EIA Benefits - Health'!AT78</f>
        <v>0</v>
      </c>
      <c r="AU13" s="356">
        <f>'EIA Benefits - Health'!AU78</f>
        <v>0</v>
      </c>
      <c r="AV13" s="356">
        <f>'EIA Benefits - Health'!AV78</f>
        <v>0</v>
      </c>
      <c r="AW13" s="356">
        <f>'EIA Benefits - Health'!AW78</f>
        <v>0</v>
      </c>
      <c r="AX13" s="356">
        <f>'EIA Benefits - Health'!AX78</f>
        <v>0</v>
      </c>
      <c r="AY13" s="356">
        <f>'EIA Benefits - Health'!AY78</f>
        <v>0</v>
      </c>
      <c r="AZ13" s="356">
        <f>'EIA Benefits - Health'!AZ78</f>
        <v>0</v>
      </c>
      <c r="BA13" s="356"/>
    </row>
    <row r="14" spans="1:54" x14ac:dyDescent="0.25">
      <c r="A14" s="1"/>
      <c r="D14" s="16"/>
      <c r="E14" s="417" t="str">
        <f>'EIA Benefits - Health'!E81</f>
        <v>Healthcare Expenditure Avoided Walking - Total Output</v>
      </c>
      <c r="F14" s="417">
        <f>'EIA Benefits - Health'!F81</f>
        <v>0</v>
      </c>
      <c r="G14" s="417" t="str">
        <f>'EIA Benefits - Health'!G81</f>
        <v>2021$s</v>
      </c>
      <c r="H14" s="549">
        <f>'EIA Benefits - Health'!H81</f>
        <v>0</v>
      </c>
      <c r="I14" s="390">
        <f>'EIA Benefits - Health'!I81</f>
        <v>0</v>
      </c>
      <c r="J14" s="390">
        <f>'EIA Benefits - Health'!J81</f>
        <v>0</v>
      </c>
      <c r="K14" s="390">
        <f>'EIA Benefits - Health'!K81</f>
        <v>0</v>
      </c>
      <c r="L14" s="390">
        <f>'EIA Benefits - Health'!L81</f>
        <v>0</v>
      </c>
      <c r="M14" s="390">
        <f>'EIA Benefits - Health'!M81</f>
        <v>0</v>
      </c>
      <c r="N14" s="390">
        <f>'EIA Benefits - Health'!N81</f>
        <v>0</v>
      </c>
      <c r="O14" s="390">
        <f>'EIA Benefits - Health'!O81</f>
        <v>0</v>
      </c>
      <c r="P14" s="390">
        <f>'EIA Benefits - Health'!P81</f>
        <v>0</v>
      </c>
      <c r="Q14" s="390">
        <f>'EIA Benefits - Health'!Q81</f>
        <v>0</v>
      </c>
      <c r="R14" s="390">
        <f>'EIA Benefits - Health'!R81</f>
        <v>0</v>
      </c>
      <c r="S14" s="390">
        <f>'EIA Benefits - Health'!S81</f>
        <v>0</v>
      </c>
      <c r="T14" s="390">
        <f>'EIA Benefits - Health'!T81</f>
        <v>0</v>
      </c>
      <c r="U14" s="390">
        <f>'EIA Benefits - Health'!U81</f>
        <v>0</v>
      </c>
      <c r="V14" s="390">
        <f>'EIA Benefits - Health'!V81</f>
        <v>0</v>
      </c>
      <c r="W14" s="390">
        <f>'EIA Benefits - Health'!W81</f>
        <v>0</v>
      </c>
      <c r="X14" s="390">
        <f>'EIA Benefits - Health'!X81</f>
        <v>0</v>
      </c>
      <c r="Y14" s="390">
        <f>'EIA Benefits - Health'!Y81</f>
        <v>0</v>
      </c>
      <c r="Z14" s="390">
        <f>'EIA Benefits - Health'!Z81</f>
        <v>0</v>
      </c>
      <c r="AA14" s="390">
        <f>'EIA Benefits - Health'!AA81</f>
        <v>0</v>
      </c>
      <c r="AB14" s="390">
        <f>'EIA Benefits - Health'!AB81</f>
        <v>0</v>
      </c>
      <c r="AC14" s="390">
        <f>'EIA Benefits - Health'!AC81</f>
        <v>0</v>
      </c>
      <c r="AD14" s="390">
        <f>'EIA Benefits - Health'!AD81</f>
        <v>0</v>
      </c>
      <c r="AE14" s="390">
        <f>'EIA Benefits - Health'!AE81</f>
        <v>0</v>
      </c>
      <c r="AF14" s="390">
        <f>'EIA Benefits - Health'!AF81</f>
        <v>0</v>
      </c>
      <c r="AG14" s="390">
        <f>'EIA Benefits - Health'!AG81</f>
        <v>0</v>
      </c>
      <c r="AH14" s="390">
        <f>'EIA Benefits - Health'!AH81</f>
        <v>0</v>
      </c>
      <c r="AI14" s="390">
        <f>'EIA Benefits - Health'!AI81</f>
        <v>0</v>
      </c>
      <c r="AJ14" s="390">
        <f>'EIA Benefits - Health'!AJ81</f>
        <v>0</v>
      </c>
      <c r="AK14" s="390">
        <f>'EIA Benefits - Health'!AK81</f>
        <v>0</v>
      </c>
      <c r="AL14" s="390">
        <f>'EIA Benefits - Health'!AL81</f>
        <v>0</v>
      </c>
      <c r="AM14" s="390">
        <f>'EIA Benefits - Health'!AM81</f>
        <v>0</v>
      </c>
      <c r="AN14" s="390">
        <f>'EIA Benefits - Health'!AN81</f>
        <v>0</v>
      </c>
      <c r="AO14" s="390">
        <f>'EIA Benefits - Health'!AO81</f>
        <v>0</v>
      </c>
      <c r="AP14" s="390">
        <f>'EIA Benefits - Health'!AP81</f>
        <v>0</v>
      </c>
      <c r="AQ14" s="390">
        <f>'EIA Benefits - Health'!AQ81</f>
        <v>0</v>
      </c>
      <c r="AR14" s="390">
        <f>'EIA Benefits - Health'!AR81</f>
        <v>0</v>
      </c>
      <c r="AS14" s="390">
        <f>'EIA Benefits - Health'!AS81</f>
        <v>0</v>
      </c>
      <c r="AT14" s="390">
        <f>'EIA Benefits - Health'!AT81</f>
        <v>0</v>
      </c>
      <c r="AU14" s="390">
        <f>'EIA Benefits - Health'!AU81</f>
        <v>0</v>
      </c>
      <c r="AV14" s="390">
        <f>'EIA Benefits - Health'!AV81</f>
        <v>0</v>
      </c>
      <c r="AW14" s="390">
        <f>'EIA Benefits - Health'!AW81</f>
        <v>0</v>
      </c>
      <c r="AX14" s="390">
        <f>'EIA Benefits - Health'!AX81</f>
        <v>0</v>
      </c>
      <c r="AY14" s="390">
        <f>'EIA Benefits - Health'!AY81</f>
        <v>0</v>
      </c>
      <c r="AZ14" s="390">
        <f>'EIA Benefits - Health'!AZ81</f>
        <v>0</v>
      </c>
      <c r="BA14" s="390"/>
    </row>
    <row r="15" spans="1:54" x14ac:dyDescent="0.25">
      <c r="A15" s="1"/>
      <c r="D15" s="428"/>
      <c r="E15" s="739" t="str">
        <f>'EIA Benefits - Retail'!E28</f>
        <v>Retail - Total Output</v>
      </c>
      <c r="F15" s="739">
        <f>'EIA Benefits - Retail'!F28</f>
        <v>0</v>
      </c>
      <c r="G15" s="739" t="str">
        <f>'EIA Benefits - Retail'!G28</f>
        <v>2021$s</v>
      </c>
      <c r="H15" s="762">
        <f>'EIA Benefits - Retail'!H28</f>
        <v>0</v>
      </c>
      <c r="I15" s="762">
        <f>'EIA Benefits - Retail'!I28</f>
        <v>0</v>
      </c>
      <c r="J15" s="762">
        <f>'EIA Benefits - Retail'!J28</f>
        <v>0</v>
      </c>
      <c r="K15" s="762">
        <f>'EIA Benefits - Retail'!K28</f>
        <v>0</v>
      </c>
      <c r="L15" s="762">
        <f>'EIA Benefits - Retail'!L28</f>
        <v>0</v>
      </c>
      <c r="M15" s="762">
        <f>'EIA Benefits - Retail'!M28</f>
        <v>0</v>
      </c>
      <c r="N15" s="762">
        <f>'EIA Benefits - Retail'!N28</f>
        <v>0</v>
      </c>
      <c r="O15" s="762">
        <f>'EIA Benefits - Retail'!O28</f>
        <v>0</v>
      </c>
      <c r="P15" s="762">
        <f>'EIA Benefits - Retail'!P28</f>
        <v>0</v>
      </c>
      <c r="Q15" s="762">
        <f>'EIA Benefits - Retail'!Q28</f>
        <v>0</v>
      </c>
      <c r="R15" s="762">
        <f>'EIA Benefits - Retail'!R28</f>
        <v>0</v>
      </c>
      <c r="S15" s="762">
        <f>'EIA Benefits - Retail'!S28</f>
        <v>0</v>
      </c>
      <c r="T15" s="762">
        <f>'EIA Benefits - Retail'!T28</f>
        <v>0</v>
      </c>
      <c r="U15" s="762">
        <f>'EIA Benefits - Retail'!U28</f>
        <v>0</v>
      </c>
      <c r="V15" s="762">
        <f>'EIA Benefits - Retail'!V28</f>
        <v>0</v>
      </c>
      <c r="W15" s="762">
        <f>'EIA Benefits - Retail'!W28</f>
        <v>0</v>
      </c>
      <c r="X15" s="762">
        <f>'EIA Benefits - Retail'!X28</f>
        <v>0</v>
      </c>
      <c r="Y15" s="762">
        <f>'EIA Benefits - Retail'!Y28</f>
        <v>0</v>
      </c>
      <c r="Z15" s="762">
        <f>'EIA Benefits - Retail'!Z28</f>
        <v>0</v>
      </c>
      <c r="AA15" s="762">
        <f>'EIA Benefits - Retail'!AA28</f>
        <v>0</v>
      </c>
      <c r="AB15" s="762">
        <f>'EIA Benefits - Retail'!AB28</f>
        <v>0</v>
      </c>
      <c r="AC15" s="762">
        <f>'EIA Benefits - Retail'!AC28</f>
        <v>0</v>
      </c>
      <c r="AD15" s="762">
        <f>'EIA Benefits - Retail'!AD28</f>
        <v>0</v>
      </c>
      <c r="AE15" s="762">
        <f>'EIA Benefits - Retail'!AE28</f>
        <v>0</v>
      </c>
      <c r="AF15" s="762">
        <f>'EIA Benefits - Retail'!AF28</f>
        <v>0</v>
      </c>
      <c r="AG15" s="762">
        <f>'EIA Benefits - Retail'!AG28</f>
        <v>0</v>
      </c>
      <c r="AH15" s="762">
        <f>'EIA Benefits - Retail'!AH28</f>
        <v>0</v>
      </c>
      <c r="AI15" s="762">
        <f>'EIA Benefits - Retail'!AI28</f>
        <v>0</v>
      </c>
      <c r="AJ15" s="762">
        <f>'EIA Benefits - Retail'!AJ28</f>
        <v>0</v>
      </c>
      <c r="AK15" s="762">
        <f>'EIA Benefits - Retail'!AK28</f>
        <v>0</v>
      </c>
      <c r="AL15" s="762">
        <f>'EIA Benefits - Retail'!AL28</f>
        <v>0</v>
      </c>
      <c r="AM15" s="762">
        <f>'EIA Benefits - Retail'!AM28</f>
        <v>0</v>
      </c>
      <c r="AN15" s="762">
        <f>'EIA Benefits - Retail'!AN28</f>
        <v>0</v>
      </c>
      <c r="AO15" s="762">
        <f>'EIA Benefits - Retail'!AO28</f>
        <v>0</v>
      </c>
      <c r="AP15" s="762">
        <f>'EIA Benefits - Retail'!AP28</f>
        <v>0</v>
      </c>
      <c r="AQ15" s="762">
        <f>'EIA Benefits - Retail'!AQ28</f>
        <v>0</v>
      </c>
      <c r="AR15" s="762">
        <f>'EIA Benefits - Retail'!AR28</f>
        <v>0</v>
      </c>
      <c r="AS15" s="762">
        <f>'EIA Benefits - Retail'!AS28</f>
        <v>0</v>
      </c>
      <c r="AT15" s="762">
        <f>'EIA Benefits - Retail'!AT28</f>
        <v>0</v>
      </c>
      <c r="AU15" s="762">
        <f>'EIA Benefits - Retail'!AU28</f>
        <v>0</v>
      </c>
      <c r="AV15" s="762">
        <f>'EIA Benefits - Retail'!AV28</f>
        <v>0</v>
      </c>
      <c r="AW15" s="762">
        <f>'EIA Benefits - Retail'!AW28</f>
        <v>0</v>
      </c>
      <c r="AX15" s="762">
        <f>'EIA Benefits - Retail'!AX28</f>
        <v>0</v>
      </c>
      <c r="AY15" s="762">
        <f>'EIA Benefits - Retail'!AY28</f>
        <v>0</v>
      </c>
      <c r="AZ15" s="762">
        <f>'EIA Benefits - Retail'!AZ28</f>
        <v>0</v>
      </c>
      <c r="BA15" s="397"/>
      <c r="BB15" s="168"/>
    </row>
    <row r="16" spans="1:54" x14ac:dyDescent="0.25">
      <c r="A16" s="1"/>
      <c r="D16" s="428"/>
      <c r="E16" s="754" t="s">
        <v>250</v>
      </c>
      <c r="F16" s="451"/>
      <c r="G16" s="918" t="str">
        <f>$H$4&amp;"$ in "&amp;$H$5</f>
        <v>2021$ in 2021</v>
      </c>
      <c r="H16" s="382" t="e">
        <f>SUM(I16:BA16)</f>
        <v>#DIV/0!</v>
      </c>
      <c r="I16" s="755" t="e">
        <f t="shared" ref="I16:AZ16" si="0">SUM(I11:I15)*I3</f>
        <v>#DIV/0!</v>
      </c>
      <c r="J16" s="755" t="e">
        <f t="shared" si="0"/>
        <v>#DIV/0!</v>
      </c>
      <c r="K16" s="755" t="e">
        <f t="shared" si="0"/>
        <v>#DIV/0!</v>
      </c>
      <c r="L16" s="755" t="e">
        <f t="shared" si="0"/>
        <v>#DIV/0!</v>
      </c>
      <c r="M16" s="755" t="e">
        <f t="shared" si="0"/>
        <v>#DIV/0!</v>
      </c>
      <c r="N16" s="755" t="e">
        <f t="shared" si="0"/>
        <v>#DIV/0!</v>
      </c>
      <c r="O16" s="755" t="e">
        <f t="shared" si="0"/>
        <v>#DIV/0!</v>
      </c>
      <c r="P16" s="755" t="e">
        <f t="shared" si="0"/>
        <v>#DIV/0!</v>
      </c>
      <c r="Q16" s="755" t="e">
        <f t="shared" si="0"/>
        <v>#DIV/0!</v>
      </c>
      <c r="R16" s="755" t="e">
        <f t="shared" si="0"/>
        <v>#DIV/0!</v>
      </c>
      <c r="S16" s="755" t="e">
        <f t="shared" si="0"/>
        <v>#DIV/0!</v>
      </c>
      <c r="T16" s="755" t="e">
        <f t="shared" si="0"/>
        <v>#DIV/0!</v>
      </c>
      <c r="U16" s="755" t="e">
        <f t="shared" si="0"/>
        <v>#DIV/0!</v>
      </c>
      <c r="V16" s="755" t="e">
        <f t="shared" si="0"/>
        <v>#DIV/0!</v>
      </c>
      <c r="W16" s="755" t="e">
        <f t="shared" si="0"/>
        <v>#DIV/0!</v>
      </c>
      <c r="X16" s="755" t="e">
        <f t="shared" si="0"/>
        <v>#DIV/0!</v>
      </c>
      <c r="Y16" s="755" t="e">
        <f t="shared" si="0"/>
        <v>#DIV/0!</v>
      </c>
      <c r="Z16" s="755" t="e">
        <f t="shared" si="0"/>
        <v>#DIV/0!</v>
      </c>
      <c r="AA16" s="755" t="e">
        <f t="shared" si="0"/>
        <v>#DIV/0!</v>
      </c>
      <c r="AB16" s="755" t="e">
        <f t="shared" si="0"/>
        <v>#DIV/0!</v>
      </c>
      <c r="AC16" s="755" t="e">
        <f t="shared" si="0"/>
        <v>#DIV/0!</v>
      </c>
      <c r="AD16" s="755" t="e">
        <f t="shared" si="0"/>
        <v>#DIV/0!</v>
      </c>
      <c r="AE16" s="755" t="e">
        <f t="shared" si="0"/>
        <v>#DIV/0!</v>
      </c>
      <c r="AF16" s="755" t="e">
        <f t="shared" si="0"/>
        <v>#DIV/0!</v>
      </c>
      <c r="AG16" s="755" t="e">
        <f t="shared" si="0"/>
        <v>#DIV/0!</v>
      </c>
      <c r="AH16" s="755" t="e">
        <f t="shared" si="0"/>
        <v>#DIV/0!</v>
      </c>
      <c r="AI16" s="755" t="e">
        <f t="shared" si="0"/>
        <v>#DIV/0!</v>
      </c>
      <c r="AJ16" s="755" t="e">
        <f t="shared" si="0"/>
        <v>#DIV/0!</v>
      </c>
      <c r="AK16" s="755" t="e">
        <f t="shared" si="0"/>
        <v>#DIV/0!</v>
      </c>
      <c r="AL16" s="755" t="e">
        <f t="shared" si="0"/>
        <v>#DIV/0!</v>
      </c>
      <c r="AM16" s="755" t="e">
        <f t="shared" si="0"/>
        <v>#DIV/0!</v>
      </c>
      <c r="AN16" s="755" t="e">
        <f t="shared" si="0"/>
        <v>#DIV/0!</v>
      </c>
      <c r="AO16" s="755" t="e">
        <f t="shared" si="0"/>
        <v>#DIV/0!</v>
      </c>
      <c r="AP16" s="755" t="e">
        <f t="shared" si="0"/>
        <v>#DIV/0!</v>
      </c>
      <c r="AQ16" s="755" t="e">
        <f t="shared" si="0"/>
        <v>#DIV/0!</v>
      </c>
      <c r="AR16" s="755" t="e">
        <f t="shared" si="0"/>
        <v>#DIV/0!</v>
      </c>
      <c r="AS16" s="755" t="e">
        <f t="shared" si="0"/>
        <v>#DIV/0!</v>
      </c>
      <c r="AT16" s="755" t="e">
        <f t="shared" si="0"/>
        <v>#DIV/0!</v>
      </c>
      <c r="AU16" s="755" t="e">
        <f t="shared" si="0"/>
        <v>#DIV/0!</v>
      </c>
      <c r="AV16" s="755" t="e">
        <f t="shared" si="0"/>
        <v>#DIV/0!</v>
      </c>
      <c r="AW16" s="755" t="e">
        <f t="shared" si="0"/>
        <v>#DIV/0!</v>
      </c>
      <c r="AX16" s="755" t="e">
        <f t="shared" si="0"/>
        <v>#DIV/0!</v>
      </c>
      <c r="AY16" s="755" t="e">
        <f t="shared" si="0"/>
        <v>#DIV/0!</v>
      </c>
      <c r="AZ16" s="755">
        <f t="shared" si="0"/>
        <v>0</v>
      </c>
      <c r="BA16" s="429"/>
      <c r="BB16" s="168"/>
    </row>
    <row r="17" spans="1:54" x14ac:dyDescent="0.25">
      <c r="A17" s="1"/>
      <c r="D17" s="428"/>
      <c r="E17" s="844"/>
      <c r="F17" s="845"/>
      <c r="G17" s="844"/>
      <c r="H17" s="846"/>
      <c r="I17" s="847"/>
      <c r="J17" s="847"/>
      <c r="K17" s="847"/>
      <c r="L17" s="847"/>
      <c r="M17" s="847"/>
      <c r="N17" s="847"/>
      <c r="O17" s="847"/>
      <c r="P17" s="847"/>
      <c r="Q17" s="847"/>
      <c r="R17" s="847"/>
      <c r="S17" s="847"/>
      <c r="T17" s="847"/>
      <c r="U17" s="847"/>
      <c r="V17" s="847"/>
      <c r="W17" s="847"/>
      <c r="X17" s="847"/>
      <c r="Y17" s="847"/>
      <c r="Z17" s="847"/>
      <c r="AA17" s="847"/>
      <c r="AB17" s="847"/>
      <c r="AC17" s="847"/>
      <c r="AD17" s="847"/>
      <c r="AE17" s="847"/>
      <c r="AF17" s="847"/>
      <c r="AG17" s="847"/>
      <c r="AH17" s="847"/>
      <c r="AI17" s="847"/>
      <c r="AJ17" s="847"/>
      <c r="AK17" s="847"/>
      <c r="AL17" s="847"/>
      <c r="AM17" s="847"/>
      <c r="AN17" s="847"/>
      <c r="AO17" s="847"/>
      <c r="AP17" s="847"/>
      <c r="AQ17" s="847"/>
      <c r="AR17" s="847"/>
      <c r="AS17" s="847"/>
      <c r="AT17" s="847"/>
      <c r="AU17" s="847"/>
      <c r="AV17" s="847"/>
      <c r="AW17" s="847"/>
      <c r="AX17" s="847"/>
      <c r="AY17" s="847"/>
      <c r="AZ17" s="847"/>
      <c r="BA17" s="848"/>
      <c r="BB17" s="168"/>
    </row>
    <row r="18" spans="1:54" x14ac:dyDescent="0.25">
      <c r="A18" s="1"/>
      <c r="D18" s="16"/>
      <c r="E18" s="533" t="s">
        <v>251</v>
      </c>
      <c r="F18" s="418" t="s">
        <v>93</v>
      </c>
      <c r="G18" s="418" t="s">
        <v>90</v>
      </c>
      <c r="H18" s="849">
        <f>COUNTIF(I16:AZ16,"&gt;0")</f>
        <v>0</v>
      </c>
      <c r="I18" s="150"/>
      <c r="J18" s="150"/>
      <c r="K18" s="150"/>
      <c r="L18" s="150"/>
      <c r="M18" s="150"/>
      <c r="N18" s="150"/>
      <c r="O18" s="150"/>
      <c r="P18" s="150"/>
      <c r="Q18" s="150"/>
      <c r="R18" s="267"/>
      <c r="S18" s="267"/>
      <c r="T18" s="267"/>
      <c r="U18" s="267"/>
      <c r="V18" s="267"/>
      <c r="W18" s="267"/>
      <c r="X18" s="267"/>
      <c r="Y18" s="267"/>
      <c r="Z18" s="267"/>
      <c r="AA18" s="267"/>
      <c r="AB18" s="267"/>
      <c r="AC18" s="267"/>
      <c r="AD18" s="267"/>
      <c r="AE18" s="267"/>
      <c r="AF18" s="267"/>
      <c r="AG18" s="267"/>
      <c r="AH18" s="267"/>
      <c r="AI18" s="267"/>
      <c r="AJ18" s="267"/>
      <c r="AK18" s="267"/>
      <c r="AL18" s="267"/>
      <c r="AM18" s="267"/>
      <c r="AN18" s="267"/>
      <c r="AO18" s="267"/>
      <c r="AP18" s="267"/>
      <c r="AQ18" s="267"/>
      <c r="AR18" s="267"/>
      <c r="AS18" s="267"/>
      <c r="AT18" s="267"/>
      <c r="AU18" s="267"/>
      <c r="AV18" s="267"/>
      <c r="AW18" s="267"/>
      <c r="AX18" s="267"/>
      <c r="AY18" s="267"/>
      <c r="AZ18" s="267"/>
      <c r="BA18" s="267"/>
    </row>
    <row r="19" spans="1:54" x14ac:dyDescent="0.25">
      <c r="A19" s="1"/>
      <c r="D19" s="16"/>
      <c r="E19" s="533"/>
      <c r="F19" s="418"/>
      <c r="G19" s="418"/>
      <c r="H19" s="611"/>
      <c r="I19" s="150"/>
      <c r="J19" s="150"/>
      <c r="K19" s="150"/>
      <c r="L19" s="150"/>
      <c r="M19" s="150"/>
      <c r="N19" s="150"/>
      <c r="O19" s="150"/>
      <c r="P19" s="150"/>
      <c r="Q19" s="150"/>
      <c r="R19" s="267"/>
      <c r="S19" s="267"/>
      <c r="T19" s="267"/>
      <c r="U19" s="267"/>
      <c r="V19" s="267"/>
      <c r="W19" s="267"/>
      <c r="X19" s="267"/>
      <c r="Y19" s="267"/>
      <c r="Z19" s="267"/>
      <c r="AA19" s="267"/>
      <c r="AB19" s="267"/>
      <c r="AC19" s="267"/>
      <c r="AD19" s="267"/>
      <c r="AE19" s="267"/>
      <c r="AF19" s="267"/>
      <c r="AG19" s="267"/>
      <c r="AH19" s="267"/>
      <c r="AI19" s="267"/>
      <c r="AJ19" s="267"/>
      <c r="AK19" s="267"/>
      <c r="AL19" s="267"/>
      <c r="AM19" s="267"/>
      <c r="AN19" s="267"/>
      <c r="AO19" s="267"/>
      <c r="AP19" s="267"/>
      <c r="AQ19" s="267"/>
      <c r="AR19" s="267"/>
      <c r="AS19" s="267"/>
      <c r="AT19" s="267"/>
      <c r="AU19" s="267"/>
      <c r="AV19" s="267"/>
      <c r="AW19" s="267"/>
      <c r="AX19" s="267"/>
      <c r="AY19" s="267"/>
      <c r="AZ19" s="267"/>
      <c r="BA19" s="267"/>
    </row>
    <row r="20" spans="1:54" x14ac:dyDescent="0.25">
      <c r="A20" s="1"/>
      <c r="B20" s="2" t="s">
        <v>252</v>
      </c>
      <c r="E20" s="531"/>
      <c r="H20" s="763"/>
      <c r="I20" s="1"/>
      <c r="J20" s="1"/>
      <c r="K20" s="1"/>
      <c r="L20" s="1"/>
      <c r="M20" s="1"/>
      <c r="N20" s="1"/>
      <c r="O20" s="1"/>
      <c r="P20" s="1"/>
      <c r="Q20" s="1"/>
    </row>
    <row r="21" spans="1:54" x14ac:dyDescent="0.25">
      <c r="A21" s="1"/>
      <c r="B21" s="2"/>
      <c r="E21" s="416" t="str">
        <f>'EIA Benefits - CapEx'!E20</f>
        <v>Construction and Professional Services - Jobs</v>
      </c>
      <c r="F21" s="416">
        <f>'EIA Benefits - CapEx'!F20</f>
        <v>0</v>
      </c>
      <c r="G21" s="416" t="str">
        <f>'EIA Benefits - CapEx'!G20</f>
        <v>Jobs</v>
      </c>
      <c r="H21" s="426" t="e">
        <f>'EIA Benefits - CapEx'!H20</f>
        <v>#DIV/0!</v>
      </c>
      <c r="I21" s="133" t="e">
        <f>'EIA Benefits - CapEx'!I20</f>
        <v>#DIV/0!</v>
      </c>
      <c r="J21" s="133" t="e">
        <f>'EIA Benefits - CapEx'!J20</f>
        <v>#DIV/0!</v>
      </c>
      <c r="K21" s="133" t="e">
        <f>'EIA Benefits - CapEx'!K20</f>
        <v>#DIV/0!</v>
      </c>
      <c r="L21" s="133" t="e">
        <f>'EIA Benefits - CapEx'!L20</f>
        <v>#DIV/0!</v>
      </c>
      <c r="M21" s="133" t="e">
        <f>'EIA Benefits - CapEx'!M20</f>
        <v>#DIV/0!</v>
      </c>
      <c r="N21" s="133" t="e">
        <f>'EIA Benefits - CapEx'!N20</f>
        <v>#DIV/0!</v>
      </c>
      <c r="O21" s="133" t="e">
        <f>'EIA Benefits - CapEx'!O20</f>
        <v>#DIV/0!</v>
      </c>
      <c r="P21" s="133" t="e">
        <f>'EIA Benefits - CapEx'!P20</f>
        <v>#DIV/0!</v>
      </c>
      <c r="Q21" s="133" t="e">
        <f>'EIA Benefits - CapEx'!Q20</f>
        <v>#DIV/0!</v>
      </c>
      <c r="R21" s="133" t="e">
        <f>'EIA Benefits - CapEx'!R20</f>
        <v>#DIV/0!</v>
      </c>
      <c r="S21" s="133" t="e">
        <f>'EIA Benefits - CapEx'!S20</f>
        <v>#DIV/0!</v>
      </c>
      <c r="T21" s="133" t="e">
        <f>'EIA Benefits - CapEx'!T20</f>
        <v>#DIV/0!</v>
      </c>
      <c r="U21" s="133" t="e">
        <f>'EIA Benefits - CapEx'!U20</f>
        <v>#DIV/0!</v>
      </c>
      <c r="V21" s="133" t="e">
        <f>'EIA Benefits - CapEx'!V20</f>
        <v>#DIV/0!</v>
      </c>
      <c r="W21" s="133" t="e">
        <f>'EIA Benefits - CapEx'!W20</f>
        <v>#DIV/0!</v>
      </c>
      <c r="X21" s="133" t="e">
        <f>'EIA Benefits - CapEx'!X20</f>
        <v>#DIV/0!</v>
      </c>
      <c r="Y21" s="133" t="e">
        <f>'EIA Benefits - CapEx'!Y20</f>
        <v>#DIV/0!</v>
      </c>
      <c r="Z21" s="133" t="e">
        <f>'EIA Benefits - CapEx'!Z20</f>
        <v>#DIV/0!</v>
      </c>
      <c r="AA21" s="133" t="e">
        <f>'EIA Benefits - CapEx'!AA20</f>
        <v>#DIV/0!</v>
      </c>
      <c r="AB21" s="133" t="e">
        <f>'EIA Benefits - CapEx'!AB20</f>
        <v>#DIV/0!</v>
      </c>
      <c r="AC21" s="133" t="e">
        <f>'EIA Benefits - CapEx'!AC20</f>
        <v>#DIV/0!</v>
      </c>
      <c r="AD21" s="133" t="e">
        <f>'EIA Benefits - CapEx'!AD20</f>
        <v>#DIV/0!</v>
      </c>
      <c r="AE21" s="133" t="e">
        <f>'EIA Benefits - CapEx'!AE20</f>
        <v>#DIV/0!</v>
      </c>
      <c r="AF21" s="133" t="e">
        <f>'EIA Benefits - CapEx'!AF20</f>
        <v>#DIV/0!</v>
      </c>
      <c r="AG21" s="133" t="e">
        <f>'EIA Benefits - CapEx'!AG20</f>
        <v>#DIV/0!</v>
      </c>
      <c r="AH21" s="133" t="e">
        <f>'EIA Benefits - CapEx'!AH20</f>
        <v>#DIV/0!</v>
      </c>
      <c r="AI21" s="133" t="e">
        <f>'EIA Benefits - CapEx'!AI20</f>
        <v>#DIV/0!</v>
      </c>
      <c r="AJ21" s="133" t="e">
        <f>'EIA Benefits - CapEx'!AJ20</f>
        <v>#DIV/0!</v>
      </c>
      <c r="AK21" s="133" t="e">
        <f>'EIA Benefits - CapEx'!AK20</f>
        <v>#DIV/0!</v>
      </c>
      <c r="AL21" s="133" t="e">
        <f>'EIA Benefits - CapEx'!AL20</f>
        <v>#DIV/0!</v>
      </c>
      <c r="AM21" s="133" t="e">
        <f>'EIA Benefits - CapEx'!AM20</f>
        <v>#DIV/0!</v>
      </c>
      <c r="AN21" s="133" t="e">
        <f>'EIA Benefits - CapEx'!AN20</f>
        <v>#DIV/0!</v>
      </c>
      <c r="AO21" s="133" t="e">
        <f>'EIA Benefits - CapEx'!AO20</f>
        <v>#DIV/0!</v>
      </c>
      <c r="AP21" s="133" t="e">
        <f>'EIA Benefits - CapEx'!AP20</f>
        <v>#DIV/0!</v>
      </c>
      <c r="AQ21" s="133" t="e">
        <f>'EIA Benefits - CapEx'!AQ20</f>
        <v>#DIV/0!</v>
      </c>
      <c r="AR21" s="133" t="e">
        <f>'EIA Benefits - CapEx'!AR20</f>
        <v>#DIV/0!</v>
      </c>
      <c r="AS21" s="133" t="e">
        <f>'EIA Benefits - CapEx'!AS20</f>
        <v>#DIV/0!</v>
      </c>
      <c r="AT21" s="133" t="e">
        <f>'EIA Benefits - CapEx'!AT20</f>
        <v>#DIV/0!</v>
      </c>
      <c r="AU21" s="133" t="e">
        <f>'EIA Benefits - CapEx'!AU20</f>
        <v>#DIV/0!</v>
      </c>
      <c r="AV21" s="133" t="e">
        <f>'EIA Benefits - CapEx'!AV20</f>
        <v>#DIV/0!</v>
      </c>
      <c r="AW21" s="133" t="e">
        <f>'EIA Benefits - CapEx'!AW20</f>
        <v>#DIV/0!</v>
      </c>
      <c r="AX21" s="133" t="e">
        <f>'EIA Benefits - CapEx'!AX20</f>
        <v>#DIV/0!</v>
      </c>
      <c r="AY21" s="133" t="e">
        <f>'EIA Benefits - CapEx'!AY20</f>
        <v>#DIV/0!</v>
      </c>
      <c r="AZ21" s="133" t="e">
        <f>'EIA Benefits - CapEx'!AZ20</f>
        <v>#DIV/0!</v>
      </c>
      <c r="BA21" s="133"/>
    </row>
    <row r="22" spans="1:54" x14ac:dyDescent="0.25">
      <c r="A22" s="1"/>
      <c r="B22" s="2"/>
      <c r="E22" s="416" t="str">
        <f>'EIA Benefits - CapEx'!E30</f>
        <v>Ongoing O&amp;M - Jobs</v>
      </c>
      <c r="F22" s="416">
        <f>'EIA Benefits - CapEx'!F30</f>
        <v>0</v>
      </c>
      <c r="G22" s="416" t="str">
        <f>'EIA Benefits - CapEx'!G30</f>
        <v>Jobs</v>
      </c>
      <c r="H22" s="426" t="e">
        <f>'EIA Benefits - CapEx'!H30</f>
        <v>#DIV/0!</v>
      </c>
      <c r="I22" s="133" t="e">
        <f>'EIA Benefits - CapEx'!I30</f>
        <v>#DIV/0!</v>
      </c>
      <c r="J22" s="133" t="e">
        <f>'EIA Benefits - CapEx'!J30</f>
        <v>#DIV/0!</v>
      </c>
      <c r="K22" s="133" t="e">
        <f>'EIA Benefits - CapEx'!K30</f>
        <v>#DIV/0!</v>
      </c>
      <c r="L22" s="133" t="e">
        <f>'EIA Benefits - CapEx'!L30</f>
        <v>#DIV/0!</v>
      </c>
      <c r="M22" s="133" t="e">
        <f>'EIA Benefits - CapEx'!M30</f>
        <v>#DIV/0!</v>
      </c>
      <c r="N22" s="133" t="e">
        <f>'EIA Benefits - CapEx'!N30</f>
        <v>#DIV/0!</v>
      </c>
      <c r="O22" s="133" t="e">
        <f>'EIA Benefits - CapEx'!O30</f>
        <v>#DIV/0!</v>
      </c>
      <c r="P22" s="133" t="e">
        <f>'EIA Benefits - CapEx'!P30</f>
        <v>#DIV/0!</v>
      </c>
      <c r="Q22" s="133" t="e">
        <f>'EIA Benefits - CapEx'!Q30</f>
        <v>#DIV/0!</v>
      </c>
      <c r="R22" s="133" t="e">
        <f>'EIA Benefits - CapEx'!R30</f>
        <v>#DIV/0!</v>
      </c>
      <c r="S22" s="133" t="e">
        <f>'EIA Benefits - CapEx'!S30</f>
        <v>#DIV/0!</v>
      </c>
      <c r="T22" s="133" t="e">
        <f>'EIA Benefits - CapEx'!T30</f>
        <v>#DIV/0!</v>
      </c>
      <c r="U22" s="133" t="e">
        <f>'EIA Benefits - CapEx'!U30</f>
        <v>#DIV/0!</v>
      </c>
      <c r="V22" s="133" t="e">
        <f>'EIA Benefits - CapEx'!V30</f>
        <v>#DIV/0!</v>
      </c>
      <c r="W22" s="133" t="e">
        <f>'EIA Benefits - CapEx'!W30</f>
        <v>#DIV/0!</v>
      </c>
      <c r="X22" s="133" t="e">
        <f>'EIA Benefits - CapEx'!X30</f>
        <v>#DIV/0!</v>
      </c>
      <c r="Y22" s="133" t="e">
        <f>'EIA Benefits - CapEx'!Y30</f>
        <v>#DIV/0!</v>
      </c>
      <c r="Z22" s="133" t="e">
        <f>'EIA Benefits - CapEx'!Z30</f>
        <v>#DIV/0!</v>
      </c>
      <c r="AA22" s="133" t="e">
        <f>'EIA Benefits - CapEx'!AA30</f>
        <v>#DIV/0!</v>
      </c>
      <c r="AB22" s="133" t="e">
        <f>'EIA Benefits - CapEx'!AB30</f>
        <v>#DIV/0!</v>
      </c>
      <c r="AC22" s="133" t="e">
        <f>'EIA Benefits - CapEx'!AC30</f>
        <v>#DIV/0!</v>
      </c>
      <c r="AD22" s="133" t="e">
        <f>'EIA Benefits - CapEx'!AD30</f>
        <v>#DIV/0!</v>
      </c>
      <c r="AE22" s="133" t="e">
        <f>'EIA Benefits - CapEx'!AE30</f>
        <v>#DIV/0!</v>
      </c>
      <c r="AF22" s="133" t="e">
        <f>'EIA Benefits - CapEx'!AF30</f>
        <v>#DIV/0!</v>
      </c>
      <c r="AG22" s="133" t="e">
        <f>'EIA Benefits - CapEx'!AG30</f>
        <v>#DIV/0!</v>
      </c>
      <c r="AH22" s="133" t="e">
        <f>'EIA Benefits - CapEx'!AH30</f>
        <v>#DIV/0!</v>
      </c>
      <c r="AI22" s="133" t="e">
        <f>'EIA Benefits - CapEx'!AI30</f>
        <v>#DIV/0!</v>
      </c>
      <c r="AJ22" s="133" t="e">
        <f>'EIA Benefits - CapEx'!AJ30</f>
        <v>#DIV/0!</v>
      </c>
      <c r="AK22" s="133" t="e">
        <f>'EIA Benefits - CapEx'!AK30</f>
        <v>#DIV/0!</v>
      </c>
      <c r="AL22" s="133" t="e">
        <f>'EIA Benefits - CapEx'!AL30</f>
        <v>#DIV/0!</v>
      </c>
      <c r="AM22" s="133" t="e">
        <f>'EIA Benefits - CapEx'!AM30</f>
        <v>#DIV/0!</v>
      </c>
      <c r="AN22" s="133" t="e">
        <f>'EIA Benefits - CapEx'!AN30</f>
        <v>#DIV/0!</v>
      </c>
      <c r="AO22" s="133" t="e">
        <f>'EIA Benefits - CapEx'!AO30</f>
        <v>#DIV/0!</v>
      </c>
      <c r="AP22" s="133" t="e">
        <f>'EIA Benefits - CapEx'!AP30</f>
        <v>#DIV/0!</v>
      </c>
      <c r="AQ22" s="133" t="e">
        <f>'EIA Benefits - CapEx'!AQ30</f>
        <v>#DIV/0!</v>
      </c>
      <c r="AR22" s="133" t="e">
        <f>'EIA Benefits - CapEx'!AR30</f>
        <v>#DIV/0!</v>
      </c>
      <c r="AS22" s="133" t="e">
        <f>'EIA Benefits - CapEx'!AS30</f>
        <v>#DIV/0!</v>
      </c>
      <c r="AT22" s="133" t="e">
        <f>'EIA Benefits - CapEx'!AT30</f>
        <v>#DIV/0!</v>
      </c>
      <c r="AU22" s="133" t="e">
        <f>'EIA Benefits - CapEx'!AU30</f>
        <v>#DIV/0!</v>
      </c>
      <c r="AV22" s="133" t="e">
        <f>'EIA Benefits - CapEx'!AV30</f>
        <v>#DIV/0!</v>
      </c>
      <c r="AW22" s="133" t="e">
        <f>'EIA Benefits - CapEx'!AW30</f>
        <v>#DIV/0!</v>
      </c>
      <c r="AX22" s="133" t="e">
        <f>'EIA Benefits - CapEx'!AX30</f>
        <v>#DIV/0!</v>
      </c>
      <c r="AY22" s="133" t="e">
        <f>'EIA Benefits - CapEx'!AY30</f>
        <v>#DIV/0!</v>
      </c>
      <c r="AZ22" s="133" t="e">
        <f>'EIA Benefits - CapEx'!AZ30</f>
        <v>#DIV/0!</v>
      </c>
      <c r="BA22" s="133"/>
    </row>
    <row r="23" spans="1:54" x14ac:dyDescent="0.25">
      <c r="A23" s="1"/>
      <c r="B23" s="2"/>
      <c r="E23" s="417" t="str">
        <f>'EIA Benefits - Health'!E91</f>
        <v>Reduced Healthcare Expenditure - Jobs</v>
      </c>
      <c r="F23" s="417">
        <f>'EIA Benefits - Health'!F91</f>
        <v>0</v>
      </c>
      <c r="G23" s="417" t="str">
        <f>'EIA Benefits - Health'!G91</f>
        <v>Jobs</v>
      </c>
      <c r="H23" s="612">
        <f>'EIA Benefits - Health'!H91</f>
        <v>0</v>
      </c>
      <c r="I23" s="327">
        <f>'EIA Benefits - Health'!I91</f>
        <v>0</v>
      </c>
      <c r="J23" s="327">
        <f>'EIA Benefits - Health'!J91</f>
        <v>0</v>
      </c>
      <c r="K23" s="327">
        <f>'EIA Benefits - Health'!K91</f>
        <v>0</v>
      </c>
      <c r="L23" s="327">
        <f>'EIA Benefits - Health'!L91</f>
        <v>0</v>
      </c>
      <c r="M23" s="327">
        <f>'EIA Benefits - Health'!M91</f>
        <v>0</v>
      </c>
      <c r="N23" s="327">
        <f>'EIA Benefits - Health'!N91</f>
        <v>0</v>
      </c>
      <c r="O23" s="327">
        <f>'EIA Benefits - Health'!O91</f>
        <v>0</v>
      </c>
      <c r="P23" s="327">
        <f>'EIA Benefits - Health'!P91</f>
        <v>0</v>
      </c>
      <c r="Q23" s="327">
        <f>'EIA Benefits - Health'!Q91</f>
        <v>0</v>
      </c>
      <c r="R23" s="327">
        <f>'EIA Benefits - Health'!R91</f>
        <v>0</v>
      </c>
      <c r="S23" s="327">
        <f>'EIA Benefits - Health'!S91</f>
        <v>0</v>
      </c>
      <c r="T23" s="327">
        <f>'EIA Benefits - Health'!T91</f>
        <v>0</v>
      </c>
      <c r="U23" s="327">
        <f>'EIA Benefits - Health'!U91</f>
        <v>0</v>
      </c>
      <c r="V23" s="327">
        <f>'EIA Benefits - Health'!V91</f>
        <v>0</v>
      </c>
      <c r="W23" s="327">
        <f>'EIA Benefits - Health'!W91</f>
        <v>0</v>
      </c>
      <c r="X23" s="327">
        <f>'EIA Benefits - Health'!X91</f>
        <v>0</v>
      </c>
      <c r="Y23" s="327">
        <f>'EIA Benefits - Health'!Y91</f>
        <v>0</v>
      </c>
      <c r="Z23" s="327">
        <f>'EIA Benefits - Health'!Z91</f>
        <v>0</v>
      </c>
      <c r="AA23" s="327">
        <f>'EIA Benefits - Health'!AA91</f>
        <v>0</v>
      </c>
      <c r="AB23" s="327">
        <f>'EIA Benefits - Health'!AB91</f>
        <v>0</v>
      </c>
      <c r="AC23" s="327">
        <f>'EIA Benefits - Health'!AC91</f>
        <v>0</v>
      </c>
      <c r="AD23" s="327">
        <f>'EIA Benefits - Health'!AD91</f>
        <v>0</v>
      </c>
      <c r="AE23" s="327">
        <f>'EIA Benefits - Health'!AE91</f>
        <v>0</v>
      </c>
      <c r="AF23" s="327">
        <f>'EIA Benefits - Health'!AF91</f>
        <v>0</v>
      </c>
      <c r="AG23" s="327">
        <f>'EIA Benefits - Health'!AG91</f>
        <v>0</v>
      </c>
      <c r="AH23" s="327">
        <f>'EIA Benefits - Health'!AH91</f>
        <v>0</v>
      </c>
      <c r="AI23" s="327">
        <f>'EIA Benefits - Health'!AI91</f>
        <v>0</v>
      </c>
      <c r="AJ23" s="327">
        <f>'EIA Benefits - Health'!AJ91</f>
        <v>0</v>
      </c>
      <c r="AK23" s="327">
        <f>'EIA Benefits - Health'!AK91</f>
        <v>0</v>
      </c>
      <c r="AL23" s="327">
        <f>'EIA Benefits - Health'!AL91</f>
        <v>0</v>
      </c>
      <c r="AM23" s="327">
        <f>'EIA Benefits - Health'!AM91</f>
        <v>0</v>
      </c>
      <c r="AN23" s="327">
        <f>'EIA Benefits - Health'!AN91</f>
        <v>0</v>
      </c>
      <c r="AO23" s="327">
        <f>'EIA Benefits - Health'!AO91</f>
        <v>0</v>
      </c>
      <c r="AP23" s="327">
        <f>'EIA Benefits - Health'!AP91</f>
        <v>0</v>
      </c>
      <c r="AQ23" s="327">
        <f>'EIA Benefits - Health'!AQ91</f>
        <v>0</v>
      </c>
      <c r="AR23" s="327">
        <f>'EIA Benefits - Health'!AR91</f>
        <v>0</v>
      </c>
      <c r="AS23" s="327">
        <f>'EIA Benefits - Health'!AS91</f>
        <v>0</v>
      </c>
      <c r="AT23" s="327">
        <f>'EIA Benefits - Health'!AT91</f>
        <v>0</v>
      </c>
      <c r="AU23" s="327">
        <f>'EIA Benefits - Health'!AU91</f>
        <v>0</v>
      </c>
      <c r="AV23" s="327">
        <f>'EIA Benefits - Health'!AV91</f>
        <v>0</v>
      </c>
      <c r="AW23" s="327">
        <f>'EIA Benefits - Health'!AW91</f>
        <v>0</v>
      </c>
      <c r="AX23" s="327">
        <f>'EIA Benefits - Health'!AX91</f>
        <v>0</v>
      </c>
      <c r="AY23" s="327">
        <f>'EIA Benefits - Health'!AY91</f>
        <v>0</v>
      </c>
      <c r="AZ23" s="327">
        <f>'EIA Benefits - Health'!AZ91</f>
        <v>0</v>
      </c>
      <c r="BA23" s="327"/>
    </row>
    <row r="24" spans="1:54" x14ac:dyDescent="0.25">
      <c r="A24" s="1"/>
      <c r="B24" s="2"/>
      <c r="D24" s="402"/>
      <c r="E24" s="739" t="str">
        <f>'EIA Benefits - Retail'!E34</f>
        <v>Retail - Jobs</v>
      </c>
      <c r="F24" s="739">
        <f>'EIA Benefits - Retail'!F34</f>
        <v>0</v>
      </c>
      <c r="G24" s="739" t="str">
        <f>'EIA Benefits - Retail'!G34</f>
        <v>Jobs</v>
      </c>
      <c r="H24" s="739">
        <f>'EIA Benefits - Retail'!H34</f>
        <v>0</v>
      </c>
      <c r="I24" s="739">
        <f>'EIA Benefits - Retail'!I34</f>
        <v>0</v>
      </c>
      <c r="J24" s="739">
        <f>'EIA Benefits - Retail'!J34</f>
        <v>0</v>
      </c>
      <c r="K24" s="739">
        <f>'EIA Benefits - Retail'!K34</f>
        <v>0</v>
      </c>
      <c r="L24" s="739">
        <f>'EIA Benefits - Retail'!L34</f>
        <v>0</v>
      </c>
      <c r="M24" s="739">
        <f>'EIA Benefits - Retail'!M34</f>
        <v>0</v>
      </c>
      <c r="N24" s="739">
        <f>'EIA Benefits - Retail'!N34</f>
        <v>0</v>
      </c>
      <c r="O24" s="739">
        <f>'EIA Benefits - Retail'!O34</f>
        <v>0</v>
      </c>
      <c r="P24" s="739">
        <f>'EIA Benefits - Retail'!P34</f>
        <v>0</v>
      </c>
      <c r="Q24" s="739">
        <f>'EIA Benefits - Retail'!Q34</f>
        <v>0</v>
      </c>
      <c r="R24" s="739">
        <f>'EIA Benefits - Retail'!R34</f>
        <v>0</v>
      </c>
      <c r="S24" s="739">
        <f>'EIA Benefits - Retail'!S34</f>
        <v>0</v>
      </c>
      <c r="T24" s="739">
        <f>'EIA Benefits - Retail'!T34</f>
        <v>0</v>
      </c>
      <c r="U24" s="739">
        <f>'EIA Benefits - Retail'!U34</f>
        <v>0</v>
      </c>
      <c r="V24" s="739">
        <f>'EIA Benefits - Retail'!V34</f>
        <v>0</v>
      </c>
      <c r="W24" s="739">
        <f>'EIA Benefits - Retail'!W34</f>
        <v>0</v>
      </c>
      <c r="X24" s="739">
        <f>'EIA Benefits - Retail'!X34</f>
        <v>0</v>
      </c>
      <c r="Y24" s="739">
        <f>'EIA Benefits - Retail'!Y34</f>
        <v>0</v>
      </c>
      <c r="Z24" s="739">
        <f>'EIA Benefits - Retail'!Z34</f>
        <v>0</v>
      </c>
      <c r="AA24" s="739">
        <f>'EIA Benefits - Retail'!AA34</f>
        <v>0</v>
      </c>
      <c r="AB24" s="739">
        <f>'EIA Benefits - Retail'!AB34</f>
        <v>0</v>
      </c>
      <c r="AC24" s="739">
        <f>'EIA Benefits - Retail'!AC34</f>
        <v>0</v>
      </c>
      <c r="AD24" s="739">
        <f>'EIA Benefits - Retail'!AD34</f>
        <v>0</v>
      </c>
      <c r="AE24" s="739">
        <f>'EIA Benefits - Retail'!AE34</f>
        <v>0</v>
      </c>
      <c r="AF24" s="739">
        <f>'EIA Benefits - Retail'!AF34</f>
        <v>0</v>
      </c>
      <c r="AG24" s="739">
        <f>'EIA Benefits - Retail'!AG34</f>
        <v>0</v>
      </c>
      <c r="AH24" s="739">
        <f>'EIA Benefits - Retail'!AH34</f>
        <v>0</v>
      </c>
      <c r="AI24" s="739">
        <f>'EIA Benefits - Retail'!AI34</f>
        <v>0</v>
      </c>
      <c r="AJ24" s="739">
        <f>'EIA Benefits - Retail'!AJ34</f>
        <v>0</v>
      </c>
      <c r="AK24" s="739">
        <f>'EIA Benefits - Retail'!AK34</f>
        <v>0</v>
      </c>
      <c r="AL24" s="739">
        <f>'EIA Benefits - Retail'!AL34</f>
        <v>0</v>
      </c>
      <c r="AM24" s="739">
        <f>'EIA Benefits - Retail'!AM34</f>
        <v>0</v>
      </c>
      <c r="AN24" s="739">
        <f>'EIA Benefits - Retail'!AN34</f>
        <v>0</v>
      </c>
      <c r="AO24" s="739">
        <f>'EIA Benefits - Retail'!AO34</f>
        <v>0</v>
      </c>
      <c r="AP24" s="739">
        <f>'EIA Benefits - Retail'!AP34</f>
        <v>0</v>
      </c>
      <c r="AQ24" s="739">
        <f>'EIA Benefits - Retail'!AQ34</f>
        <v>0</v>
      </c>
      <c r="AR24" s="739">
        <f>'EIA Benefits - Retail'!AR34</f>
        <v>0</v>
      </c>
      <c r="AS24" s="739">
        <f>'EIA Benefits - Retail'!AS34</f>
        <v>0</v>
      </c>
      <c r="AT24" s="739">
        <f>'EIA Benefits - Retail'!AT34</f>
        <v>0</v>
      </c>
      <c r="AU24" s="739">
        <f>'EIA Benefits - Retail'!AU34</f>
        <v>0</v>
      </c>
      <c r="AV24" s="739">
        <f>'EIA Benefits - Retail'!AV34</f>
        <v>0</v>
      </c>
      <c r="AW24" s="739">
        <f>'EIA Benefits - Retail'!AW34</f>
        <v>0</v>
      </c>
      <c r="AX24" s="739">
        <f>'EIA Benefits - Retail'!AX34</f>
        <v>0</v>
      </c>
      <c r="AY24" s="739">
        <f>'EIA Benefits - Retail'!AY34</f>
        <v>0</v>
      </c>
      <c r="AZ24" s="739">
        <f>'EIA Benefits - Retail'!AZ34</f>
        <v>0</v>
      </c>
      <c r="BA24" s="396"/>
      <c r="BB24" s="168"/>
    </row>
    <row r="25" spans="1:54" x14ac:dyDescent="0.25">
      <c r="A25" s="1"/>
      <c r="B25" s="2"/>
      <c r="D25" s="402"/>
      <c r="E25" s="754" t="s">
        <v>253</v>
      </c>
      <c r="F25" s="754"/>
      <c r="G25" s="754"/>
      <c r="H25" s="382" t="e">
        <f>ROUNDDOWN(SUM(I25:BA25),0)</f>
        <v>#DIV/0!</v>
      </c>
      <c r="I25" s="411" t="e">
        <f>SUM(I21:I24)</f>
        <v>#DIV/0!</v>
      </c>
      <c r="J25" s="411" t="e">
        <f t="shared" ref="J25:AZ25" si="1">SUM(J21:J24)</f>
        <v>#DIV/0!</v>
      </c>
      <c r="K25" s="411" t="e">
        <f t="shared" si="1"/>
        <v>#DIV/0!</v>
      </c>
      <c r="L25" s="411" t="e">
        <f t="shared" si="1"/>
        <v>#DIV/0!</v>
      </c>
      <c r="M25" s="411" t="e">
        <f t="shared" si="1"/>
        <v>#DIV/0!</v>
      </c>
      <c r="N25" s="411" t="e">
        <f t="shared" si="1"/>
        <v>#DIV/0!</v>
      </c>
      <c r="O25" s="411" t="e">
        <f t="shared" si="1"/>
        <v>#DIV/0!</v>
      </c>
      <c r="P25" s="411" t="e">
        <f t="shared" si="1"/>
        <v>#DIV/0!</v>
      </c>
      <c r="Q25" s="411" t="e">
        <f t="shared" si="1"/>
        <v>#DIV/0!</v>
      </c>
      <c r="R25" s="411" t="e">
        <f t="shared" si="1"/>
        <v>#DIV/0!</v>
      </c>
      <c r="S25" s="411" t="e">
        <f t="shared" si="1"/>
        <v>#DIV/0!</v>
      </c>
      <c r="T25" s="411" t="e">
        <f t="shared" si="1"/>
        <v>#DIV/0!</v>
      </c>
      <c r="U25" s="411" t="e">
        <f t="shared" si="1"/>
        <v>#DIV/0!</v>
      </c>
      <c r="V25" s="411" t="e">
        <f t="shared" si="1"/>
        <v>#DIV/0!</v>
      </c>
      <c r="W25" s="411" t="e">
        <f t="shared" si="1"/>
        <v>#DIV/0!</v>
      </c>
      <c r="X25" s="411" t="e">
        <f t="shared" si="1"/>
        <v>#DIV/0!</v>
      </c>
      <c r="Y25" s="411" t="e">
        <f t="shared" si="1"/>
        <v>#DIV/0!</v>
      </c>
      <c r="Z25" s="411" t="e">
        <f t="shared" si="1"/>
        <v>#DIV/0!</v>
      </c>
      <c r="AA25" s="411" t="e">
        <f t="shared" si="1"/>
        <v>#DIV/0!</v>
      </c>
      <c r="AB25" s="411" t="e">
        <f t="shared" si="1"/>
        <v>#DIV/0!</v>
      </c>
      <c r="AC25" s="411" t="e">
        <f t="shared" si="1"/>
        <v>#DIV/0!</v>
      </c>
      <c r="AD25" s="411" t="e">
        <f t="shared" si="1"/>
        <v>#DIV/0!</v>
      </c>
      <c r="AE25" s="411" t="e">
        <f t="shared" si="1"/>
        <v>#DIV/0!</v>
      </c>
      <c r="AF25" s="411" t="e">
        <f t="shared" si="1"/>
        <v>#DIV/0!</v>
      </c>
      <c r="AG25" s="411" t="e">
        <f t="shared" si="1"/>
        <v>#DIV/0!</v>
      </c>
      <c r="AH25" s="411" t="e">
        <f t="shared" si="1"/>
        <v>#DIV/0!</v>
      </c>
      <c r="AI25" s="411" t="e">
        <f t="shared" si="1"/>
        <v>#DIV/0!</v>
      </c>
      <c r="AJ25" s="411" t="e">
        <f t="shared" si="1"/>
        <v>#DIV/0!</v>
      </c>
      <c r="AK25" s="411" t="e">
        <f t="shared" si="1"/>
        <v>#DIV/0!</v>
      </c>
      <c r="AL25" s="411" t="e">
        <f t="shared" si="1"/>
        <v>#DIV/0!</v>
      </c>
      <c r="AM25" s="411" t="e">
        <f t="shared" si="1"/>
        <v>#DIV/0!</v>
      </c>
      <c r="AN25" s="411" t="e">
        <f t="shared" si="1"/>
        <v>#DIV/0!</v>
      </c>
      <c r="AO25" s="411" t="e">
        <f t="shared" si="1"/>
        <v>#DIV/0!</v>
      </c>
      <c r="AP25" s="411" t="e">
        <f t="shared" si="1"/>
        <v>#DIV/0!</v>
      </c>
      <c r="AQ25" s="411" t="e">
        <f t="shared" si="1"/>
        <v>#DIV/0!</v>
      </c>
      <c r="AR25" s="411" t="e">
        <f t="shared" si="1"/>
        <v>#DIV/0!</v>
      </c>
      <c r="AS25" s="411" t="e">
        <f t="shared" si="1"/>
        <v>#DIV/0!</v>
      </c>
      <c r="AT25" s="411" t="e">
        <f t="shared" si="1"/>
        <v>#DIV/0!</v>
      </c>
      <c r="AU25" s="411" t="e">
        <f t="shared" si="1"/>
        <v>#DIV/0!</v>
      </c>
      <c r="AV25" s="411" t="e">
        <f t="shared" si="1"/>
        <v>#DIV/0!</v>
      </c>
      <c r="AW25" s="411" t="e">
        <f t="shared" si="1"/>
        <v>#DIV/0!</v>
      </c>
      <c r="AX25" s="411" t="e">
        <f t="shared" si="1"/>
        <v>#DIV/0!</v>
      </c>
      <c r="AY25" s="411" t="e">
        <f t="shared" si="1"/>
        <v>#DIV/0!</v>
      </c>
      <c r="AZ25" s="411" t="e">
        <f t="shared" si="1"/>
        <v>#DIV/0!</v>
      </c>
      <c r="BA25" s="398"/>
      <c r="BB25" s="168"/>
    </row>
    <row r="26" spans="1:54" x14ac:dyDescent="0.25">
      <c r="A26" s="1"/>
      <c r="B26" s="2"/>
      <c r="E26" s="609"/>
      <c r="F26" s="609"/>
      <c r="G26" s="609"/>
      <c r="H26" s="849"/>
      <c r="I26" s="432"/>
      <c r="J26" s="432"/>
      <c r="K26" s="432"/>
      <c r="L26" s="432"/>
      <c r="M26" s="432"/>
      <c r="N26" s="432"/>
      <c r="O26" s="432"/>
      <c r="P26" s="432"/>
      <c r="Q26" s="432"/>
      <c r="R26" s="432"/>
      <c r="S26" s="432"/>
      <c r="T26" s="432"/>
      <c r="U26" s="432"/>
      <c r="V26" s="432"/>
      <c r="W26" s="432"/>
      <c r="X26" s="432"/>
      <c r="Y26" s="432"/>
      <c r="Z26" s="432"/>
      <c r="AA26" s="432"/>
      <c r="AB26" s="432"/>
      <c r="AC26" s="432"/>
      <c r="AD26" s="432"/>
      <c r="AE26" s="432"/>
      <c r="AF26" s="432"/>
      <c r="AG26" s="432"/>
      <c r="AH26" s="432"/>
      <c r="AI26" s="432"/>
      <c r="AJ26" s="432"/>
      <c r="AK26" s="432"/>
      <c r="AL26" s="432"/>
      <c r="AM26" s="432"/>
      <c r="AN26" s="432"/>
      <c r="AO26" s="432"/>
      <c r="AP26" s="432"/>
      <c r="AQ26" s="432"/>
      <c r="AR26" s="432"/>
      <c r="AS26" s="432"/>
      <c r="AT26" s="432"/>
      <c r="AU26" s="432"/>
      <c r="AV26" s="432"/>
      <c r="AW26" s="432"/>
      <c r="AX26" s="432"/>
      <c r="AY26" s="432"/>
      <c r="AZ26" s="432"/>
      <c r="BA26" s="432"/>
    </row>
    <row r="27" spans="1:54" x14ac:dyDescent="0.25">
      <c r="A27" s="1"/>
      <c r="B27" s="2" t="s">
        <v>254</v>
      </c>
      <c r="E27" s="416"/>
      <c r="F27" s="416"/>
      <c r="G27" s="416"/>
      <c r="H27" s="270"/>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c r="AS27" s="133"/>
      <c r="AT27" s="133"/>
      <c r="AU27" s="133"/>
      <c r="AV27" s="133"/>
      <c r="AW27" s="133"/>
      <c r="AX27" s="133"/>
      <c r="AY27" s="133"/>
      <c r="AZ27" s="133"/>
      <c r="BA27" s="133"/>
    </row>
    <row r="28" spans="1:54" x14ac:dyDescent="0.25">
      <c r="A28" s="1"/>
      <c r="B28" s="2"/>
      <c r="D28" s="3"/>
      <c r="E28" s="416" t="str">
        <f>'EIA Benefits - Health'!E98</f>
        <v>Reduced Healthcare Expenditure - Income</v>
      </c>
      <c r="F28" s="416">
        <f>'EIA Benefits - Health'!F98</f>
        <v>0</v>
      </c>
      <c r="G28" s="416" t="str">
        <f>'EIA Benefits - Health'!G98</f>
        <v>2021$s</v>
      </c>
      <c r="H28" s="270">
        <f>'EIA Benefits - Health'!H98</f>
        <v>0</v>
      </c>
      <c r="I28" s="356">
        <f>'EIA Benefits - Health'!I98</f>
        <v>0</v>
      </c>
      <c r="J28" s="356">
        <f>'EIA Benefits - Health'!J98</f>
        <v>0</v>
      </c>
      <c r="K28" s="356">
        <f>'EIA Benefits - Health'!K98</f>
        <v>0</v>
      </c>
      <c r="L28" s="356">
        <f>'EIA Benefits - Health'!L98</f>
        <v>0</v>
      </c>
      <c r="M28" s="356">
        <f>'EIA Benefits - Health'!M98</f>
        <v>0</v>
      </c>
      <c r="N28" s="356">
        <f>'EIA Benefits - Health'!N98</f>
        <v>0</v>
      </c>
      <c r="O28" s="356">
        <f>'EIA Benefits - Health'!O98</f>
        <v>0</v>
      </c>
      <c r="P28" s="356">
        <f>'EIA Benefits - Health'!P98</f>
        <v>0</v>
      </c>
      <c r="Q28" s="356">
        <f>'EIA Benefits - Health'!Q98</f>
        <v>0</v>
      </c>
      <c r="R28" s="356">
        <f>'EIA Benefits - Health'!R98</f>
        <v>0</v>
      </c>
      <c r="S28" s="356">
        <f>'EIA Benefits - Health'!S98</f>
        <v>0</v>
      </c>
      <c r="T28" s="356">
        <f>'EIA Benefits - Health'!T98</f>
        <v>0</v>
      </c>
      <c r="U28" s="356">
        <f>'EIA Benefits - Health'!U98</f>
        <v>0</v>
      </c>
      <c r="V28" s="356">
        <f>'EIA Benefits - Health'!V98</f>
        <v>0</v>
      </c>
      <c r="W28" s="356">
        <f>'EIA Benefits - Health'!W98</f>
        <v>0</v>
      </c>
      <c r="X28" s="356">
        <f>'EIA Benefits - Health'!X98</f>
        <v>0</v>
      </c>
      <c r="Y28" s="356">
        <f>'EIA Benefits - Health'!Y98</f>
        <v>0</v>
      </c>
      <c r="Z28" s="356">
        <f>'EIA Benefits - Health'!Z98</f>
        <v>0</v>
      </c>
      <c r="AA28" s="356">
        <f>'EIA Benefits - Health'!AA98</f>
        <v>0</v>
      </c>
      <c r="AB28" s="356">
        <f>'EIA Benefits - Health'!AB98</f>
        <v>0</v>
      </c>
      <c r="AC28" s="356">
        <f>'EIA Benefits - Health'!AC98</f>
        <v>0</v>
      </c>
      <c r="AD28" s="356">
        <f>'EIA Benefits - Health'!AD98</f>
        <v>0</v>
      </c>
      <c r="AE28" s="356">
        <f>'EIA Benefits - Health'!AE98</f>
        <v>0</v>
      </c>
      <c r="AF28" s="356">
        <f>'EIA Benefits - Health'!AF98</f>
        <v>0</v>
      </c>
      <c r="AG28" s="356">
        <f>'EIA Benefits - Health'!AG98</f>
        <v>0</v>
      </c>
      <c r="AH28" s="356">
        <f>'EIA Benefits - Health'!AH98</f>
        <v>0</v>
      </c>
      <c r="AI28" s="356">
        <f>'EIA Benefits - Health'!AI98</f>
        <v>0</v>
      </c>
      <c r="AJ28" s="356">
        <f>'EIA Benefits - Health'!AJ98</f>
        <v>0</v>
      </c>
      <c r="AK28" s="356">
        <f>'EIA Benefits - Health'!AK98</f>
        <v>0</v>
      </c>
      <c r="AL28" s="356">
        <f>'EIA Benefits - Health'!AL98</f>
        <v>0</v>
      </c>
      <c r="AM28" s="356">
        <f>'EIA Benefits - Health'!AM98</f>
        <v>0</v>
      </c>
      <c r="AN28" s="356">
        <f>'EIA Benefits - Health'!AN98</f>
        <v>0</v>
      </c>
      <c r="AO28" s="356">
        <f>'EIA Benefits - Health'!AO98</f>
        <v>0</v>
      </c>
      <c r="AP28" s="356">
        <f>'EIA Benefits - Health'!AP98</f>
        <v>0</v>
      </c>
      <c r="AQ28" s="356">
        <f>'EIA Benefits - Health'!AQ98</f>
        <v>0</v>
      </c>
      <c r="AR28" s="356">
        <f>'EIA Benefits - Health'!AR98</f>
        <v>0</v>
      </c>
      <c r="AS28" s="356">
        <f>'EIA Benefits - Health'!AS98</f>
        <v>0</v>
      </c>
      <c r="AT28" s="356">
        <f>'EIA Benefits - Health'!AT98</f>
        <v>0</v>
      </c>
      <c r="AU28" s="356">
        <f>'EIA Benefits - Health'!AU98</f>
        <v>0</v>
      </c>
      <c r="AV28" s="356">
        <f>'EIA Benefits - Health'!AV98</f>
        <v>0</v>
      </c>
      <c r="AW28" s="356">
        <f>'EIA Benefits - Health'!AW98</f>
        <v>0</v>
      </c>
      <c r="AX28" s="356">
        <f>'EIA Benefits - Health'!AX98</f>
        <v>0</v>
      </c>
      <c r="AY28" s="356">
        <f>'EIA Benefits - Health'!AY98</f>
        <v>0</v>
      </c>
      <c r="AZ28" s="356">
        <f>'EIA Benefits - Health'!AZ98</f>
        <v>0</v>
      </c>
      <c r="BA28" s="356"/>
    </row>
    <row r="29" spans="1:54" x14ac:dyDescent="0.25">
      <c r="A29" s="1"/>
      <c r="B29" s="2"/>
      <c r="D29" s="3"/>
      <c r="E29" s="417" t="str">
        <f>'EIA Benefits - Retail'!E39</f>
        <v>Retail - Income</v>
      </c>
      <c r="F29" s="417">
        <f>'EIA Benefits - Retail'!F39</f>
        <v>0</v>
      </c>
      <c r="G29" s="417" t="str">
        <f>'EIA Benefits - Retail'!G39</f>
        <v>2021$s</v>
      </c>
      <c r="H29" s="751">
        <f>'EIA Benefits - Retail'!H39</f>
        <v>0</v>
      </c>
      <c r="I29" s="751">
        <f>'EIA Benefits - Retail'!I39</f>
        <v>0</v>
      </c>
      <c r="J29" s="751">
        <f>'EIA Benefits - Retail'!J39</f>
        <v>0</v>
      </c>
      <c r="K29" s="751">
        <f>'EIA Benefits - Retail'!K39</f>
        <v>0</v>
      </c>
      <c r="L29" s="751">
        <f>'EIA Benefits - Retail'!L39</f>
        <v>0</v>
      </c>
      <c r="M29" s="751">
        <f>'EIA Benefits - Retail'!M39</f>
        <v>0</v>
      </c>
      <c r="N29" s="751">
        <f>'EIA Benefits - Retail'!N39</f>
        <v>0</v>
      </c>
      <c r="O29" s="751">
        <f>'EIA Benefits - Retail'!O39</f>
        <v>0</v>
      </c>
      <c r="P29" s="751">
        <f>'EIA Benefits - Retail'!P39</f>
        <v>0</v>
      </c>
      <c r="Q29" s="751">
        <f>'EIA Benefits - Retail'!Q39</f>
        <v>0</v>
      </c>
      <c r="R29" s="751">
        <f>'EIA Benefits - Retail'!R39</f>
        <v>0</v>
      </c>
      <c r="S29" s="751">
        <f>'EIA Benefits - Retail'!S39</f>
        <v>0</v>
      </c>
      <c r="T29" s="751">
        <f>'EIA Benefits - Retail'!T39</f>
        <v>0</v>
      </c>
      <c r="U29" s="751">
        <f>'EIA Benefits - Retail'!U39</f>
        <v>0</v>
      </c>
      <c r="V29" s="751">
        <f>'EIA Benefits - Retail'!V39</f>
        <v>0</v>
      </c>
      <c r="W29" s="751">
        <f>'EIA Benefits - Retail'!W39</f>
        <v>0</v>
      </c>
      <c r="X29" s="751">
        <f>'EIA Benefits - Retail'!X39</f>
        <v>0</v>
      </c>
      <c r="Y29" s="751">
        <f>'EIA Benefits - Retail'!Y39</f>
        <v>0</v>
      </c>
      <c r="Z29" s="751">
        <f>'EIA Benefits - Retail'!Z39</f>
        <v>0</v>
      </c>
      <c r="AA29" s="751">
        <f>'EIA Benefits - Retail'!AA39</f>
        <v>0</v>
      </c>
      <c r="AB29" s="751">
        <f>'EIA Benefits - Retail'!AB39</f>
        <v>0</v>
      </c>
      <c r="AC29" s="751">
        <f>'EIA Benefits - Retail'!AC39</f>
        <v>0</v>
      </c>
      <c r="AD29" s="751">
        <f>'EIA Benefits - Retail'!AD39</f>
        <v>0</v>
      </c>
      <c r="AE29" s="751">
        <f>'EIA Benefits - Retail'!AE39</f>
        <v>0</v>
      </c>
      <c r="AF29" s="751">
        <f>'EIA Benefits - Retail'!AF39</f>
        <v>0</v>
      </c>
      <c r="AG29" s="751">
        <f>'EIA Benefits - Retail'!AG39</f>
        <v>0</v>
      </c>
      <c r="AH29" s="751">
        <f>'EIA Benefits - Retail'!AH39</f>
        <v>0</v>
      </c>
      <c r="AI29" s="751">
        <f>'EIA Benefits - Retail'!AI39</f>
        <v>0</v>
      </c>
      <c r="AJ29" s="751">
        <f>'EIA Benefits - Retail'!AJ39</f>
        <v>0</v>
      </c>
      <c r="AK29" s="751">
        <f>'EIA Benefits - Retail'!AK39</f>
        <v>0</v>
      </c>
      <c r="AL29" s="751">
        <f>'EIA Benefits - Retail'!AL39</f>
        <v>0</v>
      </c>
      <c r="AM29" s="751">
        <f>'EIA Benefits - Retail'!AM39</f>
        <v>0</v>
      </c>
      <c r="AN29" s="751">
        <f>'EIA Benefits - Retail'!AN39</f>
        <v>0</v>
      </c>
      <c r="AO29" s="751">
        <f>'EIA Benefits - Retail'!AO39</f>
        <v>0</v>
      </c>
      <c r="AP29" s="751">
        <f>'EIA Benefits - Retail'!AP39</f>
        <v>0</v>
      </c>
      <c r="AQ29" s="751">
        <f>'EIA Benefits - Retail'!AQ39</f>
        <v>0</v>
      </c>
      <c r="AR29" s="751">
        <f>'EIA Benefits - Retail'!AR39</f>
        <v>0</v>
      </c>
      <c r="AS29" s="751">
        <f>'EIA Benefits - Retail'!AS39</f>
        <v>0</v>
      </c>
      <c r="AT29" s="751">
        <f>'EIA Benefits - Retail'!AT39</f>
        <v>0</v>
      </c>
      <c r="AU29" s="751">
        <f>'EIA Benefits - Retail'!AU39</f>
        <v>0</v>
      </c>
      <c r="AV29" s="751">
        <f>'EIA Benefits - Retail'!AV39</f>
        <v>0</v>
      </c>
      <c r="AW29" s="751">
        <f>'EIA Benefits - Retail'!AW39</f>
        <v>0</v>
      </c>
      <c r="AX29" s="751">
        <f>'EIA Benefits - Retail'!AX39</f>
        <v>0</v>
      </c>
      <c r="AY29" s="751">
        <f>'EIA Benefits - Retail'!AY39</f>
        <v>0</v>
      </c>
      <c r="AZ29" s="751">
        <f>'EIA Benefits - Retail'!AZ39</f>
        <v>0</v>
      </c>
      <c r="BA29" s="356"/>
    </row>
    <row r="30" spans="1:54" s="17" customFormat="1" x14ac:dyDescent="0.25">
      <c r="A30" s="27"/>
      <c r="B30" s="99"/>
      <c r="D30" s="256"/>
      <c r="E30" s="754" t="s">
        <v>255</v>
      </c>
      <c r="F30" s="754"/>
      <c r="G30" s="918" t="str">
        <f>$H$4&amp;"$ in "&amp;$H$5</f>
        <v>2021$ in 2021</v>
      </c>
      <c r="H30" s="756">
        <f>SUM(I30:AZ30)</f>
        <v>0</v>
      </c>
      <c r="I30" s="756">
        <f t="shared" ref="I30:AZ30" si="2">SUM(I28:I29)*I3</f>
        <v>0</v>
      </c>
      <c r="J30" s="756">
        <f t="shared" si="2"/>
        <v>0</v>
      </c>
      <c r="K30" s="756">
        <f t="shared" si="2"/>
        <v>0</v>
      </c>
      <c r="L30" s="756">
        <f t="shared" si="2"/>
        <v>0</v>
      </c>
      <c r="M30" s="756">
        <f t="shared" si="2"/>
        <v>0</v>
      </c>
      <c r="N30" s="756">
        <f t="shared" si="2"/>
        <v>0</v>
      </c>
      <c r="O30" s="756">
        <f t="shared" si="2"/>
        <v>0</v>
      </c>
      <c r="P30" s="756">
        <f t="shared" si="2"/>
        <v>0</v>
      </c>
      <c r="Q30" s="756">
        <f t="shared" si="2"/>
        <v>0</v>
      </c>
      <c r="R30" s="756">
        <f t="shared" si="2"/>
        <v>0</v>
      </c>
      <c r="S30" s="756">
        <f t="shared" si="2"/>
        <v>0</v>
      </c>
      <c r="T30" s="756">
        <f t="shared" si="2"/>
        <v>0</v>
      </c>
      <c r="U30" s="756">
        <f t="shared" si="2"/>
        <v>0</v>
      </c>
      <c r="V30" s="756">
        <f t="shared" si="2"/>
        <v>0</v>
      </c>
      <c r="W30" s="756">
        <f t="shared" si="2"/>
        <v>0</v>
      </c>
      <c r="X30" s="756">
        <f t="shared" si="2"/>
        <v>0</v>
      </c>
      <c r="Y30" s="756">
        <f t="shared" si="2"/>
        <v>0</v>
      </c>
      <c r="Z30" s="756">
        <f t="shared" si="2"/>
        <v>0</v>
      </c>
      <c r="AA30" s="756">
        <f t="shared" si="2"/>
        <v>0</v>
      </c>
      <c r="AB30" s="756">
        <f t="shared" si="2"/>
        <v>0</v>
      </c>
      <c r="AC30" s="756">
        <f t="shared" si="2"/>
        <v>0</v>
      </c>
      <c r="AD30" s="756">
        <f t="shared" si="2"/>
        <v>0</v>
      </c>
      <c r="AE30" s="756">
        <f t="shared" si="2"/>
        <v>0</v>
      </c>
      <c r="AF30" s="756">
        <f t="shared" si="2"/>
        <v>0</v>
      </c>
      <c r="AG30" s="756">
        <f t="shared" si="2"/>
        <v>0</v>
      </c>
      <c r="AH30" s="756">
        <f t="shared" si="2"/>
        <v>0</v>
      </c>
      <c r="AI30" s="756">
        <f t="shared" si="2"/>
        <v>0</v>
      </c>
      <c r="AJ30" s="756">
        <f t="shared" si="2"/>
        <v>0</v>
      </c>
      <c r="AK30" s="756">
        <f t="shared" si="2"/>
        <v>0</v>
      </c>
      <c r="AL30" s="756">
        <f t="shared" si="2"/>
        <v>0</v>
      </c>
      <c r="AM30" s="756">
        <f t="shared" si="2"/>
        <v>0</v>
      </c>
      <c r="AN30" s="756">
        <f t="shared" si="2"/>
        <v>0</v>
      </c>
      <c r="AO30" s="756">
        <f t="shared" si="2"/>
        <v>0</v>
      </c>
      <c r="AP30" s="756">
        <f t="shared" si="2"/>
        <v>0</v>
      </c>
      <c r="AQ30" s="756">
        <f t="shared" si="2"/>
        <v>0</v>
      </c>
      <c r="AR30" s="756">
        <f t="shared" si="2"/>
        <v>0</v>
      </c>
      <c r="AS30" s="756">
        <f t="shared" si="2"/>
        <v>0</v>
      </c>
      <c r="AT30" s="756">
        <f t="shared" si="2"/>
        <v>0</v>
      </c>
      <c r="AU30" s="756">
        <f t="shared" si="2"/>
        <v>0</v>
      </c>
      <c r="AV30" s="756">
        <f t="shared" si="2"/>
        <v>0</v>
      </c>
      <c r="AW30" s="756">
        <f t="shared" si="2"/>
        <v>0</v>
      </c>
      <c r="AX30" s="756">
        <f t="shared" si="2"/>
        <v>0</v>
      </c>
      <c r="AY30" s="756">
        <f t="shared" si="2"/>
        <v>0</v>
      </c>
      <c r="AZ30" s="756">
        <f t="shared" si="2"/>
        <v>0</v>
      </c>
      <c r="BA30" s="750"/>
    </row>
    <row r="31" spans="1:54" x14ac:dyDescent="0.25">
      <c r="A31" s="1"/>
      <c r="B31" s="2"/>
      <c r="D31" s="3"/>
      <c r="E31" s="609"/>
      <c r="F31" s="609"/>
      <c r="G31" s="609"/>
      <c r="H31" s="384"/>
      <c r="I31" s="752"/>
      <c r="J31" s="752"/>
      <c r="K31" s="752"/>
      <c r="L31" s="752"/>
      <c r="M31" s="752"/>
      <c r="N31" s="752"/>
      <c r="O31" s="752"/>
      <c r="P31" s="752"/>
      <c r="Q31" s="752"/>
      <c r="R31" s="752"/>
      <c r="S31" s="752"/>
      <c r="T31" s="752"/>
      <c r="U31" s="752"/>
      <c r="V31" s="752"/>
      <c r="W31" s="752"/>
      <c r="X31" s="752"/>
      <c r="Y31" s="752"/>
      <c r="Z31" s="752"/>
      <c r="AA31" s="752"/>
      <c r="AB31" s="752"/>
      <c r="AC31" s="752"/>
      <c r="AD31" s="752"/>
      <c r="AE31" s="752"/>
      <c r="AF31" s="752"/>
      <c r="AG31" s="752"/>
      <c r="AH31" s="752"/>
      <c r="AI31" s="752"/>
      <c r="AJ31" s="752"/>
      <c r="AK31" s="752"/>
      <c r="AL31" s="752"/>
      <c r="AM31" s="752"/>
      <c r="AN31" s="752"/>
      <c r="AO31" s="752"/>
      <c r="AP31" s="752"/>
      <c r="AQ31" s="752"/>
      <c r="AR31" s="752"/>
      <c r="AS31" s="752"/>
      <c r="AT31" s="752"/>
      <c r="AU31" s="752"/>
      <c r="AV31" s="752"/>
      <c r="AW31" s="752"/>
      <c r="AX31" s="752"/>
      <c r="AY31" s="752"/>
      <c r="AZ31" s="752"/>
      <c r="BA31" s="356"/>
    </row>
    <row r="32" spans="1:54" x14ac:dyDescent="0.25">
      <c r="A32" s="1"/>
      <c r="B32" s="2" t="s">
        <v>256</v>
      </c>
      <c r="D32" s="3"/>
      <c r="E32" s="531"/>
      <c r="I32" s="1"/>
      <c r="J32" s="1"/>
      <c r="K32" s="1"/>
      <c r="L32" s="1"/>
      <c r="M32" s="1"/>
      <c r="N32" s="1"/>
      <c r="O32" s="1"/>
      <c r="P32" s="1"/>
      <c r="Q32" s="1"/>
    </row>
    <row r="33" spans="2:53" x14ac:dyDescent="0.25">
      <c r="E33" s="417" t="str">
        <f>'EIA Benefits - Property'!E36</f>
        <v>Total Additional Tax Levied - Escalated</v>
      </c>
      <c r="F33" s="417">
        <f>'EIA Benefits - Property'!F36</f>
        <v>0</v>
      </c>
      <c r="G33" s="417" t="str">
        <f>'EIA Benefits - Property'!G36</f>
        <v>2021$s</v>
      </c>
      <c r="H33" s="549" t="e">
        <f>'EIA Benefits - Property'!H36</f>
        <v>#N/A</v>
      </c>
      <c r="I33" s="390" t="e">
        <f>'EIA Benefits - Property'!I36</f>
        <v>#N/A</v>
      </c>
      <c r="J33" s="390" t="e">
        <f>'EIA Benefits - Property'!J36</f>
        <v>#N/A</v>
      </c>
      <c r="K33" s="390" t="e">
        <f>'EIA Benefits - Property'!K36</f>
        <v>#N/A</v>
      </c>
      <c r="L33" s="390" t="e">
        <f>'EIA Benefits - Property'!L36</f>
        <v>#N/A</v>
      </c>
      <c r="M33" s="390" t="e">
        <f>'EIA Benefits - Property'!M36</f>
        <v>#N/A</v>
      </c>
      <c r="N33" s="390" t="e">
        <f>'EIA Benefits - Property'!N36</f>
        <v>#N/A</v>
      </c>
      <c r="O33" s="390" t="e">
        <f>'EIA Benefits - Property'!O36</f>
        <v>#N/A</v>
      </c>
      <c r="P33" s="390" t="e">
        <f>'EIA Benefits - Property'!P36</f>
        <v>#N/A</v>
      </c>
      <c r="Q33" s="390" t="e">
        <f>'EIA Benefits - Property'!Q36</f>
        <v>#N/A</v>
      </c>
      <c r="R33" s="390" t="e">
        <f>'EIA Benefits - Property'!R36</f>
        <v>#N/A</v>
      </c>
      <c r="S33" s="390" t="e">
        <f>'EIA Benefits - Property'!S36</f>
        <v>#N/A</v>
      </c>
      <c r="T33" s="390" t="e">
        <f>'EIA Benefits - Property'!T36</f>
        <v>#N/A</v>
      </c>
      <c r="U33" s="390" t="e">
        <f>'EIA Benefits - Property'!U36</f>
        <v>#N/A</v>
      </c>
      <c r="V33" s="390" t="e">
        <f>'EIA Benefits - Property'!V36</f>
        <v>#N/A</v>
      </c>
      <c r="W33" s="390" t="e">
        <f>'EIA Benefits - Property'!W36</f>
        <v>#N/A</v>
      </c>
      <c r="X33" s="390" t="e">
        <f>'EIA Benefits - Property'!X36</f>
        <v>#N/A</v>
      </c>
      <c r="Y33" s="390" t="e">
        <f>'EIA Benefits - Property'!Y36</f>
        <v>#N/A</v>
      </c>
      <c r="Z33" s="390" t="e">
        <f>'EIA Benefits - Property'!Z36</f>
        <v>#N/A</v>
      </c>
      <c r="AA33" s="390" t="e">
        <f>'EIA Benefits - Property'!AA36</f>
        <v>#N/A</v>
      </c>
      <c r="AB33" s="390" t="e">
        <f>'EIA Benefits - Property'!AB36</f>
        <v>#N/A</v>
      </c>
      <c r="AC33" s="390" t="e">
        <f>'EIA Benefits - Property'!AC36</f>
        <v>#N/A</v>
      </c>
      <c r="AD33" s="390" t="e">
        <f>'EIA Benefits - Property'!AD36</f>
        <v>#N/A</v>
      </c>
      <c r="AE33" s="390" t="e">
        <f>'EIA Benefits - Property'!AE36</f>
        <v>#N/A</v>
      </c>
      <c r="AF33" s="390" t="e">
        <f>'EIA Benefits - Property'!AF36</f>
        <v>#N/A</v>
      </c>
      <c r="AG33" s="390" t="e">
        <f>'EIA Benefits - Property'!AG36</f>
        <v>#N/A</v>
      </c>
      <c r="AH33" s="390" t="e">
        <f>'EIA Benefits - Property'!AH36</f>
        <v>#N/A</v>
      </c>
      <c r="AI33" s="390" t="e">
        <f>'EIA Benefits - Property'!AI36</f>
        <v>#N/A</v>
      </c>
      <c r="AJ33" s="390" t="e">
        <f>'EIA Benefits - Property'!AJ36</f>
        <v>#N/A</v>
      </c>
      <c r="AK33" s="390" t="e">
        <f>'EIA Benefits - Property'!AK36</f>
        <v>#N/A</v>
      </c>
      <c r="AL33" s="390" t="e">
        <f>'EIA Benefits - Property'!AL36</f>
        <v>#N/A</v>
      </c>
      <c r="AM33" s="390" t="e">
        <f>'EIA Benefits - Property'!AM36</f>
        <v>#N/A</v>
      </c>
      <c r="AN33" s="390" t="e">
        <f>'EIA Benefits - Property'!AN36</f>
        <v>#N/A</v>
      </c>
      <c r="AO33" s="390" t="e">
        <f>'EIA Benefits - Property'!AO36</f>
        <v>#N/A</v>
      </c>
      <c r="AP33" s="390" t="e">
        <f>'EIA Benefits - Property'!AP36</f>
        <v>#N/A</v>
      </c>
      <c r="AQ33" s="390" t="e">
        <f>'EIA Benefits - Property'!AQ36</f>
        <v>#N/A</v>
      </c>
      <c r="AR33" s="390" t="e">
        <f>'EIA Benefits - Property'!AR36</f>
        <v>#N/A</v>
      </c>
      <c r="AS33" s="390" t="e">
        <f>'EIA Benefits - Property'!AS36</f>
        <v>#N/A</v>
      </c>
      <c r="AT33" s="390" t="e">
        <f>'EIA Benefits - Property'!AT36</f>
        <v>#N/A</v>
      </c>
      <c r="AU33" s="390" t="e">
        <f>'EIA Benefits - Property'!AU36</f>
        <v>#N/A</v>
      </c>
      <c r="AV33" s="390" t="e">
        <f>'EIA Benefits - Property'!AV36</f>
        <v>#N/A</v>
      </c>
      <c r="AW33" s="390" t="e">
        <f>'EIA Benefits - Property'!AW36</f>
        <v>#N/A</v>
      </c>
      <c r="AX33" s="390" t="e">
        <f>'EIA Benefits - Property'!AX36</f>
        <v>#N/A</v>
      </c>
      <c r="AY33" s="390" t="e">
        <f>'EIA Benefits - Property'!AY36</f>
        <v>#N/A</v>
      </c>
      <c r="AZ33" s="390" t="e">
        <f>'EIA Benefits - Property'!AZ36</f>
        <v>#N/A</v>
      </c>
      <c r="BA33" s="356"/>
    </row>
    <row r="34" spans="2:53" s="17" customFormat="1" x14ac:dyDescent="0.25">
      <c r="D34" s="764"/>
      <c r="E34" s="879" t="s">
        <v>257</v>
      </c>
      <c r="F34" s="754"/>
      <c r="G34" s="918" t="str">
        <f>$H$4&amp;"$ in "&amp;$H$5</f>
        <v>2021$ in 2021</v>
      </c>
      <c r="H34" s="382" t="e">
        <f>SUM(I34:AZ34)</f>
        <v>#N/A</v>
      </c>
      <c r="I34" s="399" t="e">
        <f t="shared" ref="I34:AZ34" si="3">I33*I3</f>
        <v>#N/A</v>
      </c>
      <c r="J34" s="399" t="e">
        <f t="shared" si="3"/>
        <v>#N/A</v>
      </c>
      <c r="K34" s="399" t="e">
        <f t="shared" si="3"/>
        <v>#N/A</v>
      </c>
      <c r="L34" s="399" t="e">
        <f t="shared" si="3"/>
        <v>#N/A</v>
      </c>
      <c r="M34" s="399" t="e">
        <f t="shared" si="3"/>
        <v>#N/A</v>
      </c>
      <c r="N34" s="399" t="e">
        <f t="shared" si="3"/>
        <v>#N/A</v>
      </c>
      <c r="O34" s="399" t="e">
        <f t="shared" si="3"/>
        <v>#N/A</v>
      </c>
      <c r="P34" s="399" t="e">
        <f t="shared" si="3"/>
        <v>#N/A</v>
      </c>
      <c r="Q34" s="399" t="e">
        <f t="shared" si="3"/>
        <v>#N/A</v>
      </c>
      <c r="R34" s="399" t="e">
        <f t="shared" si="3"/>
        <v>#N/A</v>
      </c>
      <c r="S34" s="399" t="e">
        <f t="shared" si="3"/>
        <v>#N/A</v>
      </c>
      <c r="T34" s="399" t="e">
        <f t="shared" si="3"/>
        <v>#N/A</v>
      </c>
      <c r="U34" s="399" t="e">
        <f t="shared" si="3"/>
        <v>#N/A</v>
      </c>
      <c r="V34" s="399" t="e">
        <f t="shared" si="3"/>
        <v>#N/A</v>
      </c>
      <c r="W34" s="399" t="e">
        <f t="shared" si="3"/>
        <v>#N/A</v>
      </c>
      <c r="X34" s="399" t="e">
        <f t="shared" si="3"/>
        <v>#N/A</v>
      </c>
      <c r="Y34" s="399" t="e">
        <f t="shared" si="3"/>
        <v>#N/A</v>
      </c>
      <c r="Z34" s="399" t="e">
        <f t="shared" si="3"/>
        <v>#N/A</v>
      </c>
      <c r="AA34" s="399" t="e">
        <f t="shared" si="3"/>
        <v>#N/A</v>
      </c>
      <c r="AB34" s="399" t="e">
        <f t="shared" si="3"/>
        <v>#N/A</v>
      </c>
      <c r="AC34" s="399" t="e">
        <f t="shared" si="3"/>
        <v>#N/A</v>
      </c>
      <c r="AD34" s="399" t="e">
        <f t="shared" si="3"/>
        <v>#N/A</v>
      </c>
      <c r="AE34" s="399" t="e">
        <f t="shared" si="3"/>
        <v>#N/A</v>
      </c>
      <c r="AF34" s="399" t="e">
        <f t="shared" si="3"/>
        <v>#N/A</v>
      </c>
      <c r="AG34" s="399" t="e">
        <f t="shared" si="3"/>
        <v>#N/A</v>
      </c>
      <c r="AH34" s="399" t="e">
        <f t="shared" si="3"/>
        <v>#N/A</v>
      </c>
      <c r="AI34" s="399" t="e">
        <f t="shared" si="3"/>
        <v>#N/A</v>
      </c>
      <c r="AJ34" s="399" t="e">
        <f t="shared" si="3"/>
        <v>#N/A</v>
      </c>
      <c r="AK34" s="399" t="e">
        <f t="shared" si="3"/>
        <v>#N/A</v>
      </c>
      <c r="AL34" s="399" t="e">
        <f t="shared" si="3"/>
        <v>#N/A</v>
      </c>
      <c r="AM34" s="399" t="e">
        <f t="shared" si="3"/>
        <v>#N/A</v>
      </c>
      <c r="AN34" s="399" t="e">
        <f t="shared" si="3"/>
        <v>#N/A</v>
      </c>
      <c r="AO34" s="399" t="e">
        <f t="shared" si="3"/>
        <v>#N/A</v>
      </c>
      <c r="AP34" s="399" t="e">
        <f t="shared" si="3"/>
        <v>#N/A</v>
      </c>
      <c r="AQ34" s="399" t="e">
        <f t="shared" si="3"/>
        <v>#N/A</v>
      </c>
      <c r="AR34" s="399" t="e">
        <f t="shared" si="3"/>
        <v>#N/A</v>
      </c>
      <c r="AS34" s="399" t="e">
        <f t="shared" si="3"/>
        <v>#N/A</v>
      </c>
      <c r="AT34" s="399" t="e">
        <f t="shared" si="3"/>
        <v>#N/A</v>
      </c>
      <c r="AU34" s="399" t="e">
        <f t="shared" si="3"/>
        <v>#N/A</v>
      </c>
      <c r="AV34" s="399" t="e">
        <f t="shared" si="3"/>
        <v>#N/A</v>
      </c>
      <c r="AW34" s="399" t="e">
        <f t="shared" si="3"/>
        <v>#N/A</v>
      </c>
      <c r="AX34" s="399" t="e">
        <f t="shared" si="3"/>
        <v>#N/A</v>
      </c>
      <c r="AY34" s="399" t="e">
        <f t="shared" si="3"/>
        <v>#N/A</v>
      </c>
      <c r="AZ34" s="399" t="e">
        <f t="shared" si="3"/>
        <v>#N/A</v>
      </c>
      <c r="BA34" s="750"/>
    </row>
    <row r="35" spans="2:53" x14ac:dyDescent="0.25">
      <c r="E35" s="418"/>
      <c r="F35" s="418"/>
      <c r="G35" s="418"/>
      <c r="H35" s="215"/>
      <c r="I35" s="267"/>
      <c r="J35" s="267"/>
      <c r="K35" s="267"/>
      <c r="L35" s="267"/>
      <c r="M35" s="267"/>
      <c r="N35" s="267"/>
      <c r="O35" s="267"/>
      <c r="P35" s="267"/>
      <c r="Q35" s="267"/>
      <c r="R35" s="267"/>
      <c r="S35" s="267"/>
      <c r="T35" s="267"/>
      <c r="U35" s="267"/>
      <c r="V35" s="267"/>
      <c r="W35" s="267"/>
      <c r="X35" s="267"/>
      <c r="Y35" s="267"/>
      <c r="Z35" s="267"/>
      <c r="AA35" s="267"/>
      <c r="AB35" s="267"/>
      <c r="AC35" s="267"/>
      <c r="AD35" s="267"/>
      <c r="AE35" s="267"/>
      <c r="AF35" s="267"/>
      <c r="AG35" s="267"/>
      <c r="AH35" s="267"/>
      <c r="AI35" s="267"/>
      <c r="AJ35" s="267"/>
      <c r="AK35" s="267"/>
      <c r="AL35" s="267"/>
      <c r="AM35" s="267"/>
      <c r="AN35" s="267"/>
      <c r="AO35" s="267"/>
      <c r="AP35" s="267"/>
      <c r="AQ35" s="267"/>
      <c r="AR35" s="267"/>
      <c r="AS35" s="267"/>
      <c r="AT35" s="267"/>
      <c r="AU35" s="267"/>
      <c r="AV35" s="267"/>
      <c r="AW35" s="267"/>
      <c r="AX35" s="267"/>
      <c r="AY35" s="267"/>
      <c r="AZ35" s="267"/>
    </row>
    <row r="36" spans="2:53" x14ac:dyDescent="0.25">
      <c r="B36" s="2" t="s">
        <v>258</v>
      </c>
    </row>
    <row r="37" spans="2:53" x14ac:dyDescent="0.25">
      <c r="B37" s="2"/>
      <c r="E37" s="417" t="str">
        <f>'EIA Benefits - Tourism'!E69</f>
        <v>Total Spent by Tourists</v>
      </c>
      <c r="F37" s="417">
        <f>'EIA Benefits - Tourism'!F69</f>
        <v>0</v>
      </c>
      <c r="G37" s="417" t="str">
        <f>'EIA Benefits - Tourism'!G69</f>
        <v>2021$s</v>
      </c>
      <c r="H37" s="751">
        <f>'EIA Benefits - Tourism'!H69</f>
        <v>0</v>
      </c>
      <c r="I37" s="751">
        <f>'EIA Benefits - Tourism'!I69</f>
        <v>0</v>
      </c>
      <c r="J37" s="751">
        <f>'EIA Benefits - Tourism'!J69</f>
        <v>0</v>
      </c>
      <c r="K37" s="751">
        <f>'EIA Benefits - Tourism'!K69</f>
        <v>0</v>
      </c>
      <c r="L37" s="751">
        <f>'EIA Benefits - Tourism'!L69</f>
        <v>0</v>
      </c>
      <c r="M37" s="751">
        <f>'EIA Benefits - Tourism'!M69</f>
        <v>0</v>
      </c>
      <c r="N37" s="751">
        <f>'EIA Benefits - Tourism'!N69</f>
        <v>0</v>
      </c>
      <c r="O37" s="751">
        <f>'EIA Benefits - Tourism'!O69</f>
        <v>0</v>
      </c>
      <c r="P37" s="751">
        <f>'EIA Benefits - Tourism'!P69</f>
        <v>0</v>
      </c>
      <c r="Q37" s="751">
        <f>'EIA Benefits - Tourism'!Q69</f>
        <v>0</v>
      </c>
      <c r="R37" s="751">
        <f>'EIA Benefits - Tourism'!R69</f>
        <v>0</v>
      </c>
      <c r="S37" s="751">
        <f>'EIA Benefits - Tourism'!S69</f>
        <v>0</v>
      </c>
      <c r="T37" s="751">
        <f>'EIA Benefits - Tourism'!T69</f>
        <v>0</v>
      </c>
      <c r="U37" s="751">
        <f>'EIA Benefits - Tourism'!U69</f>
        <v>0</v>
      </c>
      <c r="V37" s="751">
        <f>'EIA Benefits - Tourism'!V69</f>
        <v>0</v>
      </c>
      <c r="W37" s="751">
        <f>'EIA Benefits - Tourism'!W69</f>
        <v>0</v>
      </c>
      <c r="X37" s="751">
        <f>'EIA Benefits - Tourism'!X69</f>
        <v>0</v>
      </c>
      <c r="Y37" s="751">
        <f>'EIA Benefits - Tourism'!Y69</f>
        <v>0</v>
      </c>
      <c r="Z37" s="751">
        <f>'EIA Benefits - Tourism'!Z69</f>
        <v>0</v>
      </c>
      <c r="AA37" s="751">
        <f>'EIA Benefits - Tourism'!AA69</f>
        <v>0</v>
      </c>
      <c r="AB37" s="751">
        <f>'EIA Benefits - Tourism'!AB69</f>
        <v>0</v>
      </c>
      <c r="AC37" s="751">
        <f>'EIA Benefits - Tourism'!AC69</f>
        <v>0</v>
      </c>
      <c r="AD37" s="751">
        <f>'EIA Benefits - Tourism'!AD69</f>
        <v>0</v>
      </c>
      <c r="AE37" s="751">
        <f>'EIA Benefits - Tourism'!AE69</f>
        <v>0</v>
      </c>
      <c r="AF37" s="751">
        <f>'EIA Benefits - Tourism'!AF69</f>
        <v>0</v>
      </c>
      <c r="AG37" s="751">
        <f>'EIA Benefits - Tourism'!AG69</f>
        <v>0</v>
      </c>
      <c r="AH37" s="751">
        <f>'EIA Benefits - Tourism'!AH69</f>
        <v>0</v>
      </c>
      <c r="AI37" s="751">
        <f>'EIA Benefits - Tourism'!AI69</f>
        <v>0</v>
      </c>
      <c r="AJ37" s="751">
        <f>'EIA Benefits - Tourism'!AJ69</f>
        <v>0</v>
      </c>
      <c r="AK37" s="751">
        <f>'EIA Benefits - Tourism'!AK69</f>
        <v>0</v>
      </c>
      <c r="AL37" s="751">
        <f>'EIA Benefits - Tourism'!AL69</f>
        <v>0</v>
      </c>
      <c r="AM37" s="751">
        <f>'EIA Benefits - Tourism'!AM69</f>
        <v>0</v>
      </c>
      <c r="AN37" s="751">
        <f>'EIA Benefits - Tourism'!AN69</f>
        <v>0</v>
      </c>
      <c r="AO37" s="751">
        <f>'EIA Benefits - Tourism'!AO69</f>
        <v>0</v>
      </c>
      <c r="AP37" s="751">
        <f>'EIA Benefits - Tourism'!AP69</f>
        <v>0</v>
      </c>
      <c r="AQ37" s="751">
        <f>'EIA Benefits - Tourism'!AQ69</f>
        <v>0</v>
      </c>
      <c r="AR37" s="751">
        <f>'EIA Benefits - Tourism'!AR69</f>
        <v>0</v>
      </c>
      <c r="AS37" s="751">
        <f>'EIA Benefits - Tourism'!AS69</f>
        <v>0</v>
      </c>
      <c r="AT37" s="751">
        <f>'EIA Benefits - Tourism'!AT69</f>
        <v>0</v>
      </c>
      <c r="AU37" s="751">
        <f>'EIA Benefits - Tourism'!AU69</f>
        <v>0</v>
      </c>
      <c r="AV37" s="751">
        <f>'EIA Benefits - Tourism'!AV69</f>
        <v>0</v>
      </c>
      <c r="AW37" s="751">
        <f>'EIA Benefits - Tourism'!AW69</f>
        <v>0</v>
      </c>
      <c r="AX37" s="751">
        <f>'EIA Benefits - Tourism'!AX69</f>
        <v>0</v>
      </c>
      <c r="AY37" s="751">
        <f>'EIA Benefits - Tourism'!AY69</f>
        <v>0</v>
      </c>
      <c r="AZ37" s="751">
        <f>'EIA Benefits - Tourism'!AZ69</f>
        <v>0</v>
      </c>
    </row>
    <row r="38" spans="2:53" x14ac:dyDescent="0.25">
      <c r="B38" s="2"/>
      <c r="D38" s="402"/>
      <c r="E38" s="451" t="s">
        <v>259</v>
      </c>
      <c r="F38" s="451"/>
      <c r="G38" s="918" t="str">
        <f>$H$4&amp;"$ in "&amp;$H$5</f>
        <v>2021$ in 2021</v>
      </c>
      <c r="H38" s="453">
        <f>SUM(I38:AZ38)</f>
        <v>0</v>
      </c>
      <c r="I38" s="391">
        <f t="shared" ref="I38:AZ38" si="4">I37*I3</f>
        <v>0</v>
      </c>
      <c r="J38" s="391">
        <f t="shared" si="4"/>
        <v>0</v>
      </c>
      <c r="K38" s="391">
        <f t="shared" si="4"/>
        <v>0</v>
      </c>
      <c r="L38" s="391">
        <f t="shared" si="4"/>
        <v>0</v>
      </c>
      <c r="M38" s="391">
        <f t="shared" si="4"/>
        <v>0</v>
      </c>
      <c r="N38" s="391">
        <f t="shared" si="4"/>
        <v>0</v>
      </c>
      <c r="O38" s="391">
        <f t="shared" si="4"/>
        <v>0</v>
      </c>
      <c r="P38" s="391">
        <f t="shared" si="4"/>
        <v>0</v>
      </c>
      <c r="Q38" s="391">
        <f t="shared" si="4"/>
        <v>0</v>
      </c>
      <c r="R38" s="391">
        <f t="shared" si="4"/>
        <v>0</v>
      </c>
      <c r="S38" s="391">
        <f t="shared" si="4"/>
        <v>0</v>
      </c>
      <c r="T38" s="391">
        <f t="shared" si="4"/>
        <v>0</v>
      </c>
      <c r="U38" s="391">
        <f t="shared" si="4"/>
        <v>0</v>
      </c>
      <c r="V38" s="391">
        <f t="shared" si="4"/>
        <v>0</v>
      </c>
      <c r="W38" s="391">
        <f t="shared" si="4"/>
        <v>0</v>
      </c>
      <c r="X38" s="391">
        <f t="shared" si="4"/>
        <v>0</v>
      </c>
      <c r="Y38" s="391">
        <f t="shared" si="4"/>
        <v>0</v>
      </c>
      <c r="Z38" s="391">
        <f t="shared" si="4"/>
        <v>0</v>
      </c>
      <c r="AA38" s="391">
        <f t="shared" si="4"/>
        <v>0</v>
      </c>
      <c r="AB38" s="391">
        <f t="shared" si="4"/>
        <v>0</v>
      </c>
      <c r="AC38" s="391">
        <f t="shared" si="4"/>
        <v>0</v>
      </c>
      <c r="AD38" s="391">
        <f t="shared" si="4"/>
        <v>0</v>
      </c>
      <c r="AE38" s="391">
        <f t="shared" si="4"/>
        <v>0</v>
      </c>
      <c r="AF38" s="391">
        <f t="shared" si="4"/>
        <v>0</v>
      </c>
      <c r="AG38" s="391">
        <f t="shared" si="4"/>
        <v>0</v>
      </c>
      <c r="AH38" s="391">
        <f t="shared" si="4"/>
        <v>0</v>
      </c>
      <c r="AI38" s="391">
        <f t="shared" si="4"/>
        <v>0</v>
      </c>
      <c r="AJ38" s="391">
        <f t="shared" si="4"/>
        <v>0</v>
      </c>
      <c r="AK38" s="391">
        <f t="shared" si="4"/>
        <v>0</v>
      </c>
      <c r="AL38" s="391">
        <f t="shared" si="4"/>
        <v>0</v>
      </c>
      <c r="AM38" s="391">
        <f t="shared" si="4"/>
        <v>0</v>
      </c>
      <c r="AN38" s="391">
        <f t="shared" si="4"/>
        <v>0</v>
      </c>
      <c r="AO38" s="391">
        <f t="shared" si="4"/>
        <v>0</v>
      </c>
      <c r="AP38" s="391">
        <f t="shared" si="4"/>
        <v>0</v>
      </c>
      <c r="AQ38" s="391">
        <f t="shared" si="4"/>
        <v>0</v>
      </c>
      <c r="AR38" s="391">
        <f t="shared" si="4"/>
        <v>0</v>
      </c>
      <c r="AS38" s="391">
        <f t="shared" si="4"/>
        <v>0</v>
      </c>
      <c r="AT38" s="391">
        <f t="shared" si="4"/>
        <v>0</v>
      </c>
      <c r="AU38" s="391">
        <f t="shared" si="4"/>
        <v>0</v>
      </c>
      <c r="AV38" s="391">
        <f t="shared" si="4"/>
        <v>0</v>
      </c>
      <c r="AW38" s="391">
        <f t="shared" si="4"/>
        <v>0</v>
      </c>
      <c r="AX38" s="391">
        <f t="shared" si="4"/>
        <v>0</v>
      </c>
      <c r="AY38" s="391">
        <f t="shared" si="4"/>
        <v>0</v>
      </c>
      <c r="AZ38" s="391">
        <f t="shared" si="4"/>
        <v>0</v>
      </c>
      <c r="BA38" s="168"/>
    </row>
    <row r="39" spans="2:53" x14ac:dyDescent="0.25">
      <c r="B39" s="2"/>
      <c r="E39" s="418"/>
      <c r="F39" s="418"/>
      <c r="G39" s="418"/>
      <c r="H39" s="215"/>
      <c r="I39" s="267"/>
      <c r="J39" s="267"/>
      <c r="K39" s="267"/>
      <c r="L39" s="267"/>
      <c r="M39" s="267"/>
      <c r="N39" s="267"/>
      <c r="O39" s="267"/>
      <c r="P39" s="267"/>
      <c r="Q39" s="267"/>
      <c r="R39" s="267"/>
      <c r="S39" s="267"/>
      <c r="T39" s="267"/>
      <c r="U39" s="267"/>
      <c r="V39" s="267"/>
      <c r="W39" s="267"/>
      <c r="X39" s="267"/>
      <c r="Y39" s="267"/>
      <c r="Z39" s="267"/>
      <c r="AA39" s="267"/>
      <c r="AB39" s="267"/>
      <c r="AC39" s="267"/>
      <c r="AD39" s="267"/>
      <c r="AE39" s="267"/>
      <c r="AF39" s="267"/>
      <c r="AG39" s="267"/>
      <c r="AH39" s="267"/>
      <c r="AI39" s="267"/>
      <c r="AJ39" s="267"/>
      <c r="AK39" s="267"/>
      <c r="AL39" s="267"/>
      <c r="AM39" s="267"/>
      <c r="AN39" s="267"/>
      <c r="AO39" s="267"/>
      <c r="AP39" s="267"/>
      <c r="AQ39" s="267"/>
      <c r="AR39" s="267"/>
      <c r="AS39" s="267"/>
      <c r="AT39" s="267"/>
      <c r="AU39" s="267"/>
      <c r="AV39" s="267"/>
      <c r="AW39" s="267"/>
      <c r="AX39" s="267"/>
      <c r="AY39" s="267"/>
      <c r="AZ39" s="267"/>
    </row>
    <row r="40" spans="2:53" x14ac:dyDescent="0.25">
      <c r="B40" s="2"/>
      <c r="E40" s="417" t="str">
        <f>'EIA Benefits - Tourism'!E73</f>
        <v>Tourism Total Economic Output</v>
      </c>
      <c r="F40" s="417">
        <f>'EIA Benefits - Tourism'!F73</f>
        <v>0</v>
      </c>
      <c r="G40" s="417" t="str">
        <f>'EIA Benefits - Tourism'!G73</f>
        <v>2021$s</v>
      </c>
      <c r="H40" s="751">
        <f>'EIA Benefits - Tourism'!H73</f>
        <v>0</v>
      </c>
      <c r="I40" s="751">
        <f>'EIA Benefits - Tourism'!I73</f>
        <v>0</v>
      </c>
      <c r="J40" s="751">
        <f>'EIA Benefits - Tourism'!J73</f>
        <v>0</v>
      </c>
      <c r="K40" s="751">
        <f>'EIA Benefits - Tourism'!K73</f>
        <v>0</v>
      </c>
      <c r="L40" s="751">
        <f>'EIA Benefits - Tourism'!L73</f>
        <v>0</v>
      </c>
      <c r="M40" s="751">
        <f>'EIA Benefits - Tourism'!M73</f>
        <v>0</v>
      </c>
      <c r="N40" s="751">
        <f>'EIA Benefits - Tourism'!N73</f>
        <v>0</v>
      </c>
      <c r="O40" s="751">
        <f>'EIA Benefits - Tourism'!O73</f>
        <v>0</v>
      </c>
      <c r="P40" s="751">
        <f>'EIA Benefits - Tourism'!P73</f>
        <v>0</v>
      </c>
      <c r="Q40" s="751">
        <f>'EIA Benefits - Tourism'!Q73</f>
        <v>0</v>
      </c>
      <c r="R40" s="751">
        <f>'EIA Benefits - Tourism'!R73</f>
        <v>0</v>
      </c>
      <c r="S40" s="751">
        <f>'EIA Benefits - Tourism'!S73</f>
        <v>0</v>
      </c>
      <c r="T40" s="751">
        <f>'EIA Benefits - Tourism'!T73</f>
        <v>0</v>
      </c>
      <c r="U40" s="751">
        <f>'EIA Benefits - Tourism'!U73</f>
        <v>0</v>
      </c>
      <c r="V40" s="751">
        <f>'EIA Benefits - Tourism'!V73</f>
        <v>0</v>
      </c>
      <c r="W40" s="751">
        <f>'EIA Benefits - Tourism'!W73</f>
        <v>0</v>
      </c>
      <c r="X40" s="751">
        <f>'EIA Benefits - Tourism'!X73</f>
        <v>0</v>
      </c>
      <c r="Y40" s="751">
        <f>'EIA Benefits - Tourism'!Y73</f>
        <v>0</v>
      </c>
      <c r="Z40" s="751">
        <f>'EIA Benefits - Tourism'!Z73</f>
        <v>0</v>
      </c>
      <c r="AA40" s="751">
        <f>'EIA Benefits - Tourism'!AA73</f>
        <v>0</v>
      </c>
      <c r="AB40" s="751">
        <f>'EIA Benefits - Tourism'!AB73</f>
        <v>0</v>
      </c>
      <c r="AC40" s="751">
        <f>'EIA Benefits - Tourism'!AC73</f>
        <v>0</v>
      </c>
      <c r="AD40" s="751">
        <f>'EIA Benefits - Tourism'!AD73</f>
        <v>0</v>
      </c>
      <c r="AE40" s="751">
        <f>'EIA Benefits - Tourism'!AE73</f>
        <v>0</v>
      </c>
      <c r="AF40" s="751">
        <f>'EIA Benefits - Tourism'!AF73</f>
        <v>0</v>
      </c>
      <c r="AG40" s="751">
        <f>'EIA Benefits - Tourism'!AG73</f>
        <v>0</v>
      </c>
      <c r="AH40" s="751">
        <f>'EIA Benefits - Tourism'!AH73</f>
        <v>0</v>
      </c>
      <c r="AI40" s="751">
        <f>'EIA Benefits - Tourism'!AI73</f>
        <v>0</v>
      </c>
      <c r="AJ40" s="751">
        <f>'EIA Benefits - Tourism'!AJ73</f>
        <v>0</v>
      </c>
      <c r="AK40" s="751">
        <f>'EIA Benefits - Tourism'!AK73</f>
        <v>0</v>
      </c>
      <c r="AL40" s="751">
        <f>'EIA Benefits - Tourism'!AL73</f>
        <v>0</v>
      </c>
      <c r="AM40" s="751">
        <f>'EIA Benefits - Tourism'!AM73</f>
        <v>0</v>
      </c>
      <c r="AN40" s="751">
        <f>'EIA Benefits - Tourism'!AN73</f>
        <v>0</v>
      </c>
      <c r="AO40" s="751">
        <f>'EIA Benefits - Tourism'!AO73</f>
        <v>0</v>
      </c>
      <c r="AP40" s="751">
        <f>'EIA Benefits - Tourism'!AP73</f>
        <v>0</v>
      </c>
      <c r="AQ40" s="751">
        <f>'EIA Benefits - Tourism'!AQ73</f>
        <v>0</v>
      </c>
      <c r="AR40" s="751">
        <f>'EIA Benefits - Tourism'!AR73</f>
        <v>0</v>
      </c>
      <c r="AS40" s="751">
        <f>'EIA Benefits - Tourism'!AS73</f>
        <v>0</v>
      </c>
      <c r="AT40" s="751">
        <f>'EIA Benefits - Tourism'!AT73</f>
        <v>0</v>
      </c>
      <c r="AU40" s="751">
        <f>'EIA Benefits - Tourism'!AU73</f>
        <v>0</v>
      </c>
      <c r="AV40" s="751">
        <f>'EIA Benefits - Tourism'!AV73</f>
        <v>0</v>
      </c>
      <c r="AW40" s="751">
        <f>'EIA Benefits - Tourism'!AW73</f>
        <v>0</v>
      </c>
      <c r="AX40" s="751">
        <f>'EIA Benefits - Tourism'!AX73</f>
        <v>0</v>
      </c>
      <c r="AY40" s="751">
        <f>'EIA Benefits - Tourism'!AY73</f>
        <v>0</v>
      </c>
      <c r="AZ40" s="751">
        <f>'EIA Benefits - Tourism'!AZ73</f>
        <v>0</v>
      </c>
    </row>
    <row r="41" spans="2:53" x14ac:dyDescent="0.25">
      <c r="B41" s="2"/>
      <c r="D41" s="402"/>
      <c r="E41" s="451" t="s">
        <v>260</v>
      </c>
      <c r="F41" s="451"/>
      <c r="G41" s="918" t="str">
        <f>$H$4&amp;"$ in "&amp;$H$5</f>
        <v>2021$ in 2021</v>
      </c>
      <c r="H41" s="453">
        <f>SUM(I41:AZ41)</f>
        <v>0</v>
      </c>
      <c r="I41" s="391">
        <f t="shared" ref="I41:AZ41" si="5">I40*I3</f>
        <v>0</v>
      </c>
      <c r="J41" s="391">
        <f t="shared" si="5"/>
        <v>0</v>
      </c>
      <c r="K41" s="391">
        <f t="shared" si="5"/>
        <v>0</v>
      </c>
      <c r="L41" s="391">
        <f t="shared" si="5"/>
        <v>0</v>
      </c>
      <c r="M41" s="391">
        <f t="shared" si="5"/>
        <v>0</v>
      </c>
      <c r="N41" s="391">
        <f t="shared" si="5"/>
        <v>0</v>
      </c>
      <c r="O41" s="391">
        <f t="shared" si="5"/>
        <v>0</v>
      </c>
      <c r="P41" s="391">
        <f t="shared" si="5"/>
        <v>0</v>
      </c>
      <c r="Q41" s="391">
        <f t="shared" si="5"/>
        <v>0</v>
      </c>
      <c r="R41" s="391">
        <f t="shared" si="5"/>
        <v>0</v>
      </c>
      <c r="S41" s="391">
        <f t="shared" si="5"/>
        <v>0</v>
      </c>
      <c r="T41" s="391">
        <f t="shared" si="5"/>
        <v>0</v>
      </c>
      <c r="U41" s="391">
        <f t="shared" si="5"/>
        <v>0</v>
      </c>
      <c r="V41" s="391">
        <f t="shared" si="5"/>
        <v>0</v>
      </c>
      <c r="W41" s="391">
        <f t="shared" si="5"/>
        <v>0</v>
      </c>
      <c r="X41" s="391">
        <f t="shared" si="5"/>
        <v>0</v>
      </c>
      <c r="Y41" s="391">
        <f t="shared" si="5"/>
        <v>0</v>
      </c>
      <c r="Z41" s="391">
        <f t="shared" si="5"/>
        <v>0</v>
      </c>
      <c r="AA41" s="391">
        <f t="shared" si="5"/>
        <v>0</v>
      </c>
      <c r="AB41" s="391">
        <f t="shared" si="5"/>
        <v>0</v>
      </c>
      <c r="AC41" s="391">
        <f t="shared" si="5"/>
        <v>0</v>
      </c>
      <c r="AD41" s="391">
        <f t="shared" si="5"/>
        <v>0</v>
      </c>
      <c r="AE41" s="391">
        <f t="shared" si="5"/>
        <v>0</v>
      </c>
      <c r="AF41" s="391">
        <f t="shared" si="5"/>
        <v>0</v>
      </c>
      <c r="AG41" s="391">
        <f t="shared" si="5"/>
        <v>0</v>
      </c>
      <c r="AH41" s="391">
        <f t="shared" si="5"/>
        <v>0</v>
      </c>
      <c r="AI41" s="391">
        <f t="shared" si="5"/>
        <v>0</v>
      </c>
      <c r="AJ41" s="391">
        <f t="shared" si="5"/>
        <v>0</v>
      </c>
      <c r="AK41" s="391">
        <f t="shared" si="5"/>
        <v>0</v>
      </c>
      <c r="AL41" s="391">
        <f t="shared" si="5"/>
        <v>0</v>
      </c>
      <c r="AM41" s="391">
        <f t="shared" si="5"/>
        <v>0</v>
      </c>
      <c r="AN41" s="391">
        <f t="shared" si="5"/>
        <v>0</v>
      </c>
      <c r="AO41" s="391">
        <f t="shared" si="5"/>
        <v>0</v>
      </c>
      <c r="AP41" s="391">
        <f t="shared" si="5"/>
        <v>0</v>
      </c>
      <c r="AQ41" s="391">
        <f t="shared" si="5"/>
        <v>0</v>
      </c>
      <c r="AR41" s="391">
        <f t="shared" si="5"/>
        <v>0</v>
      </c>
      <c r="AS41" s="391">
        <f t="shared" si="5"/>
        <v>0</v>
      </c>
      <c r="AT41" s="391">
        <f t="shared" si="5"/>
        <v>0</v>
      </c>
      <c r="AU41" s="391">
        <f t="shared" si="5"/>
        <v>0</v>
      </c>
      <c r="AV41" s="391">
        <f t="shared" si="5"/>
        <v>0</v>
      </c>
      <c r="AW41" s="391">
        <f t="shared" si="5"/>
        <v>0</v>
      </c>
      <c r="AX41" s="391">
        <f t="shared" si="5"/>
        <v>0</v>
      </c>
      <c r="AY41" s="391">
        <f t="shared" si="5"/>
        <v>0</v>
      </c>
      <c r="AZ41" s="391">
        <f t="shared" si="5"/>
        <v>0</v>
      </c>
      <c r="BA41" s="168"/>
    </row>
    <row r="42" spans="2:53" x14ac:dyDescent="0.25">
      <c r="B42" s="2"/>
      <c r="E42" s="418"/>
      <c r="F42" s="418"/>
      <c r="G42" s="418"/>
      <c r="H42" s="215"/>
      <c r="I42" s="267"/>
      <c r="J42" s="267"/>
      <c r="K42" s="267"/>
      <c r="L42" s="267"/>
      <c r="M42" s="267"/>
      <c r="N42" s="267"/>
      <c r="O42" s="267"/>
      <c r="P42" s="267"/>
      <c r="Q42" s="267"/>
      <c r="R42" s="267"/>
      <c r="S42" s="267"/>
      <c r="T42" s="267"/>
      <c r="U42" s="267"/>
      <c r="V42" s="267"/>
      <c r="W42" s="267"/>
      <c r="X42" s="267"/>
      <c r="Y42" s="267"/>
      <c r="Z42" s="267"/>
      <c r="AA42" s="267"/>
      <c r="AB42" s="267"/>
      <c r="AC42" s="267"/>
      <c r="AD42" s="267"/>
      <c r="AE42" s="267"/>
      <c r="AF42" s="267"/>
      <c r="AG42" s="267"/>
      <c r="AH42" s="267"/>
      <c r="AI42" s="267"/>
      <c r="AJ42" s="267"/>
      <c r="AK42" s="267"/>
      <c r="AL42" s="267"/>
      <c r="AM42" s="267"/>
      <c r="AN42" s="267"/>
      <c r="AO42" s="267"/>
      <c r="AP42" s="267"/>
      <c r="AQ42" s="267"/>
      <c r="AR42" s="267"/>
      <c r="AS42" s="267"/>
      <c r="AT42" s="267"/>
      <c r="AU42" s="267"/>
      <c r="AV42" s="267"/>
      <c r="AW42" s="267"/>
      <c r="AX42" s="267"/>
      <c r="AY42" s="267"/>
      <c r="AZ42" s="267"/>
    </row>
    <row r="43" spans="2:53" x14ac:dyDescent="0.25">
      <c r="B43" s="2"/>
      <c r="E43" s="416" t="str">
        <f>'EIA Benefits - Tourism'!E77</f>
        <v>Tourism Jobs</v>
      </c>
      <c r="F43" s="416">
        <f>'EIA Benefits - Tourism'!F77</f>
        <v>0</v>
      </c>
      <c r="G43" s="416">
        <f>'EIA Benefits - Tourism'!G77</f>
        <v>0</v>
      </c>
      <c r="H43" s="794">
        <f>ROUNDDOWN(SUM(I43:AZ43),0)</f>
        <v>0</v>
      </c>
      <c r="I43" s="416">
        <f>'EIA Benefits - Tourism'!I77</f>
        <v>0</v>
      </c>
      <c r="J43" s="416">
        <f>'EIA Benefits - Tourism'!J77</f>
        <v>0</v>
      </c>
      <c r="K43" s="416">
        <f>'EIA Benefits - Tourism'!K77</f>
        <v>0</v>
      </c>
      <c r="L43" s="416">
        <f>'EIA Benefits - Tourism'!L77</f>
        <v>0</v>
      </c>
      <c r="M43" s="416">
        <f>'EIA Benefits - Tourism'!M77</f>
        <v>0</v>
      </c>
      <c r="N43" s="416">
        <f>'EIA Benefits - Tourism'!N77</f>
        <v>0</v>
      </c>
      <c r="O43" s="416">
        <f>'EIA Benefits - Tourism'!O77</f>
        <v>0</v>
      </c>
      <c r="P43" s="416">
        <f>'EIA Benefits - Tourism'!P77</f>
        <v>0</v>
      </c>
      <c r="Q43" s="416">
        <f>'EIA Benefits - Tourism'!Q77</f>
        <v>0</v>
      </c>
      <c r="R43" s="416">
        <f>'EIA Benefits - Tourism'!R77</f>
        <v>0</v>
      </c>
      <c r="S43" s="416">
        <f>'EIA Benefits - Tourism'!S77</f>
        <v>0</v>
      </c>
      <c r="T43" s="416">
        <f>'EIA Benefits - Tourism'!T77</f>
        <v>0</v>
      </c>
      <c r="U43" s="416">
        <f>'EIA Benefits - Tourism'!U77</f>
        <v>0</v>
      </c>
      <c r="V43" s="416">
        <f>'EIA Benefits - Tourism'!V77</f>
        <v>0</v>
      </c>
      <c r="W43" s="416">
        <f>'EIA Benefits - Tourism'!W77</f>
        <v>0</v>
      </c>
      <c r="X43" s="416">
        <f>'EIA Benefits - Tourism'!X77</f>
        <v>0</v>
      </c>
      <c r="Y43" s="416">
        <f>'EIA Benefits - Tourism'!Y77</f>
        <v>0</v>
      </c>
      <c r="Z43" s="416">
        <f>'EIA Benefits - Tourism'!Z77</f>
        <v>0</v>
      </c>
      <c r="AA43" s="416">
        <f>'EIA Benefits - Tourism'!AA77</f>
        <v>0</v>
      </c>
      <c r="AB43" s="416">
        <f>'EIA Benefits - Tourism'!AB77</f>
        <v>0</v>
      </c>
      <c r="AC43" s="416">
        <f>'EIA Benefits - Tourism'!AC77</f>
        <v>0</v>
      </c>
      <c r="AD43" s="416">
        <f>'EIA Benefits - Tourism'!AD77</f>
        <v>0</v>
      </c>
      <c r="AE43" s="416">
        <f>'EIA Benefits - Tourism'!AE77</f>
        <v>0</v>
      </c>
      <c r="AF43" s="416">
        <f>'EIA Benefits - Tourism'!AF77</f>
        <v>0</v>
      </c>
      <c r="AG43" s="416">
        <f>'EIA Benefits - Tourism'!AG77</f>
        <v>0</v>
      </c>
      <c r="AH43" s="416">
        <f>'EIA Benefits - Tourism'!AH77</f>
        <v>0</v>
      </c>
      <c r="AI43" s="416">
        <f>'EIA Benefits - Tourism'!AI77</f>
        <v>0</v>
      </c>
      <c r="AJ43" s="416">
        <f>'EIA Benefits - Tourism'!AJ77</f>
        <v>0</v>
      </c>
      <c r="AK43" s="416">
        <f>'EIA Benefits - Tourism'!AK77</f>
        <v>0</v>
      </c>
      <c r="AL43" s="416">
        <f>'EIA Benefits - Tourism'!AL77</f>
        <v>0</v>
      </c>
      <c r="AM43" s="416">
        <f>'EIA Benefits - Tourism'!AM77</f>
        <v>0</v>
      </c>
      <c r="AN43" s="416">
        <f>'EIA Benefits - Tourism'!AN77</f>
        <v>0</v>
      </c>
      <c r="AO43" s="416">
        <f>'EIA Benefits - Tourism'!AO77</f>
        <v>0</v>
      </c>
      <c r="AP43" s="416">
        <f>'EIA Benefits - Tourism'!AP77</f>
        <v>0</v>
      </c>
      <c r="AQ43" s="416">
        <f>'EIA Benefits - Tourism'!AQ77</f>
        <v>0</v>
      </c>
      <c r="AR43" s="416">
        <f>'EIA Benefits - Tourism'!AR77</f>
        <v>0</v>
      </c>
      <c r="AS43" s="416">
        <f>'EIA Benefits - Tourism'!AS77</f>
        <v>0</v>
      </c>
      <c r="AT43" s="416">
        <f>'EIA Benefits - Tourism'!AT77</f>
        <v>0</v>
      </c>
      <c r="AU43" s="416">
        <f>'EIA Benefits - Tourism'!AU77</f>
        <v>0</v>
      </c>
      <c r="AV43" s="416">
        <f>'EIA Benefits - Tourism'!AV77</f>
        <v>0</v>
      </c>
      <c r="AW43" s="416">
        <f>'EIA Benefits - Tourism'!AW77</f>
        <v>0</v>
      </c>
      <c r="AX43" s="416">
        <f>'EIA Benefits - Tourism'!AX77</f>
        <v>0</v>
      </c>
      <c r="AY43" s="416">
        <f>'EIA Benefits - Tourism'!AY77</f>
        <v>0</v>
      </c>
      <c r="AZ43" s="416">
        <f>'EIA Benefits - Tourism'!AZ77</f>
        <v>0</v>
      </c>
    </row>
    <row r="44" spans="2:53" x14ac:dyDescent="0.25">
      <c r="B44" s="2"/>
      <c r="E44" s="416"/>
      <c r="F44" s="416"/>
      <c r="G44" s="416"/>
      <c r="H44" s="871"/>
      <c r="I44" s="416"/>
      <c r="J44" s="416"/>
      <c r="K44" s="416"/>
      <c r="L44" s="416"/>
      <c r="M44" s="416"/>
      <c r="N44" s="416"/>
      <c r="O44" s="416"/>
      <c r="P44" s="416"/>
      <c r="Q44" s="416"/>
      <c r="R44" s="416"/>
      <c r="S44" s="416"/>
      <c r="T44" s="416"/>
      <c r="U44" s="416"/>
      <c r="V44" s="416"/>
      <c r="W44" s="416"/>
      <c r="X44" s="416"/>
      <c r="Y44" s="416"/>
      <c r="Z44" s="416"/>
      <c r="AA44" s="416"/>
      <c r="AB44" s="416"/>
      <c r="AC44" s="416"/>
      <c r="AD44" s="416"/>
      <c r="AE44" s="416"/>
      <c r="AF44" s="416"/>
      <c r="AG44" s="416"/>
      <c r="AH44" s="416"/>
      <c r="AI44" s="416"/>
      <c r="AJ44" s="416"/>
      <c r="AK44" s="416"/>
      <c r="AL44" s="416"/>
      <c r="AM44" s="416"/>
      <c r="AN44" s="416"/>
      <c r="AO44" s="416"/>
      <c r="AP44" s="416"/>
      <c r="AQ44" s="416"/>
      <c r="AR44" s="416"/>
      <c r="AS44" s="416"/>
      <c r="AT44" s="416"/>
      <c r="AU44" s="416"/>
      <c r="AV44" s="416"/>
      <c r="AW44" s="416"/>
      <c r="AX44" s="416"/>
      <c r="AY44" s="416"/>
      <c r="AZ44" s="416"/>
    </row>
    <row r="45" spans="2:53" x14ac:dyDescent="0.25">
      <c r="B45" s="2"/>
      <c r="E45" s="417" t="str">
        <f>'EIA Benefits - Tourism'!E81</f>
        <v>Tourism Income</v>
      </c>
      <c r="F45" s="417">
        <f>'EIA Benefits - Tourism'!F81</f>
        <v>0</v>
      </c>
      <c r="G45" s="417" t="str">
        <f>'EIA Benefits - Tourism'!G81</f>
        <v>2021$s</v>
      </c>
      <c r="H45" s="751">
        <f>'EIA Benefits - Tourism'!H81</f>
        <v>0</v>
      </c>
      <c r="I45" s="751">
        <f>'EIA Benefits - Tourism'!I81</f>
        <v>0</v>
      </c>
      <c r="J45" s="751">
        <f>'EIA Benefits - Tourism'!J81</f>
        <v>0</v>
      </c>
      <c r="K45" s="751">
        <f>'EIA Benefits - Tourism'!K81</f>
        <v>0</v>
      </c>
      <c r="L45" s="751">
        <f>'EIA Benefits - Tourism'!L81</f>
        <v>0</v>
      </c>
      <c r="M45" s="751">
        <f>'EIA Benefits - Tourism'!M81</f>
        <v>0</v>
      </c>
      <c r="N45" s="751">
        <f>'EIA Benefits - Tourism'!N81</f>
        <v>0</v>
      </c>
      <c r="O45" s="751">
        <f>'EIA Benefits - Tourism'!O81</f>
        <v>0</v>
      </c>
      <c r="P45" s="751">
        <f>'EIA Benefits - Tourism'!P81</f>
        <v>0</v>
      </c>
      <c r="Q45" s="751">
        <f>'EIA Benefits - Tourism'!Q81</f>
        <v>0</v>
      </c>
      <c r="R45" s="751">
        <f>'EIA Benefits - Tourism'!R81</f>
        <v>0</v>
      </c>
      <c r="S45" s="751">
        <f>'EIA Benefits - Tourism'!S81</f>
        <v>0</v>
      </c>
      <c r="T45" s="751">
        <f>'EIA Benefits - Tourism'!T81</f>
        <v>0</v>
      </c>
      <c r="U45" s="751">
        <f>'EIA Benefits - Tourism'!U81</f>
        <v>0</v>
      </c>
      <c r="V45" s="751">
        <f>'EIA Benefits - Tourism'!V81</f>
        <v>0</v>
      </c>
      <c r="W45" s="751">
        <f>'EIA Benefits - Tourism'!W81</f>
        <v>0</v>
      </c>
      <c r="X45" s="751">
        <f>'EIA Benefits - Tourism'!X81</f>
        <v>0</v>
      </c>
      <c r="Y45" s="751">
        <f>'EIA Benefits - Tourism'!Y81</f>
        <v>0</v>
      </c>
      <c r="Z45" s="751">
        <f>'EIA Benefits - Tourism'!Z81</f>
        <v>0</v>
      </c>
      <c r="AA45" s="751">
        <f>'EIA Benefits - Tourism'!AA81</f>
        <v>0</v>
      </c>
      <c r="AB45" s="751">
        <f>'EIA Benefits - Tourism'!AB81</f>
        <v>0</v>
      </c>
      <c r="AC45" s="751">
        <f>'EIA Benefits - Tourism'!AC81</f>
        <v>0</v>
      </c>
      <c r="AD45" s="751">
        <f>'EIA Benefits - Tourism'!AD81</f>
        <v>0</v>
      </c>
      <c r="AE45" s="751">
        <f>'EIA Benefits - Tourism'!AE81</f>
        <v>0</v>
      </c>
      <c r="AF45" s="751">
        <f>'EIA Benefits - Tourism'!AF81</f>
        <v>0</v>
      </c>
      <c r="AG45" s="751">
        <f>'EIA Benefits - Tourism'!AG81</f>
        <v>0</v>
      </c>
      <c r="AH45" s="751">
        <f>'EIA Benefits - Tourism'!AH81</f>
        <v>0</v>
      </c>
      <c r="AI45" s="751">
        <f>'EIA Benefits - Tourism'!AI81</f>
        <v>0</v>
      </c>
      <c r="AJ45" s="751">
        <f>'EIA Benefits - Tourism'!AJ81</f>
        <v>0</v>
      </c>
      <c r="AK45" s="751">
        <f>'EIA Benefits - Tourism'!AK81</f>
        <v>0</v>
      </c>
      <c r="AL45" s="751">
        <f>'EIA Benefits - Tourism'!AL81</f>
        <v>0</v>
      </c>
      <c r="AM45" s="751">
        <f>'EIA Benefits - Tourism'!AM81</f>
        <v>0</v>
      </c>
      <c r="AN45" s="751">
        <f>'EIA Benefits - Tourism'!AN81</f>
        <v>0</v>
      </c>
      <c r="AO45" s="751">
        <f>'EIA Benefits - Tourism'!AO81</f>
        <v>0</v>
      </c>
      <c r="AP45" s="751">
        <f>'EIA Benefits - Tourism'!AP81</f>
        <v>0</v>
      </c>
      <c r="AQ45" s="751">
        <f>'EIA Benefits - Tourism'!AQ81</f>
        <v>0</v>
      </c>
      <c r="AR45" s="751">
        <f>'EIA Benefits - Tourism'!AR81</f>
        <v>0</v>
      </c>
      <c r="AS45" s="751">
        <f>'EIA Benefits - Tourism'!AS81</f>
        <v>0</v>
      </c>
      <c r="AT45" s="751">
        <f>'EIA Benefits - Tourism'!AT81</f>
        <v>0</v>
      </c>
      <c r="AU45" s="751">
        <f>'EIA Benefits - Tourism'!AU81</f>
        <v>0</v>
      </c>
      <c r="AV45" s="751">
        <f>'EIA Benefits - Tourism'!AV81</f>
        <v>0</v>
      </c>
      <c r="AW45" s="751">
        <f>'EIA Benefits - Tourism'!AW81</f>
        <v>0</v>
      </c>
      <c r="AX45" s="751">
        <f>'EIA Benefits - Tourism'!AX81</f>
        <v>0</v>
      </c>
      <c r="AY45" s="751">
        <f>'EIA Benefits - Tourism'!AY81</f>
        <v>0</v>
      </c>
      <c r="AZ45" s="751">
        <f>'EIA Benefits - Tourism'!AZ81</f>
        <v>0</v>
      </c>
    </row>
    <row r="46" spans="2:53" x14ac:dyDescent="0.25">
      <c r="B46" s="2"/>
      <c r="D46" s="402"/>
      <c r="E46" s="451" t="s">
        <v>261</v>
      </c>
      <c r="F46" s="451"/>
      <c r="G46" s="918" t="str">
        <f>$H$4&amp;"$ in "&amp;$H$5</f>
        <v>2021$ in 2021</v>
      </c>
      <c r="H46" s="382">
        <f>SUM(I46:AZ46)</f>
        <v>0</v>
      </c>
      <c r="I46" s="803">
        <f t="shared" ref="I46:AZ46" si="6">I45*I3</f>
        <v>0</v>
      </c>
      <c r="J46" s="803">
        <f t="shared" si="6"/>
        <v>0</v>
      </c>
      <c r="K46" s="803">
        <f t="shared" si="6"/>
        <v>0</v>
      </c>
      <c r="L46" s="803">
        <f t="shared" si="6"/>
        <v>0</v>
      </c>
      <c r="M46" s="803">
        <f t="shared" si="6"/>
        <v>0</v>
      </c>
      <c r="N46" s="803">
        <f t="shared" si="6"/>
        <v>0</v>
      </c>
      <c r="O46" s="803">
        <f t="shared" si="6"/>
        <v>0</v>
      </c>
      <c r="P46" s="803">
        <f t="shared" si="6"/>
        <v>0</v>
      </c>
      <c r="Q46" s="803">
        <f t="shared" si="6"/>
        <v>0</v>
      </c>
      <c r="R46" s="803">
        <f t="shared" si="6"/>
        <v>0</v>
      </c>
      <c r="S46" s="803">
        <f t="shared" si="6"/>
        <v>0</v>
      </c>
      <c r="T46" s="803">
        <f t="shared" si="6"/>
        <v>0</v>
      </c>
      <c r="U46" s="803">
        <f t="shared" si="6"/>
        <v>0</v>
      </c>
      <c r="V46" s="803">
        <f t="shared" si="6"/>
        <v>0</v>
      </c>
      <c r="W46" s="803">
        <f t="shared" si="6"/>
        <v>0</v>
      </c>
      <c r="X46" s="803">
        <f t="shared" si="6"/>
        <v>0</v>
      </c>
      <c r="Y46" s="803">
        <f t="shared" si="6"/>
        <v>0</v>
      </c>
      <c r="Z46" s="803">
        <f t="shared" si="6"/>
        <v>0</v>
      </c>
      <c r="AA46" s="803">
        <f t="shared" si="6"/>
        <v>0</v>
      </c>
      <c r="AB46" s="803">
        <f t="shared" si="6"/>
        <v>0</v>
      </c>
      <c r="AC46" s="803">
        <f t="shared" si="6"/>
        <v>0</v>
      </c>
      <c r="AD46" s="803">
        <f t="shared" si="6"/>
        <v>0</v>
      </c>
      <c r="AE46" s="803">
        <f t="shared" si="6"/>
        <v>0</v>
      </c>
      <c r="AF46" s="803">
        <f t="shared" si="6"/>
        <v>0</v>
      </c>
      <c r="AG46" s="803">
        <f t="shared" si="6"/>
        <v>0</v>
      </c>
      <c r="AH46" s="803">
        <f t="shared" si="6"/>
        <v>0</v>
      </c>
      <c r="AI46" s="803">
        <f t="shared" si="6"/>
        <v>0</v>
      </c>
      <c r="AJ46" s="803">
        <f t="shared" si="6"/>
        <v>0</v>
      </c>
      <c r="AK46" s="803">
        <f t="shared" si="6"/>
        <v>0</v>
      </c>
      <c r="AL46" s="803">
        <f t="shared" si="6"/>
        <v>0</v>
      </c>
      <c r="AM46" s="803">
        <f t="shared" si="6"/>
        <v>0</v>
      </c>
      <c r="AN46" s="803">
        <f t="shared" si="6"/>
        <v>0</v>
      </c>
      <c r="AO46" s="803">
        <f t="shared" si="6"/>
        <v>0</v>
      </c>
      <c r="AP46" s="803">
        <f t="shared" si="6"/>
        <v>0</v>
      </c>
      <c r="AQ46" s="803">
        <f t="shared" si="6"/>
        <v>0</v>
      </c>
      <c r="AR46" s="803">
        <f t="shared" si="6"/>
        <v>0</v>
      </c>
      <c r="AS46" s="803">
        <f t="shared" si="6"/>
        <v>0</v>
      </c>
      <c r="AT46" s="803">
        <f t="shared" si="6"/>
        <v>0</v>
      </c>
      <c r="AU46" s="803">
        <f t="shared" si="6"/>
        <v>0</v>
      </c>
      <c r="AV46" s="803">
        <f t="shared" si="6"/>
        <v>0</v>
      </c>
      <c r="AW46" s="803">
        <f t="shared" si="6"/>
        <v>0</v>
      </c>
      <c r="AX46" s="803">
        <f t="shared" si="6"/>
        <v>0</v>
      </c>
      <c r="AY46" s="803">
        <f t="shared" si="6"/>
        <v>0</v>
      </c>
      <c r="AZ46" s="803">
        <f t="shared" si="6"/>
        <v>0</v>
      </c>
      <c r="BA46" s="168"/>
    </row>
    <row r="47" spans="2:53" x14ac:dyDescent="0.25">
      <c r="B47" s="2"/>
      <c r="E47" s="418"/>
      <c r="F47" s="418"/>
      <c r="G47" s="418"/>
      <c r="H47" s="215"/>
      <c r="I47" s="267"/>
      <c r="J47" s="267"/>
      <c r="K47" s="267"/>
      <c r="L47" s="267"/>
      <c r="M47" s="267"/>
      <c r="N47" s="267"/>
      <c r="O47" s="267"/>
      <c r="P47" s="267"/>
      <c r="Q47" s="267"/>
      <c r="R47" s="267"/>
      <c r="S47" s="267"/>
      <c r="T47" s="267"/>
      <c r="U47" s="267"/>
      <c r="V47" s="267"/>
      <c r="W47" s="267"/>
      <c r="X47" s="267"/>
      <c r="Y47" s="267"/>
      <c r="Z47" s="267"/>
      <c r="AA47" s="267"/>
      <c r="AB47" s="267"/>
      <c r="AC47" s="267"/>
      <c r="AD47" s="267"/>
      <c r="AE47" s="267"/>
      <c r="AF47" s="267"/>
      <c r="AG47" s="267"/>
      <c r="AH47" s="267"/>
      <c r="AI47" s="267"/>
      <c r="AJ47" s="267"/>
      <c r="AK47" s="267"/>
      <c r="AL47" s="267"/>
      <c r="AM47" s="267"/>
      <c r="AN47" s="267"/>
      <c r="AO47" s="267"/>
      <c r="AP47" s="267"/>
      <c r="AQ47" s="267"/>
      <c r="AR47" s="267"/>
      <c r="AS47" s="267"/>
      <c r="AT47" s="267"/>
      <c r="AU47" s="267"/>
      <c r="AV47" s="267"/>
      <c r="AW47" s="267"/>
      <c r="AX47" s="267"/>
      <c r="AY47" s="267"/>
      <c r="AZ47" s="267"/>
    </row>
    <row r="52" x14ac:dyDescent="0.25"/>
  </sheetData>
  <sheetProtection sheet="1" objects="1" scenarios="1"/>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XFD80"/>
  <sheetViews>
    <sheetView zoomScale="115" zoomScaleNormal="115" workbookViewId="0">
      <pane xSplit="8" ySplit="7" topLeftCell="I41" activePane="bottomRight" state="frozen"/>
      <selection pane="topRight" activeCell="I1" sqref="I1"/>
      <selection pane="bottomLeft" activeCell="A7" sqref="A7"/>
      <selection pane="bottomRight" activeCell="A49" sqref="A49:XFD49"/>
    </sheetView>
  </sheetViews>
  <sheetFormatPr defaultColWidth="0" defaultRowHeight="15" customHeight="1" zeroHeight="1" x14ac:dyDescent="0.25"/>
  <cols>
    <col min="1" max="1" width="1.5703125" style="5" customWidth="1"/>
    <col min="2" max="3" width="1.5703125" style="2" customWidth="1"/>
    <col min="4" max="4" width="1.5703125" style="4" customWidth="1"/>
    <col min="5" max="5" width="50.5703125" style="280" customWidth="1"/>
    <col min="6" max="7" width="15.5703125" style="280" customWidth="1"/>
    <col min="8" max="8" width="16" style="191" customWidth="1"/>
    <col min="9" max="9" width="14" style="4" customWidth="1"/>
    <col min="10" max="50" width="11.5703125" style="4" customWidth="1"/>
    <col min="51" max="52" width="9.140625" style="4" customWidth="1"/>
    <col min="53" max="54" width="9.140625" style="4" hidden="1" customWidth="1"/>
    <col min="55" max="56" width="0" style="4" hidden="1" customWidth="1"/>
    <col min="57" max="16384" width="9.140625" style="4" hidden="1"/>
  </cols>
  <sheetData>
    <row r="1" spans="1:53" ht="5.0999999999999996" customHeight="1" x14ac:dyDescent="0.25"/>
    <row r="2" spans="1:53" x14ac:dyDescent="0.25">
      <c r="H2" s="26" t="str">
        <f>Discount!H$2</f>
        <v>Calendar Year</v>
      </c>
      <c r="I2" s="1">
        <f>Discount!I$2</f>
        <v>2021</v>
      </c>
      <c r="J2" s="1">
        <f>Discount!J$2</f>
        <v>2022</v>
      </c>
      <c r="K2" s="1">
        <f>Discount!K$2</f>
        <v>2023</v>
      </c>
      <c r="L2" s="1">
        <f>Discount!L$2</f>
        <v>2024</v>
      </c>
      <c r="M2" s="1">
        <f>Discount!M$2</f>
        <v>2025</v>
      </c>
      <c r="N2" s="1">
        <f>Discount!N$2</f>
        <v>2026</v>
      </c>
      <c r="O2" s="1">
        <f>Discount!O$2</f>
        <v>2027</v>
      </c>
      <c r="P2" s="1">
        <f>Discount!P$2</f>
        <v>2028</v>
      </c>
      <c r="Q2" s="1">
        <f>Discount!Q$2</f>
        <v>2029</v>
      </c>
      <c r="R2" s="1">
        <f>Discount!R$2</f>
        <v>2030</v>
      </c>
      <c r="S2" s="1">
        <f>Discount!S$2</f>
        <v>2031</v>
      </c>
      <c r="T2" s="1">
        <f>Discount!T$2</f>
        <v>2032</v>
      </c>
      <c r="U2" s="1">
        <f>Discount!U$2</f>
        <v>2033</v>
      </c>
      <c r="V2" s="1">
        <f>Discount!V$2</f>
        <v>2034</v>
      </c>
      <c r="W2" s="1">
        <f>Discount!W$2</f>
        <v>2035</v>
      </c>
      <c r="X2" s="1">
        <f>Discount!X$2</f>
        <v>2036</v>
      </c>
      <c r="Y2" s="1">
        <f>Discount!Y$2</f>
        <v>2037</v>
      </c>
      <c r="Z2" s="1">
        <f>Discount!Z$2</f>
        <v>2038</v>
      </c>
      <c r="AA2" s="1">
        <f>Discount!AA$2</f>
        <v>2039</v>
      </c>
      <c r="AB2" s="1">
        <f>Discount!AB$2</f>
        <v>2040</v>
      </c>
      <c r="AC2" s="1">
        <f>Discount!AC$2</f>
        <v>2041</v>
      </c>
      <c r="AD2" s="1">
        <f>Discount!AD$2</f>
        <v>2042</v>
      </c>
      <c r="AE2" s="1">
        <f>Discount!AE$2</f>
        <v>2043</v>
      </c>
      <c r="AF2" s="1">
        <f>Discount!AF$2</f>
        <v>2044</v>
      </c>
      <c r="AG2" s="1">
        <f>Discount!AG$2</f>
        <v>2045</v>
      </c>
      <c r="AH2" s="1">
        <f>Discount!AH$2</f>
        <v>2046</v>
      </c>
      <c r="AI2" s="1">
        <f>Discount!AI$2</f>
        <v>2047</v>
      </c>
      <c r="AJ2" s="1">
        <f>Discount!AJ$2</f>
        <v>2048</v>
      </c>
      <c r="AK2" s="1">
        <f>Discount!AK$2</f>
        <v>2049</v>
      </c>
      <c r="AL2" s="1">
        <f>Discount!AL$2</f>
        <v>2050</v>
      </c>
      <c r="AM2" s="1">
        <f>Discount!AM$2</f>
        <v>2051</v>
      </c>
      <c r="AN2" s="1">
        <f>Discount!AN$2</f>
        <v>2052</v>
      </c>
      <c r="AO2" s="1">
        <f>Discount!AO$2</f>
        <v>2053</v>
      </c>
      <c r="AP2" s="1">
        <f>Discount!AP$2</f>
        <v>2054</v>
      </c>
      <c r="AQ2" s="1">
        <f>Discount!AQ$2</f>
        <v>2055</v>
      </c>
      <c r="AR2" s="1">
        <f>Discount!AR$2</f>
        <v>2056</v>
      </c>
      <c r="AS2" s="1">
        <f>Discount!AS$2</f>
        <v>2057</v>
      </c>
      <c r="AT2" s="1">
        <f>Discount!AT$2</f>
        <v>2058</v>
      </c>
      <c r="AU2" s="1">
        <f>Discount!AU$2</f>
        <v>2059</v>
      </c>
      <c r="AV2" s="1">
        <f>Discount!AV$2</f>
        <v>2060</v>
      </c>
      <c r="AW2" s="1">
        <f>Discount!AW$2</f>
        <v>2061</v>
      </c>
      <c r="AX2" s="1">
        <f>Discount!AX$2</f>
        <v>2062</v>
      </c>
      <c r="AY2" s="1">
        <f>Discount!AY$2</f>
        <v>2063</v>
      </c>
      <c r="AZ2" s="1">
        <f>Discount!AZ$2</f>
        <v>2064</v>
      </c>
      <c r="BA2" s="1"/>
    </row>
    <row r="3" spans="1:53" s="92" customFormat="1" ht="15" customHeight="1" x14ac:dyDescent="0.25">
      <c r="E3" s="498" t="str">
        <f>Discount!E$39</f>
        <v>Operations Period Flag</v>
      </c>
      <c r="F3" s="498">
        <f>Discount!F$39</f>
        <v>0</v>
      </c>
      <c r="G3" s="498" t="str">
        <f>Discount!G$39</f>
        <v>Factor</v>
      </c>
      <c r="H3" s="461">
        <f>Discount!H$39</f>
        <v>0</v>
      </c>
      <c r="I3" s="346">
        <f>Discount!I$39</f>
        <v>0</v>
      </c>
      <c r="J3" s="346">
        <f>Discount!J$39</f>
        <v>0</v>
      </c>
      <c r="K3" s="346">
        <f>Discount!K$39</f>
        <v>0</v>
      </c>
      <c r="L3" s="346">
        <f>Discount!L$39</f>
        <v>0</v>
      </c>
      <c r="M3" s="346">
        <f>Discount!M$39</f>
        <v>0</v>
      </c>
      <c r="N3" s="346">
        <f>Discount!N$39</f>
        <v>0</v>
      </c>
      <c r="O3" s="346">
        <f>Discount!O$39</f>
        <v>0</v>
      </c>
      <c r="P3" s="346">
        <f>Discount!P$39</f>
        <v>0</v>
      </c>
      <c r="Q3" s="346">
        <f>Discount!Q$39</f>
        <v>0</v>
      </c>
      <c r="R3" s="346">
        <f>Discount!R$39</f>
        <v>0</v>
      </c>
      <c r="S3" s="346">
        <f>Discount!S$39</f>
        <v>0</v>
      </c>
      <c r="T3" s="346">
        <f>Discount!T$39</f>
        <v>0</v>
      </c>
      <c r="U3" s="346">
        <f>Discount!U$39</f>
        <v>0</v>
      </c>
      <c r="V3" s="346">
        <f>Discount!V$39</f>
        <v>0</v>
      </c>
      <c r="W3" s="346">
        <f>Discount!W$39</f>
        <v>0</v>
      </c>
      <c r="X3" s="346">
        <f>Discount!X$39</f>
        <v>0</v>
      </c>
      <c r="Y3" s="346">
        <f>Discount!Y$39</f>
        <v>0</v>
      </c>
      <c r="Z3" s="346">
        <f>Discount!Z$39</f>
        <v>0</v>
      </c>
      <c r="AA3" s="346">
        <f>Discount!AA$39</f>
        <v>0</v>
      </c>
      <c r="AB3" s="346">
        <f>Discount!AB$39</f>
        <v>0</v>
      </c>
      <c r="AC3" s="346">
        <f>Discount!AC$39</f>
        <v>0</v>
      </c>
      <c r="AD3" s="346">
        <f>Discount!AD$39</f>
        <v>0</v>
      </c>
      <c r="AE3" s="346">
        <f>Discount!AE$39</f>
        <v>0</v>
      </c>
      <c r="AF3" s="346">
        <f>Discount!AF$39</f>
        <v>0</v>
      </c>
      <c r="AG3" s="346">
        <f>Discount!AG$39</f>
        <v>0</v>
      </c>
      <c r="AH3" s="346">
        <f>Discount!AH$39</f>
        <v>0</v>
      </c>
      <c r="AI3" s="346">
        <f>Discount!AI$39</f>
        <v>0</v>
      </c>
      <c r="AJ3" s="346">
        <f>Discount!AJ$39</f>
        <v>0</v>
      </c>
      <c r="AK3" s="346">
        <f>Discount!AK$39</f>
        <v>0</v>
      </c>
      <c r="AL3" s="346">
        <f>Discount!AL$39</f>
        <v>0</v>
      </c>
      <c r="AM3" s="346">
        <f>Discount!AM$39</f>
        <v>0</v>
      </c>
      <c r="AN3" s="346">
        <f>Discount!AN$39</f>
        <v>0</v>
      </c>
      <c r="AO3" s="346">
        <f>Discount!AO$39</f>
        <v>0</v>
      </c>
      <c r="AP3" s="346">
        <f>Discount!AP$39</f>
        <v>0</v>
      </c>
      <c r="AQ3" s="346">
        <f>Discount!AQ$39</f>
        <v>0</v>
      </c>
      <c r="AR3" s="346">
        <f>Discount!AR$39</f>
        <v>0</v>
      </c>
      <c r="AS3" s="346">
        <f>Discount!AS$39</f>
        <v>0</v>
      </c>
      <c r="AT3" s="346">
        <f>Discount!AT$39</f>
        <v>0</v>
      </c>
      <c r="AU3" s="346">
        <f>Discount!AU$39</f>
        <v>0</v>
      </c>
      <c r="AV3" s="346">
        <f>Discount!AV$39</f>
        <v>0</v>
      </c>
      <c r="AW3" s="346">
        <f>Discount!AW$39</f>
        <v>0</v>
      </c>
      <c r="AX3" s="346">
        <f>Discount!AX$39</f>
        <v>0</v>
      </c>
      <c r="AY3" s="346">
        <f>Discount!AY$39</f>
        <v>0</v>
      </c>
      <c r="AZ3" s="346">
        <f>Discount!AZ$39</f>
        <v>0</v>
      </c>
      <c r="BA3" s="346"/>
    </row>
    <row r="4" spans="1:53" s="92" customFormat="1" ht="15" customHeight="1" x14ac:dyDescent="0.25">
      <c r="E4" s="498" t="str">
        <f>Discount!E$31</f>
        <v>Construction Period Flag</v>
      </c>
      <c r="F4" s="499">
        <f>Discount!F$31</f>
        <v>0</v>
      </c>
      <c r="G4" s="499" t="str">
        <f>Discount!G$31</f>
        <v>Factor</v>
      </c>
      <c r="H4" s="461">
        <f>Discount!H$31</f>
        <v>0</v>
      </c>
      <c r="I4" s="346">
        <f>Discount!I$31</f>
        <v>0</v>
      </c>
      <c r="J4" s="346">
        <f>Discount!J$31</f>
        <v>0</v>
      </c>
      <c r="K4" s="346">
        <f>Discount!K$31</f>
        <v>0</v>
      </c>
      <c r="L4" s="346">
        <f>Discount!L$31</f>
        <v>0</v>
      </c>
      <c r="M4" s="346">
        <f>Discount!M$31</f>
        <v>0</v>
      </c>
      <c r="N4" s="346">
        <f>Discount!N$31</f>
        <v>0</v>
      </c>
      <c r="O4" s="346">
        <f>Discount!O$31</f>
        <v>0</v>
      </c>
      <c r="P4" s="346">
        <f>Discount!P$31</f>
        <v>0</v>
      </c>
      <c r="Q4" s="346">
        <f>Discount!Q$31</f>
        <v>0</v>
      </c>
      <c r="R4" s="346">
        <f>Discount!R$31</f>
        <v>0</v>
      </c>
      <c r="S4" s="346">
        <f>Discount!S$31</f>
        <v>0</v>
      </c>
      <c r="T4" s="346">
        <f>Discount!T$31</f>
        <v>0</v>
      </c>
      <c r="U4" s="346">
        <f>Discount!U$31</f>
        <v>0</v>
      </c>
      <c r="V4" s="346">
        <f>Discount!V$31</f>
        <v>0</v>
      </c>
      <c r="W4" s="346">
        <f>Discount!W$31</f>
        <v>0</v>
      </c>
      <c r="X4" s="346">
        <f>Discount!X$31</f>
        <v>0</v>
      </c>
      <c r="Y4" s="346">
        <f>Discount!Y$31</f>
        <v>0</v>
      </c>
      <c r="Z4" s="346">
        <f>Discount!Z$31</f>
        <v>0</v>
      </c>
      <c r="AA4" s="346">
        <f>Discount!AA$31</f>
        <v>0</v>
      </c>
      <c r="AB4" s="346">
        <f>Discount!AB$31</f>
        <v>0</v>
      </c>
      <c r="AC4" s="346">
        <f>Discount!AC$31</f>
        <v>0</v>
      </c>
      <c r="AD4" s="346">
        <f>Discount!AD$31</f>
        <v>0</v>
      </c>
      <c r="AE4" s="346">
        <f>Discount!AE$31</f>
        <v>0</v>
      </c>
      <c r="AF4" s="346">
        <f>Discount!AF$31</f>
        <v>0</v>
      </c>
      <c r="AG4" s="346">
        <f>Discount!AG$31</f>
        <v>0</v>
      </c>
      <c r="AH4" s="346">
        <f>Discount!AH$31</f>
        <v>0</v>
      </c>
      <c r="AI4" s="346">
        <f>Discount!AI$31</f>
        <v>0</v>
      </c>
      <c r="AJ4" s="346">
        <f>Discount!AJ$31</f>
        <v>0</v>
      </c>
      <c r="AK4" s="346">
        <f>Discount!AK$31</f>
        <v>0</v>
      </c>
      <c r="AL4" s="346">
        <f>Discount!AL$31</f>
        <v>0</v>
      </c>
      <c r="AM4" s="346">
        <f>Discount!AM$31</f>
        <v>0</v>
      </c>
      <c r="AN4" s="346">
        <f>Discount!AN$31</f>
        <v>0</v>
      </c>
      <c r="AO4" s="346">
        <f>Discount!AO$31</f>
        <v>0</v>
      </c>
      <c r="AP4" s="346">
        <f>Discount!AP$31</f>
        <v>0</v>
      </c>
      <c r="AQ4" s="346">
        <f>Discount!AQ$31</f>
        <v>0</v>
      </c>
      <c r="AR4" s="346">
        <f>Discount!AR$31</f>
        <v>0</v>
      </c>
      <c r="AS4" s="346">
        <f>Discount!AS$31</f>
        <v>0</v>
      </c>
      <c r="AT4" s="346">
        <f>Discount!AT$31</f>
        <v>0</v>
      </c>
      <c r="AU4" s="346">
        <f>Discount!AU$31</f>
        <v>0</v>
      </c>
      <c r="AV4" s="346">
        <f>Discount!AV$31</f>
        <v>0</v>
      </c>
      <c r="AW4" s="346">
        <f>Discount!AW$31</f>
        <v>0</v>
      </c>
      <c r="AX4" s="346">
        <f>Discount!AX$31</f>
        <v>0</v>
      </c>
      <c r="AY4" s="346">
        <f>Discount!AY$31</f>
        <v>0</v>
      </c>
      <c r="AZ4" s="346">
        <f>Discount!AZ$31</f>
        <v>0</v>
      </c>
      <c r="BA4" s="346"/>
    </row>
    <row r="5" spans="1:53" s="92" customFormat="1" ht="15" customHeight="1" x14ac:dyDescent="0.25">
      <c r="E5" s="498" t="str">
        <f>Discount!E$15</f>
        <v>Escalation Factor</v>
      </c>
      <c r="F5" s="498" t="str">
        <f>Discount!F$15</f>
        <v>Calculated</v>
      </c>
      <c r="G5" s="498" t="str">
        <f>Discount!G$15</f>
        <v>Factor</v>
      </c>
      <c r="H5" s="462">
        <f>Discount!H$15</f>
        <v>0</v>
      </c>
      <c r="I5" s="216">
        <f>Discount!I$15</f>
        <v>3.7545005085123648E+17</v>
      </c>
      <c r="J5" s="216">
        <f>Discount!J$15</f>
        <v>3.8304353427254784E+17</v>
      </c>
      <c r="K5" s="216">
        <f>Discount!K$15</f>
        <v>3.9079059602029421E+17</v>
      </c>
      <c r="L5" s="216">
        <f>Discount!L$15</f>
        <v>3.986943422186407E+17</v>
      </c>
      <c r="M5" s="216">
        <f>Discount!M$15</f>
        <v>4.0675794181316422E+17</v>
      </c>
      <c r="N5" s="216">
        <f>Discount!N$15</f>
        <v>4.1498462784141773E+17</v>
      </c>
      <c r="O5" s="216">
        <f>Discount!O$15</f>
        <v>4.2337769872919187E+17</v>
      </c>
      <c r="P5" s="216">
        <f>Discount!P$15</f>
        <v>4.3194051961299264E+17</v>
      </c>
      <c r="Q5" s="216">
        <f>Discount!Q$15</f>
        <v>4.4067652368926701E+17</v>
      </c>
      <c r="R5" s="216">
        <f>Discount!R$15</f>
        <v>4.4958921359091629E+17</v>
      </c>
      <c r="S5" s="216">
        <f>Discount!S$15</f>
        <v>4.586821627916496E+17</v>
      </c>
      <c r="T5" s="216">
        <f>Discount!T$15</f>
        <v>4.6795901703873997E+17</v>
      </c>
      <c r="U5" s="216">
        <f>Discount!U$15</f>
        <v>4.7742349581475898E+17</v>
      </c>
      <c r="V5" s="216">
        <f>Discount!V$15</f>
        <v>4.8707939382887405E+17</v>
      </c>
      <c r="W5" s="216">
        <f>Discount!W$15</f>
        <v>4.9693058253830739E+17</v>
      </c>
      <c r="X5" s="216">
        <f>Discount!X$15</f>
        <v>5.0698101170056723E+17</v>
      </c>
      <c r="Y5" s="216">
        <f>Discount!Y$15</f>
        <v>5.1723471095707162E+17</v>
      </c>
      <c r="Z5" s="216">
        <f>Discount!Z$15</f>
        <v>5.2769579144880262E+17</v>
      </c>
      <c r="AA5" s="216">
        <f>Discount!AA$15</f>
        <v>5.3836844746463533E+17</v>
      </c>
      <c r="AB5" s="216">
        <f>Discount!AB$15</f>
        <v>5.4925695812300704E+17</v>
      </c>
      <c r="AC5" s="216">
        <f>Discount!AC$15</f>
        <v>5.6036568908759392E+17</v>
      </c>
      <c r="AD5" s="216">
        <f>Discount!AD$15</f>
        <v>5.7169909431769286E+17</v>
      </c>
      <c r="AE5" s="216">
        <f>Discount!AE$15</f>
        <v>5.8326171785399962E+17</v>
      </c>
      <c r="AF5" s="216">
        <f>Discount!AF$15</f>
        <v>5.9505819564050739E+17</v>
      </c>
      <c r="AG5" s="216">
        <f>Discount!AG$15</f>
        <v>6.0709325738325312E+17</v>
      </c>
      <c r="AH5" s="216">
        <f>Discount!AH$15</f>
        <v>6.1937172844665472E+17</v>
      </c>
      <c r="AI5" s="216">
        <f>Discount!AI$15</f>
        <v>6.3189853178820518E+17</v>
      </c>
      <c r="AJ5" s="216">
        <f>Discount!AJ$15</f>
        <v>6.4467868993229325E+17</v>
      </c>
      <c r="AK5" s="216">
        <f>Discount!AK$15</f>
        <v>6.5771732698394522E+17</v>
      </c>
      <c r="AL5" s="216">
        <f>Discount!AL$15</f>
        <v>6.7101967068329562E+17</v>
      </c>
      <c r="AM5" s="216">
        <f>Discount!AM$15</f>
        <v>6.8459105450160883E+17</v>
      </c>
      <c r="AN5" s="216">
        <f>Discount!AN$15</f>
        <v>6.984369197796928E+17</v>
      </c>
      <c r="AO5" s="216">
        <f>Discount!AO$15</f>
        <v>7.1256281790956198E+17</v>
      </c>
      <c r="AP5" s="216">
        <f>Discount!AP$15</f>
        <v>7.2697441256022579E+17</v>
      </c>
      <c r="AQ5" s="216">
        <f>Discount!AQ$15</f>
        <v>7.4167748194849126E+17</v>
      </c>
      <c r="AR5" s="216">
        <f>Discount!AR$15</f>
        <v>7.5667792115569574E+17</v>
      </c>
      <c r="AS5" s="216">
        <f>Discount!AS$15</f>
        <v>7.7198174449129216E+17</v>
      </c>
      <c r="AT5" s="216">
        <f>Discount!AT$15</f>
        <v>7.8759508790424141E+17</v>
      </c>
      <c r="AU5" s="216">
        <f>Discount!AU$15</f>
        <v>8.0352421144317171E+17</v>
      </c>
      <c r="AV5" s="216">
        <f>Discount!AV$15</f>
        <v>8.1977550176629798E+17</v>
      </c>
      <c r="AW5" s="216">
        <f>Discount!AW$15</f>
        <v>8.3635547470210138E+17</v>
      </c>
      <c r="AX5" s="216">
        <f>Discount!AX$15</f>
        <v>8.5327077786180109E+17</v>
      </c>
      <c r="AY5" s="216">
        <f>Discount!AY$15</f>
        <v>8.7052819330466163E+17</v>
      </c>
      <c r="AZ5" s="216">
        <f>Discount!AZ$15</f>
        <v>8.8813464025720781E+17</v>
      </c>
      <c r="BA5" s="216"/>
    </row>
    <row r="6" spans="1:53" s="92" customFormat="1" ht="15" customHeight="1" x14ac:dyDescent="0.25">
      <c r="E6" s="498"/>
      <c r="F6" s="498"/>
      <c r="G6" s="498"/>
      <c r="H6" s="462"/>
      <c r="I6" s="216"/>
      <c r="J6" s="216"/>
      <c r="K6" s="216"/>
      <c r="L6" s="216"/>
      <c r="M6" s="216"/>
      <c r="N6" s="216"/>
      <c r="O6" s="216"/>
      <c r="P6" s="216"/>
      <c r="Q6" s="216"/>
      <c r="R6" s="216"/>
      <c r="S6" s="216"/>
      <c r="T6" s="216"/>
      <c r="U6" s="216"/>
      <c r="V6" s="216"/>
      <c r="W6" s="216"/>
      <c r="X6" s="216"/>
      <c r="Y6" s="216"/>
      <c r="Z6" s="216"/>
      <c r="AA6" s="216"/>
      <c r="AB6" s="216"/>
      <c r="AC6" s="216"/>
      <c r="AD6" s="216"/>
      <c r="AE6" s="216"/>
      <c r="AF6" s="216"/>
      <c r="AG6" s="216"/>
      <c r="AH6" s="216"/>
      <c r="AI6" s="216"/>
      <c r="AJ6" s="216"/>
      <c r="AK6" s="216"/>
      <c r="AL6" s="216"/>
      <c r="AM6" s="216"/>
      <c r="AN6" s="216"/>
      <c r="AO6" s="216"/>
      <c r="AP6" s="216"/>
      <c r="AQ6" s="216"/>
      <c r="AR6" s="216"/>
      <c r="AS6" s="216"/>
      <c r="AT6" s="216"/>
      <c r="AU6" s="216"/>
      <c r="AV6" s="216"/>
      <c r="AW6" s="216"/>
      <c r="AX6" s="216"/>
      <c r="AY6" s="216"/>
      <c r="AZ6" s="216"/>
      <c r="BA6" s="216"/>
    </row>
    <row r="7" spans="1:53" s="20" customFormat="1" ht="15.75" x14ac:dyDescent="0.25">
      <c r="A7" s="45"/>
      <c r="B7" s="46"/>
      <c r="C7" s="46"/>
      <c r="E7" s="345" t="s">
        <v>68</v>
      </c>
      <c r="F7" s="345" t="s">
        <v>207</v>
      </c>
      <c r="G7" s="345" t="s">
        <v>208</v>
      </c>
      <c r="H7" s="193" t="s">
        <v>209</v>
      </c>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row>
    <row r="8" spans="1:53" x14ac:dyDescent="0.25">
      <c r="A8" s="1" t="s">
        <v>217</v>
      </c>
      <c r="B8" s="4"/>
      <c r="E8" s="500" t="s">
        <v>262</v>
      </c>
      <c r="F8" s="72"/>
      <c r="G8" s="72"/>
      <c r="H8" s="26"/>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row>
    <row r="9" spans="1:53" x14ac:dyDescent="0.25">
      <c r="B9" s="4"/>
      <c r="E9" s="72"/>
      <c r="F9" s="72"/>
      <c r="G9" s="72"/>
      <c r="H9" s="26"/>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row>
    <row r="10" spans="1:53" x14ac:dyDescent="0.25">
      <c r="B10" s="2" t="s">
        <v>89</v>
      </c>
      <c r="E10" s="72"/>
      <c r="F10" s="72"/>
      <c r="G10" s="72"/>
      <c r="H10" s="26"/>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row>
    <row r="11" spans="1:53" x14ac:dyDescent="0.25">
      <c r="B11" s="4"/>
      <c r="E11" s="72"/>
      <c r="F11" s="72"/>
      <c r="G11" s="72"/>
      <c r="H11" s="26"/>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row>
    <row r="12" spans="1:53" x14ac:dyDescent="0.25">
      <c r="B12" s="4"/>
      <c r="E12" s="281" t="str">
        <f>'User Inputs'!E13</f>
        <v>Construction Start Year</v>
      </c>
      <c r="F12" s="281" t="str">
        <f>'User Inputs'!F13</f>
        <v>Project Defined</v>
      </c>
      <c r="G12" s="281" t="str">
        <f>'User Inputs'!G13</f>
        <v>Year</v>
      </c>
      <c r="H12" s="68">
        <f>'User Inputs'!H13</f>
        <v>0</v>
      </c>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row>
    <row r="13" spans="1:53" x14ac:dyDescent="0.25">
      <c r="B13" s="4"/>
      <c r="E13" s="281" t="str">
        <f>'User Inputs'!E14</f>
        <v>Construction Period</v>
      </c>
      <c r="F13" s="281" t="str">
        <f>'User Inputs'!F14</f>
        <v>Project Defined</v>
      </c>
      <c r="G13" s="281" t="str">
        <f>'User Inputs'!G14</f>
        <v>Years</v>
      </c>
      <c r="H13" s="68">
        <f>'User Inputs'!H14</f>
        <v>0</v>
      </c>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row>
    <row r="14" spans="1:53" x14ac:dyDescent="0.25">
      <c r="B14" s="4"/>
      <c r="E14" s="72"/>
      <c r="F14" s="72"/>
      <c r="G14" s="72"/>
      <c r="H14" s="26"/>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row>
    <row r="15" spans="1:53" x14ac:dyDescent="0.25">
      <c r="B15" s="2" t="s">
        <v>263</v>
      </c>
      <c r="C15" s="4"/>
      <c r="E15" s="72"/>
      <c r="F15" s="72"/>
      <c r="G15" s="72"/>
      <c r="H15" s="26"/>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row>
    <row r="16" spans="1:53" x14ac:dyDescent="0.25">
      <c r="C16" s="4"/>
      <c r="E16" s="72"/>
      <c r="F16" s="72"/>
      <c r="G16" s="72"/>
      <c r="H16" s="26"/>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spans="1:54" x14ac:dyDescent="0.25">
      <c r="B17" s="4"/>
      <c r="C17" s="16" t="s">
        <v>264</v>
      </c>
      <c r="D17" s="31"/>
      <c r="F17" s="457"/>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94"/>
      <c r="AM17" s="94"/>
      <c r="AN17" s="94"/>
      <c r="AO17" s="94"/>
      <c r="AP17" s="94"/>
      <c r="AQ17" s="94"/>
      <c r="AR17" s="93"/>
      <c r="AS17" s="93"/>
      <c r="AT17" s="93"/>
      <c r="AU17" s="93"/>
      <c r="AV17" s="93"/>
      <c r="AW17" s="93"/>
      <c r="AX17" s="93"/>
      <c r="AY17" s="93"/>
      <c r="AZ17" s="93"/>
      <c r="BA17" s="93"/>
    </row>
    <row r="18" spans="1:54" x14ac:dyDescent="0.25">
      <c r="A18" s="48"/>
      <c r="B18" s="4"/>
      <c r="D18" s="31"/>
      <c r="E18" s="571">
        <f>IF('User Inputs'!$H$94="Yes",'User Inputs'!E96,0)</f>
        <v>0</v>
      </c>
      <c r="F18" s="571">
        <f>IF('User Inputs'!$H$94="Yes",'User Inputs'!F96,0)</f>
        <v>0</v>
      </c>
      <c r="G18" s="571">
        <f>IF('User Inputs'!$H$94="Yes",'User Inputs'!G96,0)</f>
        <v>0</v>
      </c>
      <c r="H18" s="571">
        <f>IF('User Inputs'!$H$94="Yes",'User Inputs'!H96,0)</f>
        <v>0</v>
      </c>
      <c r="I18" s="113" t="e">
        <f t="shared" ref="I18:R23" si="0">$H18/$H$13*I$4</f>
        <v>#DIV/0!</v>
      </c>
      <c r="J18" s="113" t="e">
        <f t="shared" si="0"/>
        <v>#DIV/0!</v>
      </c>
      <c r="K18" s="113" t="e">
        <f t="shared" si="0"/>
        <v>#DIV/0!</v>
      </c>
      <c r="L18" s="113" t="e">
        <f t="shared" si="0"/>
        <v>#DIV/0!</v>
      </c>
      <c r="M18" s="113" t="e">
        <f t="shared" si="0"/>
        <v>#DIV/0!</v>
      </c>
      <c r="N18" s="113" t="e">
        <f t="shared" si="0"/>
        <v>#DIV/0!</v>
      </c>
      <c r="O18" s="113" t="e">
        <f t="shared" si="0"/>
        <v>#DIV/0!</v>
      </c>
      <c r="P18" s="113" t="e">
        <f t="shared" si="0"/>
        <v>#DIV/0!</v>
      </c>
      <c r="Q18" s="113" t="e">
        <f t="shared" si="0"/>
        <v>#DIV/0!</v>
      </c>
      <c r="R18" s="113" t="e">
        <f t="shared" si="0"/>
        <v>#DIV/0!</v>
      </c>
      <c r="S18" s="113" t="e">
        <f t="shared" ref="S18:AB23" si="1">$H18/$H$13*S$4</f>
        <v>#DIV/0!</v>
      </c>
      <c r="T18" s="113" t="e">
        <f t="shared" si="1"/>
        <v>#DIV/0!</v>
      </c>
      <c r="U18" s="113" t="e">
        <f t="shared" si="1"/>
        <v>#DIV/0!</v>
      </c>
      <c r="V18" s="113" t="e">
        <f t="shared" si="1"/>
        <v>#DIV/0!</v>
      </c>
      <c r="W18" s="113" t="e">
        <f t="shared" si="1"/>
        <v>#DIV/0!</v>
      </c>
      <c r="X18" s="113" t="e">
        <f t="shared" si="1"/>
        <v>#DIV/0!</v>
      </c>
      <c r="Y18" s="113" t="e">
        <f t="shared" si="1"/>
        <v>#DIV/0!</v>
      </c>
      <c r="Z18" s="113" t="e">
        <f t="shared" si="1"/>
        <v>#DIV/0!</v>
      </c>
      <c r="AA18" s="113" t="e">
        <f t="shared" si="1"/>
        <v>#DIV/0!</v>
      </c>
      <c r="AB18" s="113" t="e">
        <f t="shared" si="1"/>
        <v>#DIV/0!</v>
      </c>
      <c r="AC18" s="113" t="e">
        <f t="shared" ref="AC18:AL23" si="2">$H18/$H$13*AC$4</f>
        <v>#DIV/0!</v>
      </c>
      <c r="AD18" s="113" t="e">
        <f t="shared" si="2"/>
        <v>#DIV/0!</v>
      </c>
      <c r="AE18" s="113" t="e">
        <f t="shared" si="2"/>
        <v>#DIV/0!</v>
      </c>
      <c r="AF18" s="113" t="e">
        <f t="shared" si="2"/>
        <v>#DIV/0!</v>
      </c>
      <c r="AG18" s="113" t="e">
        <f t="shared" si="2"/>
        <v>#DIV/0!</v>
      </c>
      <c r="AH18" s="113" t="e">
        <f t="shared" si="2"/>
        <v>#DIV/0!</v>
      </c>
      <c r="AI18" s="113" t="e">
        <f t="shared" si="2"/>
        <v>#DIV/0!</v>
      </c>
      <c r="AJ18" s="113" t="e">
        <f t="shared" si="2"/>
        <v>#DIV/0!</v>
      </c>
      <c r="AK18" s="113" t="e">
        <f t="shared" si="2"/>
        <v>#DIV/0!</v>
      </c>
      <c r="AL18" s="113" t="e">
        <f t="shared" si="2"/>
        <v>#DIV/0!</v>
      </c>
      <c r="AM18" s="113" t="e">
        <f t="shared" ref="AM18:AZ23" si="3">$H18/$H$13*AM$4</f>
        <v>#DIV/0!</v>
      </c>
      <c r="AN18" s="113" t="e">
        <f t="shared" si="3"/>
        <v>#DIV/0!</v>
      </c>
      <c r="AO18" s="113" t="e">
        <f t="shared" si="3"/>
        <v>#DIV/0!</v>
      </c>
      <c r="AP18" s="113" t="e">
        <f t="shared" si="3"/>
        <v>#DIV/0!</v>
      </c>
      <c r="AQ18" s="113" t="e">
        <f t="shared" si="3"/>
        <v>#DIV/0!</v>
      </c>
      <c r="AR18" s="113" t="e">
        <f t="shared" si="3"/>
        <v>#DIV/0!</v>
      </c>
      <c r="AS18" s="113" t="e">
        <f t="shared" si="3"/>
        <v>#DIV/0!</v>
      </c>
      <c r="AT18" s="113" t="e">
        <f t="shared" si="3"/>
        <v>#DIV/0!</v>
      </c>
      <c r="AU18" s="113" t="e">
        <f t="shared" si="3"/>
        <v>#DIV/0!</v>
      </c>
      <c r="AV18" s="113" t="e">
        <f t="shared" si="3"/>
        <v>#DIV/0!</v>
      </c>
      <c r="AW18" s="113" t="e">
        <f t="shared" si="3"/>
        <v>#DIV/0!</v>
      </c>
      <c r="AX18" s="113" t="e">
        <f t="shared" si="3"/>
        <v>#DIV/0!</v>
      </c>
      <c r="AY18" s="113" t="e">
        <f t="shared" si="3"/>
        <v>#DIV/0!</v>
      </c>
      <c r="AZ18" s="113" t="e">
        <f t="shared" si="3"/>
        <v>#DIV/0!</v>
      </c>
      <c r="BA18" s="113"/>
      <c r="BB18" s="55"/>
    </row>
    <row r="19" spans="1:54" x14ac:dyDescent="0.25">
      <c r="A19" s="48"/>
      <c r="B19" s="4"/>
      <c r="D19" s="31"/>
      <c r="E19" s="571">
        <f>IF('User Inputs'!$H$94="Yes",'User Inputs'!E97,0)</f>
        <v>0</v>
      </c>
      <c r="F19" s="571">
        <f>IF('User Inputs'!$H$94="Yes",'User Inputs'!F97,0)</f>
        <v>0</v>
      </c>
      <c r="G19" s="571">
        <f>IF('User Inputs'!$H$94="Yes",'User Inputs'!G97,0)</f>
        <v>0</v>
      </c>
      <c r="H19" s="571">
        <f>IF('User Inputs'!$H$94="Yes",'User Inputs'!H97,0)</f>
        <v>0</v>
      </c>
      <c r="I19" s="113" t="e">
        <f t="shared" si="0"/>
        <v>#DIV/0!</v>
      </c>
      <c r="J19" s="113" t="e">
        <f t="shared" si="0"/>
        <v>#DIV/0!</v>
      </c>
      <c r="K19" s="113" t="e">
        <f t="shared" si="0"/>
        <v>#DIV/0!</v>
      </c>
      <c r="L19" s="113" t="e">
        <f t="shared" si="0"/>
        <v>#DIV/0!</v>
      </c>
      <c r="M19" s="113" t="e">
        <f t="shared" si="0"/>
        <v>#DIV/0!</v>
      </c>
      <c r="N19" s="113" t="e">
        <f t="shared" si="0"/>
        <v>#DIV/0!</v>
      </c>
      <c r="O19" s="113" t="e">
        <f t="shared" si="0"/>
        <v>#DIV/0!</v>
      </c>
      <c r="P19" s="113" t="e">
        <f t="shared" si="0"/>
        <v>#DIV/0!</v>
      </c>
      <c r="Q19" s="113" t="e">
        <f t="shared" si="0"/>
        <v>#DIV/0!</v>
      </c>
      <c r="R19" s="113" t="e">
        <f t="shared" si="0"/>
        <v>#DIV/0!</v>
      </c>
      <c r="S19" s="113" t="e">
        <f t="shared" si="1"/>
        <v>#DIV/0!</v>
      </c>
      <c r="T19" s="113" t="e">
        <f t="shared" si="1"/>
        <v>#DIV/0!</v>
      </c>
      <c r="U19" s="113" t="e">
        <f t="shared" si="1"/>
        <v>#DIV/0!</v>
      </c>
      <c r="V19" s="113" t="e">
        <f t="shared" si="1"/>
        <v>#DIV/0!</v>
      </c>
      <c r="W19" s="113" t="e">
        <f t="shared" si="1"/>
        <v>#DIV/0!</v>
      </c>
      <c r="X19" s="113" t="e">
        <f t="shared" si="1"/>
        <v>#DIV/0!</v>
      </c>
      <c r="Y19" s="113" t="e">
        <f t="shared" si="1"/>
        <v>#DIV/0!</v>
      </c>
      <c r="Z19" s="113" t="e">
        <f t="shared" si="1"/>
        <v>#DIV/0!</v>
      </c>
      <c r="AA19" s="113" t="e">
        <f t="shared" si="1"/>
        <v>#DIV/0!</v>
      </c>
      <c r="AB19" s="113" t="e">
        <f t="shared" si="1"/>
        <v>#DIV/0!</v>
      </c>
      <c r="AC19" s="113" t="e">
        <f t="shared" si="2"/>
        <v>#DIV/0!</v>
      </c>
      <c r="AD19" s="113" t="e">
        <f t="shared" si="2"/>
        <v>#DIV/0!</v>
      </c>
      <c r="AE19" s="113" t="e">
        <f t="shared" si="2"/>
        <v>#DIV/0!</v>
      </c>
      <c r="AF19" s="113" t="e">
        <f t="shared" si="2"/>
        <v>#DIV/0!</v>
      </c>
      <c r="AG19" s="113" t="e">
        <f t="shared" si="2"/>
        <v>#DIV/0!</v>
      </c>
      <c r="AH19" s="113" t="e">
        <f t="shared" si="2"/>
        <v>#DIV/0!</v>
      </c>
      <c r="AI19" s="113" t="e">
        <f t="shared" si="2"/>
        <v>#DIV/0!</v>
      </c>
      <c r="AJ19" s="113" t="e">
        <f t="shared" si="2"/>
        <v>#DIV/0!</v>
      </c>
      <c r="AK19" s="113" t="e">
        <f t="shared" si="2"/>
        <v>#DIV/0!</v>
      </c>
      <c r="AL19" s="113" t="e">
        <f t="shared" si="2"/>
        <v>#DIV/0!</v>
      </c>
      <c r="AM19" s="113" t="e">
        <f t="shared" si="3"/>
        <v>#DIV/0!</v>
      </c>
      <c r="AN19" s="113" t="e">
        <f t="shared" si="3"/>
        <v>#DIV/0!</v>
      </c>
      <c r="AO19" s="113" t="e">
        <f t="shared" si="3"/>
        <v>#DIV/0!</v>
      </c>
      <c r="AP19" s="113" t="e">
        <f t="shared" si="3"/>
        <v>#DIV/0!</v>
      </c>
      <c r="AQ19" s="113" t="e">
        <f t="shared" si="3"/>
        <v>#DIV/0!</v>
      </c>
      <c r="AR19" s="113" t="e">
        <f t="shared" si="3"/>
        <v>#DIV/0!</v>
      </c>
      <c r="AS19" s="113" t="e">
        <f t="shared" si="3"/>
        <v>#DIV/0!</v>
      </c>
      <c r="AT19" s="113" t="e">
        <f t="shared" si="3"/>
        <v>#DIV/0!</v>
      </c>
      <c r="AU19" s="113" t="e">
        <f t="shared" si="3"/>
        <v>#DIV/0!</v>
      </c>
      <c r="AV19" s="113" t="e">
        <f t="shared" si="3"/>
        <v>#DIV/0!</v>
      </c>
      <c r="AW19" s="113" t="e">
        <f t="shared" si="3"/>
        <v>#DIV/0!</v>
      </c>
      <c r="AX19" s="113" t="e">
        <f t="shared" si="3"/>
        <v>#DIV/0!</v>
      </c>
      <c r="AY19" s="113" t="e">
        <f t="shared" si="3"/>
        <v>#DIV/0!</v>
      </c>
      <c r="AZ19" s="113" t="e">
        <f t="shared" si="3"/>
        <v>#DIV/0!</v>
      </c>
      <c r="BA19" s="113"/>
      <c r="BB19" s="55"/>
    </row>
    <row r="20" spans="1:54" x14ac:dyDescent="0.25">
      <c r="A20" s="32"/>
      <c r="B20" s="4"/>
      <c r="D20" s="31"/>
      <c r="E20" s="571">
        <f>IF('User Inputs'!$H$94="Yes",'User Inputs'!E98,0)</f>
        <v>0</v>
      </c>
      <c r="F20" s="571">
        <f>IF('User Inputs'!$H$94="Yes",'User Inputs'!F98,0)</f>
        <v>0</v>
      </c>
      <c r="G20" s="571">
        <f>IF('User Inputs'!$H$94="Yes",'User Inputs'!G98,0)</f>
        <v>0</v>
      </c>
      <c r="H20" s="571">
        <f>IF('User Inputs'!$H$94="Yes",'User Inputs'!H98,0)</f>
        <v>0</v>
      </c>
      <c r="I20" s="113" t="e">
        <f t="shared" si="0"/>
        <v>#DIV/0!</v>
      </c>
      <c r="J20" s="113" t="e">
        <f t="shared" si="0"/>
        <v>#DIV/0!</v>
      </c>
      <c r="K20" s="113" t="e">
        <f t="shared" si="0"/>
        <v>#DIV/0!</v>
      </c>
      <c r="L20" s="113" t="e">
        <f t="shared" si="0"/>
        <v>#DIV/0!</v>
      </c>
      <c r="M20" s="113" t="e">
        <f t="shared" si="0"/>
        <v>#DIV/0!</v>
      </c>
      <c r="N20" s="113" t="e">
        <f t="shared" si="0"/>
        <v>#DIV/0!</v>
      </c>
      <c r="O20" s="113" t="e">
        <f t="shared" si="0"/>
        <v>#DIV/0!</v>
      </c>
      <c r="P20" s="113" t="e">
        <f t="shared" si="0"/>
        <v>#DIV/0!</v>
      </c>
      <c r="Q20" s="113" t="e">
        <f t="shared" si="0"/>
        <v>#DIV/0!</v>
      </c>
      <c r="R20" s="113" t="e">
        <f t="shared" si="0"/>
        <v>#DIV/0!</v>
      </c>
      <c r="S20" s="113" t="e">
        <f t="shared" si="1"/>
        <v>#DIV/0!</v>
      </c>
      <c r="T20" s="113" t="e">
        <f t="shared" si="1"/>
        <v>#DIV/0!</v>
      </c>
      <c r="U20" s="113" t="e">
        <f t="shared" si="1"/>
        <v>#DIV/0!</v>
      </c>
      <c r="V20" s="113" t="e">
        <f t="shared" si="1"/>
        <v>#DIV/0!</v>
      </c>
      <c r="W20" s="113" t="e">
        <f t="shared" si="1"/>
        <v>#DIV/0!</v>
      </c>
      <c r="X20" s="113" t="e">
        <f t="shared" si="1"/>
        <v>#DIV/0!</v>
      </c>
      <c r="Y20" s="113" t="e">
        <f t="shared" si="1"/>
        <v>#DIV/0!</v>
      </c>
      <c r="Z20" s="113" t="e">
        <f t="shared" si="1"/>
        <v>#DIV/0!</v>
      </c>
      <c r="AA20" s="113" t="e">
        <f t="shared" si="1"/>
        <v>#DIV/0!</v>
      </c>
      <c r="AB20" s="113" t="e">
        <f t="shared" si="1"/>
        <v>#DIV/0!</v>
      </c>
      <c r="AC20" s="113" t="e">
        <f t="shared" si="2"/>
        <v>#DIV/0!</v>
      </c>
      <c r="AD20" s="113" t="e">
        <f t="shared" si="2"/>
        <v>#DIV/0!</v>
      </c>
      <c r="AE20" s="113" t="e">
        <f t="shared" si="2"/>
        <v>#DIV/0!</v>
      </c>
      <c r="AF20" s="113" t="e">
        <f t="shared" si="2"/>
        <v>#DIV/0!</v>
      </c>
      <c r="AG20" s="113" t="e">
        <f t="shared" si="2"/>
        <v>#DIV/0!</v>
      </c>
      <c r="AH20" s="113" t="e">
        <f t="shared" si="2"/>
        <v>#DIV/0!</v>
      </c>
      <c r="AI20" s="113" t="e">
        <f t="shared" si="2"/>
        <v>#DIV/0!</v>
      </c>
      <c r="AJ20" s="113" t="e">
        <f t="shared" si="2"/>
        <v>#DIV/0!</v>
      </c>
      <c r="AK20" s="113" t="e">
        <f t="shared" si="2"/>
        <v>#DIV/0!</v>
      </c>
      <c r="AL20" s="113" t="e">
        <f t="shared" si="2"/>
        <v>#DIV/0!</v>
      </c>
      <c r="AM20" s="113" t="e">
        <f t="shared" si="3"/>
        <v>#DIV/0!</v>
      </c>
      <c r="AN20" s="113" t="e">
        <f t="shared" si="3"/>
        <v>#DIV/0!</v>
      </c>
      <c r="AO20" s="113" t="e">
        <f t="shared" si="3"/>
        <v>#DIV/0!</v>
      </c>
      <c r="AP20" s="113" t="e">
        <f t="shared" si="3"/>
        <v>#DIV/0!</v>
      </c>
      <c r="AQ20" s="113" t="e">
        <f t="shared" si="3"/>
        <v>#DIV/0!</v>
      </c>
      <c r="AR20" s="113" t="e">
        <f t="shared" si="3"/>
        <v>#DIV/0!</v>
      </c>
      <c r="AS20" s="113" t="e">
        <f t="shared" si="3"/>
        <v>#DIV/0!</v>
      </c>
      <c r="AT20" s="113" t="e">
        <f t="shared" si="3"/>
        <v>#DIV/0!</v>
      </c>
      <c r="AU20" s="113" t="e">
        <f t="shared" si="3"/>
        <v>#DIV/0!</v>
      </c>
      <c r="AV20" s="113" t="e">
        <f t="shared" si="3"/>
        <v>#DIV/0!</v>
      </c>
      <c r="AW20" s="113" t="e">
        <f t="shared" si="3"/>
        <v>#DIV/0!</v>
      </c>
      <c r="AX20" s="113" t="e">
        <f t="shared" si="3"/>
        <v>#DIV/0!</v>
      </c>
      <c r="AY20" s="113" t="e">
        <f t="shared" si="3"/>
        <v>#DIV/0!</v>
      </c>
      <c r="AZ20" s="113" t="e">
        <f t="shared" si="3"/>
        <v>#DIV/0!</v>
      </c>
      <c r="BA20" s="113"/>
      <c r="BB20" s="55"/>
    </row>
    <row r="21" spans="1:54" x14ac:dyDescent="0.25">
      <c r="A21" s="32"/>
      <c r="B21" s="4"/>
      <c r="D21" s="31"/>
      <c r="E21" s="571">
        <f>IF('User Inputs'!$H$94="Yes",'User Inputs'!E99,0)</f>
        <v>0</v>
      </c>
      <c r="F21" s="571">
        <f>IF('User Inputs'!$H$94="Yes",'User Inputs'!F99,0)</f>
        <v>0</v>
      </c>
      <c r="G21" s="571">
        <f>IF('User Inputs'!$H$94="Yes",'User Inputs'!G99,0)</f>
        <v>0</v>
      </c>
      <c r="H21" s="571">
        <f>IF('User Inputs'!$H$94="Yes",'User Inputs'!H99,0)</f>
        <v>0</v>
      </c>
      <c r="I21" s="113" t="e">
        <f t="shared" si="0"/>
        <v>#DIV/0!</v>
      </c>
      <c r="J21" s="113" t="e">
        <f t="shared" si="0"/>
        <v>#DIV/0!</v>
      </c>
      <c r="K21" s="113" t="e">
        <f t="shared" si="0"/>
        <v>#DIV/0!</v>
      </c>
      <c r="L21" s="113" t="e">
        <f t="shared" si="0"/>
        <v>#DIV/0!</v>
      </c>
      <c r="M21" s="113" t="e">
        <f t="shared" si="0"/>
        <v>#DIV/0!</v>
      </c>
      <c r="N21" s="113" t="e">
        <f t="shared" si="0"/>
        <v>#DIV/0!</v>
      </c>
      <c r="O21" s="113" t="e">
        <f t="shared" si="0"/>
        <v>#DIV/0!</v>
      </c>
      <c r="P21" s="113" t="e">
        <f t="shared" si="0"/>
        <v>#DIV/0!</v>
      </c>
      <c r="Q21" s="113" t="e">
        <f t="shared" si="0"/>
        <v>#DIV/0!</v>
      </c>
      <c r="R21" s="113" t="e">
        <f t="shared" si="0"/>
        <v>#DIV/0!</v>
      </c>
      <c r="S21" s="113" t="e">
        <f t="shared" si="1"/>
        <v>#DIV/0!</v>
      </c>
      <c r="T21" s="113" t="e">
        <f t="shared" si="1"/>
        <v>#DIV/0!</v>
      </c>
      <c r="U21" s="113" t="e">
        <f t="shared" si="1"/>
        <v>#DIV/0!</v>
      </c>
      <c r="V21" s="113" t="e">
        <f t="shared" si="1"/>
        <v>#DIV/0!</v>
      </c>
      <c r="W21" s="113" t="e">
        <f t="shared" si="1"/>
        <v>#DIV/0!</v>
      </c>
      <c r="X21" s="113" t="e">
        <f t="shared" si="1"/>
        <v>#DIV/0!</v>
      </c>
      <c r="Y21" s="113" t="e">
        <f t="shared" si="1"/>
        <v>#DIV/0!</v>
      </c>
      <c r="Z21" s="113" t="e">
        <f t="shared" si="1"/>
        <v>#DIV/0!</v>
      </c>
      <c r="AA21" s="113" t="e">
        <f t="shared" si="1"/>
        <v>#DIV/0!</v>
      </c>
      <c r="AB21" s="113" t="e">
        <f t="shared" si="1"/>
        <v>#DIV/0!</v>
      </c>
      <c r="AC21" s="113" t="e">
        <f t="shared" si="2"/>
        <v>#DIV/0!</v>
      </c>
      <c r="AD21" s="113" t="e">
        <f t="shared" si="2"/>
        <v>#DIV/0!</v>
      </c>
      <c r="AE21" s="113" t="e">
        <f t="shared" si="2"/>
        <v>#DIV/0!</v>
      </c>
      <c r="AF21" s="113" t="e">
        <f t="shared" si="2"/>
        <v>#DIV/0!</v>
      </c>
      <c r="AG21" s="113" t="e">
        <f t="shared" si="2"/>
        <v>#DIV/0!</v>
      </c>
      <c r="AH21" s="113" t="e">
        <f t="shared" si="2"/>
        <v>#DIV/0!</v>
      </c>
      <c r="AI21" s="113" t="e">
        <f t="shared" si="2"/>
        <v>#DIV/0!</v>
      </c>
      <c r="AJ21" s="113" t="e">
        <f t="shared" si="2"/>
        <v>#DIV/0!</v>
      </c>
      <c r="AK21" s="113" t="e">
        <f t="shared" si="2"/>
        <v>#DIV/0!</v>
      </c>
      <c r="AL21" s="113" t="e">
        <f t="shared" si="2"/>
        <v>#DIV/0!</v>
      </c>
      <c r="AM21" s="113" t="e">
        <f t="shared" si="3"/>
        <v>#DIV/0!</v>
      </c>
      <c r="AN21" s="113" t="e">
        <f t="shared" si="3"/>
        <v>#DIV/0!</v>
      </c>
      <c r="AO21" s="113" t="e">
        <f t="shared" si="3"/>
        <v>#DIV/0!</v>
      </c>
      <c r="AP21" s="113" t="e">
        <f t="shared" si="3"/>
        <v>#DIV/0!</v>
      </c>
      <c r="AQ21" s="113" t="e">
        <f t="shared" si="3"/>
        <v>#DIV/0!</v>
      </c>
      <c r="AR21" s="113" t="e">
        <f t="shared" si="3"/>
        <v>#DIV/0!</v>
      </c>
      <c r="AS21" s="113" t="e">
        <f t="shared" si="3"/>
        <v>#DIV/0!</v>
      </c>
      <c r="AT21" s="113" t="e">
        <f t="shared" si="3"/>
        <v>#DIV/0!</v>
      </c>
      <c r="AU21" s="113" t="e">
        <f t="shared" si="3"/>
        <v>#DIV/0!</v>
      </c>
      <c r="AV21" s="113" t="e">
        <f t="shared" si="3"/>
        <v>#DIV/0!</v>
      </c>
      <c r="AW21" s="113" t="e">
        <f t="shared" si="3"/>
        <v>#DIV/0!</v>
      </c>
      <c r="AX21" s="113" t="e">
        <f t="shared" si="3"/>
        <v>#DIV/0!</v>
      </c>
      <c r="AY21" s="113" t="e">
        <f t="shared" si="3"/>
        <v>#DIV/0!</v>
      </c>
      <c r="AZ21" s="113" t="e">
        <f t="shared" si="3"/>
        <v>#DIV/0!</v>
      </c>
      <c r="BA21" s="113"/>
      <c r="BB21" s="55"/>
    </row>
    <row r="22" spans="1:54" x14ac:dyDescent="0.25">
      <c r="A22" s="48"/>
      <c r="B22" s="4"/>
      <c r="D22" s="31"/>
      <c r="E22" s="571">
        <f>IF('User Inputs'!$H$94="Yes",'User Inputs'!E101,0)</f>
        <v>0</v>
      </c>
      <c r="F22" s="571">
        <f>IF('User Inputs'!$H$94="Yes",'User Inputs'!F101,0)</f>
        <v>0</v>
      </c>
      <c r="G22" s="571">
        <f>IF('User Inputs'!$H$94="Yes",'User Inputs'!G101,0)</f>
        <v>0</v>
      </c>
      <c r="H22" s="571">
        <f>IF('User Inputs'!$H$94="Yes",'User Inputs'!H101,0)</f>
        <v>0</v>
      </c>
      <c r="I22" s="160" t="e">
        <f t="shared" si="0"/>
        <v>#DIV/0!</v>
      </c>
      <c r="J22" s="160" t="e">
        <f t="shared" si="0"/>
        <v>#DIV/0!</v>
      </c>
      <c r="K22" s="160" t="e">
        <f t="shared" si="0"/>
        <v>#DIV/0!</v>
      </c>
      <c r="L22" s="160" t="e">
        <f t="shared" si="0"/>
        <v>#DIV/0!</v>
      </c>
      <c r="M22" s="160" t="e">
        <f t="shared" si="0"/>
        <v>#DIV/0!</v>
      </c>
      <c r="N22" s="160" t="e">
        <f t="shared" si="0"/>
        <v>#DIV/0!</v>
      </c>
      <c r="O22" s="160" t="e">
        <f t="shared" si="0"/>
        <v>#DIV/0!</v>
      </c>
      <c r="P22" s="160" t="e">
        <f t="shared" si="0"/>
        <v>#DIV/0!</v>
      </c>
      <c r="Q22" s="160" t="e">
        <f t="shared" si="0"/>
        <v>#DIV/0!</v>
      </c>
      <c r="R22" s="160" t="e">
        <f t="shared" si="0"/>
        <v>#DIV/0!</v>
      </c>
      <c r="S22" s="160" t="e">
        <f t="shared" si="1"/>
        <v>#DIV/0!</v>
      </c>
      <c r="T22" s="160" t="e">
        <f t="shared" si="1"/>
        <v>#DIV/0!</v>
      </c>
      <c r="U22" s="160" t="e">
        <f t="shared" si="1"/>
        <v>#DIV/0!</v>
      </c>
      <c r="V22" s="160" t="e">
        <f t="shared" si="1"/>
        <v>#DIV/0!</v>
      </c>
      <c r="W22" s="160" t="e">
        <f t="shared" si="1"/>
        <v>#DIV/0!</v>
      </c>
      <c r="X22" s="160" t="e">
        <f t="shared" si="1"/>
        <v>#DIV/0!</v>
      </c>
      <c r="Y22" s="160" t="e">
        <f t="shared" si="1"/>
        <v>#DIV/0!</v>
      </c>
      <c r="Z22" s="160" t="e">
        <f t="shared" si="1"/>
        <v>#DIV/0!</v>
      </c>
      <c r="AA22" s="160" t="e">
        <f t="shared" si="1"/>
        <v>#DIV/0!</v>
      </c>
      <c r="AB22" s="160" t="e">
        <f t="shared" si="1"/>
        <v>#DIV/0!</v>
      </c>
      <c r="AC22" s="160" t="e">
        <f t="shared" si="2"/>
        <v>#DIV/0!</v>
      </c>
      <c r="AD22" s="160" t="e">
        <f t="shared" si="2"/>
        <v>#DIV/0!</v>
      </c>
      <c r="AE22" s="160" t="e">
        <f t="shared" si="2"/>
        <v>#DIV/0!</v>
      </c>
      <c r="AF22" s="160" t="e">
        <f t="shared" si="2"/>
        <v>#DIV/0!</v>
      </c>
      <c r="AG22" s="160" t="e">
        <f t="shared" si="2"/>
        <v>#DIV/0!</v>
      </c>
      <c r="AH22" s="160" t="e">
        <f t="shared" si="2"/>
        <v>#DIV/0!</v>
      </c>
      <c r="AI22" s="160" t="e">
        <f t="shared" si="2"/>
        <v>#DIV/0!</v>
      </c>
      <c r="AJ22" s="160" t="e">
        <f t="shared" si="2"/>
        <v>#DIV/0!</v>
      </c>
      <c r="AK22" s="160" t="e">
        <f t="shared" si="2"/>
        <v>#DIV/0!</v>
      </c>
      <c r="AL22" s="160" t="e">
        <f t="shared" si="2"/>
        <v>#DIV/0!</v>
      </c>
      <c r="AM22" s="160" t="e">
        <f t="shared" si="3"/>
        <v>#DIV/0!</v>
      </c>
      <c r="AN22" s="160" t="e">
        <f t="shared" si="3"/>
        <v>#DIV/0!</v>
      </c>
      <c r="AO22" s="160" t="e">
        <f t="shared" si="3"/>
        <v>#DIV/0!</v>
      </c>
      <c r="AP22" s="160" t="e">
        <f t="shared" si="3"/>
        <v>#DIV/0!</v>
      </c>
      <c r="AQ22" s="160" t="e">
        <f t="shared" si="3"/>
        <v>#DIV/0!</v>
      </c>
      <c r="AR22" s="160" t="e">
        <f t="shared" si="3"/>
        <v>#DIV/0!</v>
      </c>
      <c r="AS22" s="160" t="e">
        <f t="shared" si="3"/>
        <v>#DIV/0!</v>
      </c>
      <c r="AT22" s="160" t="e">
        <f t="shared" si="3"/>
        <v>#DIV/0!</v>
      </c>
      <c r="AU22" s="160" t="e">
        <f t="shared" si="3"/>
        <v>#DIV/0!</v>
      </c>
      <c r="AV22" s="160" t="e">
        <f t="shared" si="3"/>
        <v>#DIV/0!</v>
      </c>
      <c r="AW22" s="160" t="e">
        <f t="shared" si="3"/>
        <v>#DIV/0!</v>
      </c>
      <c r="AX22" s="160" t="e">
        <f t="shared" si="3"/>
        <v>#DIV/0!</v>
      </c>
      <c r="AY22" s="160" t="e">
        <f t="shared" si="3"/>
        <v>#DIV/0!</v>
      </c>
      <c r="AZ22" s="160" t="e">
        <f t="shared" si="3"/>
        <v>#DIV/0!</v>
      </c>
      <c r="BA22" s="160"/>
      <c r="BB22" s="55"/>
    </row>
    <row r="23" spans="1:54" x14ac:dyDescent="0.25">
      <c r="A23" s="48"/>
      <c r="B23" s="4"/>
      <c r="D23" s="347"/>
      <c r="E23" s="571" t="str">
        <f>IF('User Inputs'!$H$94="No",'Capital Costs'!E28,0)</f>
        <v>Total Capital Cost - Estimated</v>
      </c>
      <c r="F23" s="571" t="str">
        <f>IF('User Inputs'!$H$94="No",'Capital Costs'!F28,0)</f>
        <v>Project Defined</v>
      </c>
      <c r="G23" s="571" t="str">
        <f>IF('User Inputs'!$H$94="No",'Capital Costs'!G28,0)</f>
        <v>2021$s</v>
      </c>
      <c r="H23" s="924" t="e">
        <f>IF('User Inputs'!$H$94="No",'Capital Costs'!H28,0)</f>
        <v>#N/A</v>
      </c>
      <c r="I23" s="160" t="e">
        <f t="shared" si="0"/>
        <v>#N/A</v>
      </c>
      <c r="J23" s="160" t="e">
        <f t="shared" si="0"/>
        <v>#N/A</v>
      </c>
      <c r="K23" s="160" t="e">
        <f t="shared" si="0"/>
        <v>#N/A</v>
      </c>
      <c r="L23" s="160" t="e">
        <f t="shared" si="0"/>
        <v>#N/A</v>
      </c>
      <c r="M23" s="160" t="e">
        <f t="shared" si="0"/>
        <v>#N/A</v>
      </c>
      <c r="N23" s="160" t="e">
        <f t="shared" si="0"/>
        <v>#N/A</v>
      </c>
      <c r="O23" s="160" t="e">
        <f t="shared" si="0"/>
        <v>#N/A</v>
      </c>
      <c r="P23" s="160" t="e">
        <f t="shared" si="0"/>
        <v>#N/A</v>
      </c>
      <c r="Q23" s="160" t="e">
        <f t="shared" si="0"/>
        <v>#N/A</v>
      </c>
      <c r="R23" s="160" t="e">
        <f t="shared" si="0"/>
        <v>#N/A</v>
      </c>
      <c r="S23" s="160" t="e">
        <f t="shared" si="1"/>
        <v>#N/A</v>
      </c>
      <c r="T23" s="160" t="e">
        <f t="shared" si="1"/>
        <v>#N/A</v>
      </c>
      <c r="U23" s="160" t="e">
        <f t="shared" si="1"/>
        <v>#N/A</v>
      </c>
      <c r="V23" s="160" t="e">
        <f t="shared" si="1"/>
        <v>#N/A</v>
      </c>
      <c r="W23" s="160" t="e">
        <f t="shared" si="1"/>
        <v>#N/A</v>
      </c>
      <c r="X23" s="160" t="e">
        <f t="shared" si="1"/>
        <v>#N/A</v>
      </c>
      <c r="Y23" s="160" t="e">
        <f t="shared" si="1"/>
        <v>#N/A</v>
      </c>
      <c r="Z23" s="160" t="e">
        <f t="shared" si="1"/>
        <v>#N/A</v>
      </c>
      <c r="AA23" s="160" t="e">
        <f t="shared" si="1"/>
        <v>#N/A</v>
      </c>
      <c r="AB23" s="160" t="e">
        <f t="shared" si="1"/>
        <v>#N/A</v>
      </c>
      <c r="AC23" s="160" t="e">
        <f t="shared" si="2"/>
        <v>#N/A</v>
      </c>
      <c r="AD23" s="160" t="e">
        <f t="shared" si="2"/>
        <v>#N/A</v>
      </c>
      <c r="AE23" s="160" t="e">
        <f t="shared" si="2"/>
        <v>#N/A</v>
      </c>
      <c r="AF23" s="160" t="e">
        <f t="shared" si="2"/>
        <v>#N/A</v>
      </c>
      <c r="AG23" s="160" t="e">
        <f t="shared" si="2"/>
        <v>#N/A</v>
      </c>
      <c r="AH23" s="160" t="e">
        <f t="shared" si="2"/>
        <v>#N/A</v>
      </c>
      <c r="AI23" s="160" t="e">
        <f t="shared" si="2"/>
        <v>#N/A</v>
      </c>
      <c r="AJ23" s="160" t="e">
        <f t="shared" si="2"/>
        <v>#N/A</v>
      </c>
      <c r="AK23" s="160" t="e">
        <f t="shared" si="2"/>
        <v>#N/A</v>
      </c>
      <c r="AL23" s="160" t="e">
        <f t="shared" si="2"/>
        <v>#N/A</v>
      </c>
      <c r="AM23" s="160" t="e">
        <f t="shared" si="3"/>
        <v>#N/A</v>
      </c>
      <c r="AN23" s="160" t="e">
        <f t="shared" si="3"/>
        <v>#N/A</v>
      </c>
      <c r="AO23" s="160" t="e">
        <f t="shared" si="3"/>
        <v>#N/A</v>
      </c>
      <c r="AP23" s="160" t="e">
        <f t="shared" si="3"/>
        <v>#N/A</v>
      </c>
      <c r="AQ23" s="160" t="e">
        <f t="shared" si="3"/>
        <v>#N/A</v>
      </c>
      <c r="AR23" s="160" t="e">
        <f t="shared" si="3"/>
        <v>#N/A</v>
      </c>
      <c r="AS23" s="160" t="e">
        <f t="shared" si="3"/>
        <v>#N/A</v>
      </c>
      <c r="AT23" s="160" t="e">
        <f t="shared" si="3"/>
        <v>#N/A</v>
      </c>
      <c r="AU23" s="160" t="e">
        <f t="shared" si="3"/>
        <v>#N/A</v>
      </c>
      <c r="AV23" s="160" t="e">
        <f t="shared" si="3"/>
        <v>#N/A</v>
      </c>
      <c r="AW23" s="160" t="e">
        <f t="shared" si="3"/>
        <v>#N/A</v>
      </c>
      <c r="AX23" s="160" t="e">
        <f t="shared" si="3"/>
        <v>#N/A</v>
      </c>
      <c r="AY23" s="160" t="e">
        <f t="shared" si="3"/>
        <v>#N/A</v>
      </c>
      <c r="AZ23" s="160" t="e">
        <f t="shared" si="3"/>
        <v>#N/A</v>
      </c>
      <c r="BA23" s="833"/>
      <c r="BB23" s="320"/>
    </row>
    <row r="24" spans="1:54" x14ac:dyDescent="0.25">
      <c r="A24" s="32"/>
      <c r="B24" s="4"/>
      <c r="D24" s="347"/>
      <c r="E24" s="518" t="s">
        <v>265</v>
      </c>
      <c r="F24" s="519"/>
      <c r="G24" s="519" t="str">
        <f>CONCATENATE('User Inputs'!$H$90,"$s")</f>
        <v>$s</v>
      </c>
      <c r="H24" s="468" t="e">
        <f t="shared" ref="H24" si="4">SUM(I24:BA24)</f>
        <v>#DIV/0!</v>
      </c>
      <c r="I24" s="348" t="e">
        <f>SUM(I18:I23)</f>
        <v>#DIV/0!</v>
      </c>
      <c r="J24" s="348" t="e">
        <f t="shared" ref="J24:AZ24" si="5">SUM(J18:J23)</f>
        <v>#DIV/0!</v>
      </c>
      <c r="K24" s="348" t="e">
        <f t="shared" si="5"/>
        <v>#DIV/0!</v>
      </c>
      <c r="L24" s="348" t="e">
        <f t="shared" si="5"/>
        <v>#DIV/0!</v>
      </c>
      <c r="M24" s="348" t="e">
        <f t="shared" si="5"/>
        <v>#DIV/0!</v>
      </c>
      <c r="N24" s="348" t="e">
        <f t="shared" si="5"/>
        <v>#DIV/0!</v>
      </c>
      <c r="O24" s="348" t="e">
        <f t="shared" si="5"/>
        <v>#DIV/0!</v>
      </c>
      <c r="P24" s="348" t="e">
        <f t="shared" si="5"/>
        <v>#DIV/0!</v>
      </c>
      <c r="Q24" s="348" t="e">
        <f t="shared" si="5"/>
        <v>#DIV/0!</v>
      </c>
      <c r="R24" s="348" t="e">
        <f t="shared" si="5"/>
        <v>#DIV/0!</v>
      </c>
      <c r="S24" s="348" t="e">
        <f t="shared" si="5"/>
        <v>#DIV/0!</v>
      </c>
      <c r="T24" s="348" t="e">
        <f t="shared" si="5"/>
        <v>#DIV/0!</v>
      </c>
      <c r="U24" s="348" t="e">
        <f t="shared" si="5"/>
        <v>#DIV/0!</v>
      </c>
      <c r="V24" s="348" t="e">
        <f t="shared" si="5"/>
        <v>#DIV/0!</v>
      </c>
      <c r="W24" s="348" t="e">
        <f t="shared" si="5"/>
        <v>#DIV/0!</v>
      </c>
      <c r="X24" s="348" t="e">
        <f t="shared" si="5"/>
        <v>#DIV/0!</v>
      </c>
      <c r="Y24" s="348" t="e">
        <f t="shared" si="5"/>
        <v>#DIV/0!</v>
      </c>
      <c r="Z24" s="348" t="e">
        <f t="shared" si="5"/>
        <v>#DIV/0!</v>
      </c>
      <c r="AA24" s="348" t="e">
        <f t="shared" si="5"/>
        <v>#DIV/0!</v>
      </c>
      <c r="AB24" s="348" t="e">
        <f t="shared" si="5"/>
        <v>#DIV/0!</v>
      </c>
      <c r="AC24" s="348" t="e">
        <f t="shared" si="5"/>
        <v>#DIV/0!</v>
      </c>
      <c r="AD24" s="348" t="e">
        <f t="shared" si="5"/>
        <v>#DIV/0!</v>
      </c>
      <c r="AE24" s="348" t="e">
        <f t="shared" si="5"/>
        <v>#DIV/0!</v>
      </c>
      <c r="AF24" s="348" t="e">
        <f t="shared" si="5"/>
        <v>#DIV/0!</v>
      </c>
      <c r="AG24" s="348" t="e">
        <f t="shared" si="5"/>
        <v>#DIV/0!</v>
      </c>
      <c r="AH24" s="348" t="e">
        <f t="shared" si="5"/>
        <v>#DIV/0!</v>
      </c>
      <c r="AI24" s="348" t="e">
        <f t="shared" si="5"/>
        <v>#DIV/0!</v>
      </c>
      <c r="AJ24" s="348" t="e">
        <f t="shared" si="5"/>
        <v>#DIV/0!</v>
      </c>
      <c r="AK24" s="348" t="e">
        <f t="shared" si="5"/>
        <v>#DIV/0!</v>
      </c>
      <c r="AL24" s="348" t="e">
        <f t="shared" si="5"/>
        <v>#DIV/0!</v>
      </c>
      <c r="AM24" s="348" t="e">
        <f t="shared" si="5"/>
        <v>#DIV/0!</v>
      </c>
      <c r="AN24" s="348" t="e">
        <f t="shared" si="5"/>
        <v>#DIV/0!</v>
      </c>
      <c r="AO24" s="348" t="e">
        <f t="shared" si="5"/>
        <v>#DIV/0!</v>
      </c>
      <c r="AP24" s="348" t="e">
        <f t="shared" si="5"/>
        <v>#DIV/0!</v>
      </c>
      <c r="AQ24" s="348" t="e">
        <f t="shared" si="5"/>
        <v>#DIV/0!</v>
      </c>
      <c r="AR24" s="348" t="e">
        <f t="shared" si="5"/>
        <v>#DIV/0!</v>
      </c>
      <c r="AS24" s="348" t="e">
        <f t="shared" si="5"/>
        <v>#DIV/0!</v>
      </c>
      <c r="AT24" s="348" t="e">
        <f t="shared" si="5"/>
        <v>#DIV/0!</v>
      </c>
      <c r="AU24" s="348" t="e">
        <f t="shared" si="5"/>
        <v>#DIV/0!</v>
      </c>
      <c r="AV24" s="348" t="e">
        <f t="shared" si="5"/>
        <v>#DIV/0!</v>
      </c>
      <c r="AW24" s="348" t="e">
        <f t="shared" si="5"/>
        <v>#DIV/0!</v>
      </c>
      <c r="AX24" s="348" t="e">
        <f t="shared" si="5"/>
        <v>#DIV/0!</v>
      </c>
      <c r="AY24" s="348" t="e">
        <f t="shared" si="5"/>
        <v>#DIV/0!</v>
      </c>
      <c r="AZ24" s="348" t="e">
        <f t="shared" si="5"/>
        <v>#DIV/0!</v>
      </c>
      <c r="BA24" s="348"/>
      <c r="BB24" s="320"/>
    </row>
    <row r="25" spans="1:54" s="1" customFormat="1" x14ac:dyDescent="0.25">
      <c r="A25" s="48"/>
      <c r="C25" s="5"/>
      <c r="D25" s="155"/>
      <c r="E25" s="504"/>
      <c r="F25" s="505"/>
      <c r="G25" s="506"/>
      <c r="H25" s="464"/>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59"/>
      <c r="AQ25" s="159"/>
      <c r="AR25" s="159"/>
      <c r="AS25" s="159"/>
      <c r="AT25" s="159"/>
      <c r="AU25" s="159"/>
      <c r="AV25" s="159"/>
      <c r="AW25" s="159"/>
      <c r="AX25" s="159"/>
      <c r="AY25" s="159"/>
      <c r="AZ25" s="159"/>
      <c r="BA25" s="159"/>
      <c r="BB25" s="156"/>
    </row>
    <row r="26" spans="1:54" ht="15" customHeight="1" x14ac:dyDescent="0.25">
      <c r="A26" s="48"/>
      <c r="B26" s="4"/>
      <c r="C26" s="16" t="s">
        <v>266</v>
      </c>
      <c r="D26" s="31"/>
      <c r="E26" s="507"/>
      <c r="F26" s="508"/>
      <c r="G26" s="507"/>
      <c r="H26" s="361"/>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c r="AR26" s="158"/>
      <c r="AS26" s="158"/>
      <c r="AT26" s="158"/>
      <c r="AU26" s="158"/>
      <c r="AV26" s="158"/>
      <c r="AW26" s="158"/>
      <c r="AX26" s="158"/>
      <c r="AY26" s="158"/>
      <c r="AZ26" s="158"/>
      <c r="BA26" s="158"/>
    </row>
    <row r="27" spans="1:54" s="17" customFormat="1" x14ac:dyDescent="0.25">
      <c r="A27" s="112"/>
      <c r="C27" s="99"/>
      <c r="D27" s="36"/>
      <c r="E27" s="509" t="s">
        <v>267</v>
      </c>
      <c r="F27" s="509"/>
      <c r="G27" s="509" t="s">
        <v>268</v>
      </c>
      <c r="H27" s="465" t="e">
        <f>SUM(I27:BA27)</f>
        <v>#DIV/0!</v>
      </c>
      <c r="I27" s="113" t="e">
        <f t="shared" ref="I27:AZ27" si="6">I$18*I$5</f>
        <v>#DIV/0!</v>
      </c>
      <c r="J27" s="113" t="e">
        <f t="shared" si="6"/>
        <v>#DIV/0!</v>
      </c>
      <c r="K27" s="113" t="e">
        <f t="shared" si="6"/>
        <v>#DIV/0!</v>
      </c>
      <c r="L27" s="113" t="e">
        <f t="shared" si="6"/>
        <v>#DIV/0!</v>
      </c>
      <c r="M27" s="113" t="e">
        <f t="shared" si="6"/>
        <v>#DIV/0!</v>
      </c>
      <c r="N27" s="113" t="e">
        <f t="shared" si="6"/>
        <v>#DIV/0!</v>
      </c>
      <c r="O27" s="113" t="e">
        <f t="shared" si="6"/>
        <v>#DIV/0!</v>
      </c>
      <c r="P27" s="113" t="e">
        <f t="shared" si="6"/>
        <v>#DIV/0!</v>
      </c>
      <c r="Q27" s="113" t="e">
        <f t="shared" si="6"/>
        <v>#DIV/0!</v>
      </c>
      <c r="R27" s="113" t="e">
        <f t="shared" si="6"/>
        <v>#DIV/0!</v>
      </c>
      <c r="S27" s="113" t="e">
        <f t="shared" si="6"/>
        <v>#DIV/0!</v>
      </c>
      <c r="T27" s="113" t="e">
        <f t="shared" si="6"/>
        <v>#DIV/0!</v>
      </c>
      <c r="U27" s="113" t="e">
        <f t="shared" si="6"/>
        <v>#DIV/0!</v>
      </c>
      <c r="V27" s="113" t="e">
        <f t="shared" si="6"/>
        <v>#DIV/0!</v>
      </c>
      <c r="W27" s="113" t="e">
        <f t="shared" si="6"/>
        <v>#DIV/0!</v>
      </c>
      <c r="X27" s="113" t="e">
        <f t="shared" si="6"/>
        <v>#DIV/0!</v>
      </c>
      <c r="Y27" s="113" t="e">
        <f t="shared" si="6"/>
        <v>#DIV/0!</v>
      </c>
      <c r="Z27" s="113" t="e">
        <f t="shared" si="6"/>
        <v>#DIV/0!</v>
      </c>
      <c r="AA27" s="113" t="e">
        <f t="shared" si="6"/>
        <v>#DIV/0!</v>
      </c>
      <c r="AB27" s="113" t="e">
        <f t="shared" si="6"/>
        <v>#DIV/0!</v>
      </c>
      <c r="AC27" s="113" t="e">
        <f t="shared" si="6"/>
        <v>#DIV/0!</v>
      </c>
      <c r="AD27" s="113" t="e">
        <f t="shared" si="6"/>
        <v>#DIV/0!</v>
      </c>
      <c r="AE27" s="113" t="e">
        <f t="shared" si="6"/>
        <v>#DIV/0!</v>
      </c>
      <c r="AF27" s="113" t="e">
        <f t="shared" si="6"/>
        <v>#DIV/0!</v>
      </c>
      <c r="AG27" s="113" t="e">
        <f t="shared" si="6"/>
        <v>#DIV/0!</v>
      </c>
      <c r="AH27" s="113" t="e">
        <f t="shared" si="6"/>
        <v>#DIV/0!</v>
      </c>
      <c r="AI27" s="113" t="e">
        <f t="shared" si="6"/>
        <v>#DIV/0!</v>
      </c>
      <c r="AJ27" s="113" t="e">
        <f t="shared" si="6"/>
        <v>#DIV/0!</v>
      </c>
      <c r="AK27" s="113" t="e">
        <f t="shared" si="6"/>
        <v>#DIV/0!</v>
      </c>
      <c r="AL27" s="113" t="e">
        <f t="shared" si="6"/>
        <v>#DIV/0!</v>
      </c>
      <c r="AM27" s="113" t="e">
        <f t="shared" si="6"/>
        <v>#DIV/0!</v>
      </c>
      <c r="AN27" s="113" t="e">
        <f t="shared" si="6"/>
        <v>#DIV/0!</v>
      </c>
      <c r="AO27" s="113" t="e">
        <f t="shared" si="6"/>
        <v>#DIV/0!</v>
      </c>
      <c r="AP27" s="113" t="e">
        <f t="shared" si="6"/>
        <v>#DIV/0!</v>
      </c>
      <c r="AQ27" s="113" t="e">
        <f t="shared" si="6"/>
        <v>#DIV/0!</v>
      </c>
      <c r="AR27" s="113" t="e">
        <f t="shared" si="6"/>
        <v>#DIV/0!</v>
      </c>
      <c r="AS27" s="113" t="e">
        <f t="shared" si="6"/>
        <v>#DIV/0!</v>
      </c>
      <c r="AT27" s="113" t="e">
        <f t="shared" si="6"/>
        <v>#DIV/0!</v>
      </c>
      <c r="AU27" s="113" t="e">
        <f t="shared" si="6"/>
        <v>#DIV/0!</v>
      </c>
      <c r="AV27" s="113" t="e">
        <f t="shared" si="6"/>
        <v>#DIV/0!</v>
      </c>
      <c r="AW27" s="113" t="e">
        <f t="shared" si="6"/>
        <v>#DIV/0!</v>
      </c>
      <c r="AX27" s="113" t="e">
        <f t="shared" si="6"/>
        <v>#DIV/0!</v>
      </c>
      <c r="AY27" s="113" t="e">
        <f t="shared" si="6"/>
        <v>#DIV/0!</v>
      </c>
      <c r="AZ27" s="113" t="e">
        <f t="shared" si="6"/>
        <v>#DIV/0!</v>
      </c>
      <c r="BA27" s="113"/>
      <c r="BB27" s="114"/>
    </row>
    <row r="28" spans="1:54" s="17" customFormat="1" x14ac:dyDescent="0.25">
      <c r="A28" s="112"/>
      <c r="C28" s="99"/>
      <c r="D28" s="36"/>
      <c r="E28" s="509" t="s">
        <v>269</v>
      </c>
      <c r="F28" s="509"/>
      <c r="G28" s="509" t="s">
        <v>268</v>
      </c>
      <c r="H28" s="465" t="e">
        <f t="shared" ref="H28:H33" si="7">SUM(I28:BA28)</f>
        <v>#DIV/0!</v>
      </c>
      <c r="I28" s="113" t="e">
        <f t="shared" ref="I28:AZ28" si="8">I$19*I$5</f>
        <v>#DIV/0!</v>
      </c>
      <c r="J28" s="113" t="e">
        <f t="shared" si="8"/>
        <v>#DIV/0!</v>
      </c>
      <c r="K28" s="113" t="e">
        <f t="shared" si="8"/>
        <v>#DIV/0!</v>
      </c>
      <c r="L28" s="113" t="e">
        <f t="shared" si="8"/>
        <v>#DIV/0!</v>
      </c>
      <c r="M28" s="113" t="e">
        <f t="shared" si="8"/>
        <v>#DIV/0!</v>
      </c>
      <c r="N28" s="113" t="e">
        <f t="shared" si="8"/>
        <v>#DIV/0!</v>
      </c>
      <c r="O28" s="113" t="e">
        <f t="shared" si="8"/>
        <v>#DIV/0!</v>
      </c>
      <c r="P28" s="113" t="e">
        <f t="shared" si="8"/>
        <v>#DIV/0!</v>
      </c>
      <c r="Q28" s="113" t="e">
        <f t="shared" si="8"/>
        <v>#DIV/0!</v>
      </c>
      <c r="R28" s="113" t="e">
        <f t="shared" si="8"/>
        <v>#DIV/0!</v>
      </c>
      <c r="S28" s="113" t="e">
        <f t="shared" si="8"/>
        <v>#DIV/0!</v>
      </c>
      <c r="T28" s="113" t="e">
        <f t="shared" si="8"/>
        <v>#DIV/0!</v>
      </c>
      <c r="U28" s="113" t="e">
        <f t="shared" si="8"/>
        <v>#DIV/0!</v>
      </c>
      <c r="V28" s="113" t="e">
        <f t="shared" si="8"/>
        <v>#DIV/0!</v>
      </c>
      <c r="W28" s="113" t="e">
        <f t="shared" si="8"/>
        <v>#DIV/0!</v>
      </c>
      <c r="X28" s="113" t="e">
        <f t="shared" si="8"/>
        <v>#DIV/0!</v>
      </c>
      <c r="Y28" s="113" t="e">
        <f t="shared" si="8"/>
        <v>#DIV/0!</v>
      </c>
      <c r="Z28" s="113" t="e">
        <f t="shared" si="8"/>
        <v>#DIV/0!</v>
      </c>
      <c r="AA28" s="113" t="e">
        <f t="shared" si="8"/>
        <v>#DIV/0!</v>
      </c>
      <c r="AB28" s="113" t="e">
        <f t="shared" si="8"/>
        <v>#DIV/0!</v>
      </c>
      <c r="AC28" s="113" t="e">
        <f t="shared" si="8"/>
        <v>#DIV/0!</v>
      </c>
      <c r="AD28" s="113" t="e">
        <f t="shared" si="8"/>
        <v>#DIV/0!</v>
      </c>
      <c r="AE28" s="113" t="e">
        <f t="shared" si="8"/>
        <v>#DIV/0!</v>
      </c>
      <c r="AF28" s="113" t="e">
        <f t="shared" si="8"/>
        <v>#DIV/0!</v>
      </c>
      <c r="AG28" s="113" t="e">
        <f t="shared" si="8"/>
        <v>#DIV/0!</v>
      </c>
      <c r="AH28" s="113" t="e">
        <f t="shared" si="8"/>
        <v>#DIV/0!</v>
      </c>
      <c r="AI28" s="113" t="e">
        <f t="shared" si="8"/>
        <v>#DIV/0!</v>
      </c>
      <c r="AJ28" s="113" t="e">
        <f t="shared" si="8"/>
        <v>#DIV/0!</v>
      </c>
      <c r="AK28" s="113" t="e">
        <f t="shared" si="8"/>
        <v>#DIV/0!</v>
      </c>
      <c r="AL28" s="113" t="e">
        <f t="shared" si="8"/>
        <v>#DIV/0!</v>
      </c>
      <c r="AM28" s="113" t="e">
        <f t="shared" si="8"/>
        <v>#DIV/0!</v>
      </c>
      <c r="AN28" s="113" t="e">
        <f t="shared" si="8"/>
        <v>#DIV/0!</v>
      </c>
      <c r="AO28" s="113" t="e">
        <f t="shared" si="8"/>
        <v>#DIV/0!</v>
      </c>
      <c r="AP28" s="113" t="e">
        <f t="shared" si="8"/>
        <v>#DIV/0!</v>
      </c>
      <c r="AQ28" s="113" t="e">
        <f t="shared" si="8"/>
        <v>#DIV/0!</v>
      </c>
      <c r="AR28" s="113" t="e">
        <f t="shared" si="8"/>
        <v>#DIV/0!</v>
      </c>
      <c r="AS28" s="113" t="e">
        <f t="shared" si="8"/>
        <v>#DIV/0!</v>
      </c>
      <c r="AT28" s="113" t="e">
        <f t="shared" si="8"/>
        <v>#DIV/0!</v>
      </c>
      <c r="AU28" s="113" t="e">
        <f t="shared" si="8"/>
        <v>#DIV/0!</v>
      </c>
      <c r="AV28" s="113" t="e">
        <f t="shared" si="8"/>
        <v>#DIV/0!</v>
      </c>
      <c r="AW28" s="113" t="e">
        <f t="shared" si="8"/>
        <v>#DIV/0!</v>
      </c>
      <c r="AX28" s="113" t="e">
        <f t="shared" si="8"/>
        <v>#DIV/0!</v>
      </c>
      <c r="AY28" s="113" t="e">
        <f t="shared" si="8"/>
        <v>#DIV/0!</v>
      </c>
      <c r="AZ28" s="113" t="e">
        <f t="shared" si="8"/>
        <v>#DIV/0!</v>
      </c>
      <c r="BA28" s="113"/>
      <c r="BB28" s="114"/>
    </row>
    <row r="29" spans="1:54" s="17" customFormat="1" x14ac:dyDescent="0.25">
      <c r="A29" s="115"/>
      <c r="C29" s="99"/>
      <c r="D29" s="36"/>
      <c r="E29" s="509" t="s">
        <v>270</v>
      </c>
      <c r="F29" s="509"/>
      <c r="G29" s="509" t="s">
        <v>268</v>
      </c>
      <c r="H29" s="465" t="e">
        <f t="shared" si="7"/>
        <v>#DIV/0!</v>
      </c>
      <c r="I29" s="113" t="e">
        <f t="shared" ref="I29:AZ29" si="9">I$20*I$5</f>
        <v>#DIV/0!</v>
      </c>
      <c r="J29" s="113" t="e">
        <f t="shared" si="9"/>
        <v>#DIV/0!</v>
      </c>
      <c r="K29" s="113" t="e">
        <f t="shared" si="9"/>
        <v>#DIV/0!</v>
      </c>
      <c r="L29" s="113" t="e">
        <f t="shared" si="9"/>
        <v>#DIV/0!</v>
      </c>
      <c r="M29" s="113" t="e">
        <f t="shared" si="9"/>
        <v>#DIV/0!</v>
      </c>
      <c r="N29" s="113" t="e">
        <f t="shared" si="9"/>
        <v>#DIV/0!</v>
      </c>
      <c r="O29" s="113" t="e">
        <f t="shared" si="9"/>
        <v>#DIV/0!</v>
      </c>
      <c r="P29" s="113" t="e">
        <f t="shared" si="9"/>
        <v>#DIV/0!</v>
      </c>
      <c r="Q29" s="113" t="e">
        <f t="shared" si="9"/>
        <v>#DIV/0!</v>
      </c>
      <c r="R29" s="113" t="e">
        <f t="shared" si="9"/>
        <v>#DIV/0!</v>
      </c>
      <c r="S29" s="113" t="e">
        <f t="shared" si="9"/>
        <v>#DIV/0!</v>
      </c>
      <c r="T29" s="113" t="e">
        <f t="shared" si="9"/>
        <v>#DIV/0!</v>
      </c>
      <c r="U29" s="113" t="e">
        <f t="shared" si="9"/>
        <v>#DIV/0!</v>
      </c>
      <c r="V29" s="113" t="e">
        <f t="shared" si="9"/>
        <v>#DIV/0!</v>
      </c>
      <c r="W29" s="113" t="e">
        <f t="shared" si="9"/>
        <v>#DIV/0!</v>
      </c>
      <c r="X29" s="113" t="e">
        <f t="shared" si="9"/>
        <v>#DIV/0!</v>
      </c>
      <c r="Y29" s="113" t="e">
        <f t="shared" si="9"/>
        <v>#DIV/0!</v>
      </c>
      <c r="Z29" s="113" t="e">
        <f t="shared" si="9"/>
        <v>#DIV/0!</v>
      </c>
      <c r="AA29" s="113" t="e">
        <f t="shared" si="9"/>
        <v>#DIV/0!</v>
      </c>
      <c r="AB29" s="113" t="e">
        <f t="shared" si="9"/>
        <v>#DIV/0!</v>
      </c>
      <c r="AC29" s="113" t="e">
        <f t="shared" si="9"/>
        <v>#DIV/0!</v>
      </c>
      <c r="AD29" s="113" t="e">
        <f t="shared" si="9"/>
        <v>#DIV/0!</v>
      </c>
      <c r="AE29" s="113" t="e">
        <f t="shared" si="9"/>
        <v>#DIV/0!</v>
      </c>
      <c r="AF29" s="113" t="e">
        <f t="shared" si="9"/>
        <v>#DIV/0!</v>
      </c>
      <c r="AG29" s="113" t="e">
        <f t="shared" si="9"/>
        <v>#DIV/0!</v>
      </c>
      <c r="AH29" s="113" t="e">
        <f t="shared" si="9"/>
        <v>#DIV/0!</v>
      </c>
      <c r="AI29" s="113" t="e">
        <f t="shared" si="9"/>
        <v>#DIV/0!</v>
      </c>
      <c r="AJ29" s="113" t="e">
        <f t="shared" si="9"/>
        <v>#DIV/0!</v>
      </c>
      <c r="AK29" s="113" t="e">
        <f t="shared" si="9"/>
        <v>#DIV/0!</v>
      </c>
      <c r="AL29" s="113" t="e">
        <f t="shared" si="9"/>
        <v>#DIV/0!</v>
      </c>
      <c r="AM29" s="113" t="e">
        <f t="shared" si="9"/>
        <v>#DIV/0!</v>
      </c>
      <c r="AN29" s="113" t="e">
        <f t="shared" si="9"/>
        <v>#DIV/0!</v>
      </c>
      <c r="AO29" s="113" t="e">
        <f t="shared" si="9"/>
        <v>#DIV/0!</v>
      </c>
      <c r="AP29" s="113" t="e">
        <f t="shared" si="9"/>
        <v>#DIV/0!</v>
      </c>
      <c r="AQ29" s="113" t="e">
        <f t="shared" si="9"/>
        <v>#DIV/0!</v>
      </c>
      <c r="AR29" s="113" t="e">
        <f t="shared" si="9"/>
        <v>#DIV/0!</v>
      </c>
      <c r="AS29" s="113" t="e">
        <f t="shared" si="9"/>
        <v>#DIV/0!</v>
      </c>
      <c r="AT29" s="113" t="e">
        <f t="shared" si="9"/>
        <v>#DIV/0!</v>
      </c>
      <c r="AU29" s="113" t="e">
        <f t="shared" si="9"/>
        <v>#DIV/0!</v>
      </c>
      <c r="AV29" s="113" t="e">
        <f t="shared" si="9"/>
        <v>#DIV/0!</v>
      </c>
      <c r="AW29" s="113" t="e">
        <f t="shared" si="9"/>
        <v>#DIV/0!</v>
      </c>
      <c r="AX29" s="113" t="e">
        <f t="shared" si="9"/>
        <v>#DIV/0!</v>
      </c>
      <c r="AY29" s="113" t="e">
        <f t="shared" si="9"/>
        <v>#DIV/0!</v>
      </c>
      <c r="AZ29" s="113" t="e">
        <f t="shared" si="9"/>
        <v>#DIV/0!</v>
      </c>
      <c r="BA29" s="113"/>
      <c r="BB29" s="114"/>
    </row>
    <row r="30" spans="1:54" s="17" customFormat="1" x14ac:dyDescent="0.25">
      <c r="A30" s="115"/>
      <c r="C30" s="99"/>
      <c r="D30" s="36"/>
      <c r="E30" s="509" t="s">
        <v>271</v>
      </c>
      <c r="F30" s="509"/>
      <c r="G30" s="509" t="s">
        <v>268</v>
      </c>
      <c r="H30" s="465" t="e">
        <f t="shared" si="7"/>
        <v>#DIV/0!</v>
      </c>
      <c r="I30" s="113" t="e">
        <f t="shared" ref="I30:AZ30" si="10">I$21*I$5</f>
        <v>#DIV/0!</v>
      </c>
      <c r="J30" s="113" t="e">
        <f t="shared" si="10"/>
        <v>#DIV/0!</v>
      </c>
      <c r="K30" s="113" t="e">
        <f t="shared" si="10"/>
        <v>#DIV/0!</v>
      </c>
      <c r="L30" s="113" t="e">
        <f t="shared" si="10"/>
        <v>#DIV/0!</v>
      </c>
      <c r="M30" s="113" t="e">
        <f t="shared" si="10"/>
        <v>#DIV/0!</v>
      </c>
      <c r="N30" s="113" t="e">
        <f t="shared" si="10"/>
        <v>#DIV/0!</v>
      </c>
      <c r="O30" s="113" t="e">
        <f t="shared" si="10"/>
        <v>#DIV/0!</v>
      </c>
      <c r="P30" s="113" t="e">
        <f t="shared" si="10"/>
        <v>#DIV/0!</v>
      </c>
      <c r="Q30" s="113" t="e">
        <f t="shared" si="10"/>
        <v>#DIV/0!</v>
      </c>
      <c r="R30" s="113" t="e">
        <f t="shared" si="10"/>
        <v>#DIV/0!</v>
      </c>
      <c r="S30" s="113" t="e">
        <f t="shared" si="10"/>
        <v>#DIV/0!</v>
      </c>
      <c r="T30" s="113" t="e">
        <f t="shared" si="10"/>
        <v>#DIV/0!</v>
      </c>
      <c r="U30" s="113" t="e">
        <f t="shared" si="10"/>
        <v>#DIV/0!</v>
      </c>
      <c r="V30" s="113" t="e">
        <f t="shared" si="10"/>
        <v>#DIV/0!</v>
      </c>
      <c r="W30" s="113" t="e">
        <f t="shared" si="10"/>
        <v>#DIV/0!</v>
      </c>
      <c r="X30" s="113" t="e">
        <f t="shared" si="10"/>
        <v>#DIV/0!</v>
      </c>
      <c r="Y30" s="113" t="e">
        <f t="shared" si="10"/>
        <v>#DIV/0!</v>
      </c>
      <c r="Z30" s="113" t="e">
        <f t="shared" si="10"/>
        <v>#DIV/0!</v>
      </c>
      <c r="AA30" s="113" t="e">
        <f t="shared" si="10"/>
        <v>#DIV/0!</v>
      </c>
      <c r="AB30" s="113" t="e">
        <f t="shared" si="10"/>
        <v>#DIV/0!</v>
      </c>
      <c r="AC30" s="113" t="e">
        <f t="shared" si="10"/>
        <v>#DIV/0!</v>
      </c>
      <c r="AD30" s="113" t="e">
        <f t="shared" si="10"/>
        <v>#DIV/0!</v>
      </c>
      <c r="AE30" s="113" t="e">
        <f t="shared" si="10"/>
        <v>#DIV/0!</v>
      </c>
      <c r="AF30" s="113" t="e">
        <f t="shared" si="10"/>
        <v>#DIV/0!</v>
      </c>
      <c r="AG30" s="113" t="e">
        <f t="shared" si="10"/>
        <v>#DIV/0!</v>
      </c>
      <c r="AH30" s="113" t="e">
        <f t="shared" si="10"/>
        <v>#DIV/0!</v>
      </c>
      <c r="AI30" s="113" t="e">
        <f t="shared" si="10"/>
        <v>#DIV/0!</v>
      </c>
      <c r="AJ30" s="113" t="e">
        <f t="shared" si="10"/>
        <v>#DIV/0!</v>
      </c>
      <c r="AK30" s="113" t="e">
        <f t="shared" si="10"/>
        <v>#DIV/0!</v>
      </c>
      <c r="AL30" s="113" t="e">
        <f t="shared" si="10"/>
        <v>#DIV/0!</v>
      </c>
      <c r="AM30" s="113" t="e">
        <f t="shared" si="10"/>
        <v>#DIV/0!</v>
      </c>
      <c r="AN30" s="113" t="e">
        <f t="shared" si="10"/>
        <v>#DIV/0!</v>
      </c>
      <c r="AO30" s="113" t="e">
        <f t="shared" si="10"/>
        <v>#DIV/0!</v>
      </c>
      <c r="AP30" s="113" t="e">
        <f t="shared" si="10"/>
        <v>#DIV/0!</v>
      </c>
      <c r="AQ30" s="113" t="e">
        <f t="shared" si="10"/>
        <v>#DIV/0!</v>
      </c>
      <c r="AR30" s="113" t="e">
        <f t="shared" si="10"/>
        <v>#DIV/0!</v>
      </c>
      <c r="AS30" s="113" t="e">
        <f t="shared" si="10"/>
        <v>#DIV/0!</v>
      </c>
      <c r="AT30" s="113" t="e">
        <f t="shared" si="10"/>
        <v>#DIV/0!</v>
      </c>
      <c r="AU30" s="113" t="e">
        <f t="shared" si="10"/>
        <v>#DIV/0!</v>
      </c>
      <c r="AV30" s="113" t="e">
        <f t="shared" si="10"/>
        <v>#DIV/0!</v>
      </c>
      <c r="AW30" s="113" t="e">
        <f t="shared" si="10"/>
        <v>#DIV/0!</v>
      </c>
      <c r="AX30" s="113" t="e">
        <f t="shared" si="10"/>
        <v>#DIV/0!</v>
      </c>
      <c r="AY30" s="113" t="e">
        <f t="shared" si="10"/>
        <v>#DIV/0!</v>
      </c>
      <c r="AZ30" s="113" t="e">
        <f t="shared" si="10"/>
        <v>#DIV/0!</v>
      </c>
      <c r="BA30" s="113"/>
      <c r="BB30" s="114"/>
    </row>
    <row r="31" spans="1:54" s="17" customFormat="1" x14ac:dyDescent="0.25">
      <c r="A31" s="112"/>
      <c r="C31" s="99"/>
      <c r="D31" s="36"/>
      <c r="E31" s="509" t="s">
        <v>272</v>
      </c>
      <c r="F31" s="509"/>
      <c r="G31" s="509" t="s">
        <v>268</v>
      </c>
      <c r="H31" s="465" t="e">
        <f t="shared" si="7"/>
        <v>#DIV/0!</v>
      </c>
      <c r="I31" s="160" t="e">
        <f t="shared" ref="I31:AZ31" si="11">I$22*I$5</f>
        <v>#DIV/0!</v>
      </c>
      <c r="J31" s="160" t="e">
        <f t="shared" si="11"/>
        <v>#DIV/0!</v>
      </c>
      <c r="K31" s="160" t="e">
        <f t="shared" si="11"/>
        <v>#DIV/0!</v>
      </c>
      <c r="L31" s="160" t="e">
        <f t="shared" si="11"/>
        <v>#DIV/0!</v>
      </c>
      <c r="M31" s="160" t="e">
        <f t="shared" si="11"/>
        <v>#DIV/0!</v>
      </c>
      <c r="N31" s="160" t="e">
        <f t="shared" si="11"/>
        <v>#DIV/0!</v>
      </c>
      <c r="O31" s="160" t="e">
        <f t="shared" si="11"/>
        <v>#DIV/0!</v>
      </c>
      <c r="P31" s="160" t="e">
        <f t="shared" si="11"/>
        <v>#DIV/0!</v>
      </c>
      <c r="Q31" s="160" t="e">
        <f t="shared" si="11"/>
        <v>#DIV/0!</v>
      </c>
      <c r="R31" s="160" t="e">
        <f t="shared" si="11"/>
        <v>#DIV/0!</v>
      </c>
      <c r="S31" s="160" t="e">
        <f t="shared" si="11"/>
        <v>#DIV/0!</v>
      </c>
      <c r="T31" s="160" t="e">
        <f t="shared" si="11"/>
        <v>#DIV/0!</v>
      </c>
      <c r="U31" s="160" t="e">
        <f t="shared" si="11"/>
        <v>#DIV/0!</v>
      </c>
      <c r="V31" s="160" t="e">
        <f t="shared" si="11"/>
        <v>#DIV/0!</v>
      </c>
      <c r="W31" s="160" t="e">
        <f t="shared" si="11"/>
        <v>#DIV/0!</v>
      </c>
      <c r="X31" s="160" t="e">
        <f t="shared" si="11"/>
        <v>#DIV/0!</v>
      </c>
      <c r="Y31" s="160" t="e">
        <f t="shared" si="11"/>
        <v>#DIV/0!</v>
      </c>
      <c r="Z31" s="160" t="e">
        <f t="shared" si="11"/>
        <v>#DIV/0!</v>
      </c>
      <c r="AA31" s="160" t="e">
        <f t="shared" si="11"/>
        <v>#DIV/0!</v>
      </c>
      <c r="AB31" s="160" t="e">
        <f t="shared" si="11"/>
        <v>#DIV/0!</v>
      </c>
      <c r="AC31" s="160" t="e">
        <f t="shared" si="11"/>
        <v>#DIV/0!</v>
      </c>
      <c r="AD31" s="160" t="e">
        <f t="shared" si="11"/>
        <v>#DIV/0!</v>
      </c>
      <c r="AE31" s="160" t="e">
        <f t="shared" si="11"/>
        <v>#DIV/0!</v>
      </c>
      <c r="AF31" s="160" t="e">
        <f t="shared" si="11"/>
        <v>#DIV/0!</v>
      </c>
      <c r="AG31" s="160" t="e">
        <f t="shared" si="11"/>
        <v>#DIV/0!</v>
      </c>
      <c r="AH31" s="160" t="e">
        <f t="shared" si="11"/>
        <v>#DIV/0!</v>
      </c>
      <c r="AI31" s="160" t="e">
        <f t="shared" si="11"/>
        <v>#DIV/0!</v>
      </c>
      <c r="AJ31" s="160" t="e">
        <f t="shared" si="11"/>
        <v>#DIV/0!</v>
      </c>
      <c r="AK31" s="160" t="e">
        <f t="shared" si="11"/>
        <v>#DIV/0!</v>
      </c>
      <c r="AL31" s="160" t="e">
        <f t="shared" si="11"/>
        <v>#DIV/0!</v>
      </c>
      <c r="AM31" s="160" t="e">
        <f t="shared" si="11"/>
        <v>#DIV/0!</v>
      </c>
      <c r="AN31" s="160" t="e">
        <f t="shared" si="11"/>
        <v>#DIV/0!</v>
      </c>
      <c r="AO31" s="160" t="e">
        <f t="shared" si="11"/>
        <v>#DIV/0!</v>
      </c>
      <c r="AP31" s="160" t="e">
        <f t="shared" si="11"/>
        <v>#DIV/0!</v>
      </c>
      <c r="AQ31" s="160" t="e">
        <f t="shared" si="11"/>
        <v>#DIV/0!</v>
      </c>
      <c r="AR31" s="160" t="e">
        <f t="shared" si="11"/>
        <v>#DIV/0!</v>
      </c>
      <c r="AS31" s="160" t="e">
        <f t="shared" si="11"/>
        <v>#DIV/0!</v>
      </c>
      <c r="AT31" s="160" t="e">
        <f t="shared" si="11"/>
        <v>#DIV/0!</v>
      </c>
      <c r="AU31" s="160" t="e">
        <f t="shared" si="11"/>
        <v>#DIV/0!</v>
      </c>
      <c r="AV31" s="160" t="e">
        <f t="shared" si="11"/>
        <v>#DIV/0!</v>
      </c>
      <c r="AW31" s="160" t="e">
        <f t="shared" si="11"/>
        <v>#DIV/0!</v>
      </c>
      <c r="AX31" s="160" t="e">
        <f t="shared" si="11"/>
        <v>#DIV/0!</v>
      </c>
      <c r="AY31" s="160" t="e">
        <f t="shared" si="11"/>
        <v>#DIV/0!</v>
      </c>
      <c r="AZ31" s="160" t="e">
        <f t="shared" si="11"/>
        <v>#DIV/0!</v>
      </c>
      <c r="BA31" s="160"/>
      <c r="BB31" s="114"/>
    </row>
    <row r="32" spans="1:54" s="17" customFormat="1" x14ac:dyDescent="0.25">
      <c r="A32" s="112"/>
      <c r="C32" s="99"/>
      <c r="D32" s="349"/>
      <c r="E32" s="509" t="s">
        <v>273</v>
      </c>
      <c r="F32" s="509"/>
      <c r="G32" s="509" t="s">
        <v>268</v>
      </c>
      <c r="H32" s="465" t="e">
        <f t="shared" ref="H32" si="12">SUM(I32:BA32)</f>
        <v>#N/A</v>
      </c>
      <c r="I32" s="160" t="e">
        <f t="shared" ref="I32:AZ32" si="13">I$23*I$5</f>
        <v>#N/A</v>
      </c>
      <c r="J32" s="160" t="e">
        <f t="shared" si="13"/>
        <v>#N/A</v>
      </c>
      <c r="K32" s="160" t="e">
        <f t="shared" si="13"/>
        <v>#N/A</v>
      </c>
      <c r="L32" s="160" t="e">
        <f t="shared" si="13"/>
        <v>#N/A</v>
      </c>
      <c r="M32" s="160" t="e">
        <f t="shared" si="13"/>
        <v>#N/A</v>
      </c>
      <c r="N32" s="160" t="e">
        <f t="shared" si="13"/>
        <v>#N/A</v>
      </c>
      <c r="O32" s="160" t="e">
        <f t="shared" si="13"/>
        <v>#N/A</v>
      </c>
      <c r="P32" s="160" t="e">
        <f t="shared" si="13"/>
        <v>#N/A</v>
      </c>
      <c r="Q32" s="160" t="e">
        <f t="shared" si="13"/>
        <v>#N/A</v>
      </c>
      <c r="R32" s="160" t="e">
        <f t="shared" si="13"/>
        <v>#N/A</v>
      </c>
      <c r="S32" s="160" t="e">
        <f t="shared" si="13"/>
        <v>#N/A</v>
      </c>
      <c r="T32" s="160" t="e">
        <f t="shared" si="13"/>
        <v>#N/A</v>
      </c>
      <c r="U32" s="160" t="e">
        <f t="shared" si="13"/>
        <v>#N/A</v>
      </c>
      <c r="V32" s="160" t="e">
        <f t="shared" si="13"/>
        <v>#N/A</v>
      </c>
      <c r="W32" s="160" t="e">
        <f t="shared" si="13"/>
        <v>#N/A</v>
      </c>
      <c r="X32" s="160" t="e">
        <f t="shared" si="13"/>
        <v>#N/A</v>
      </c>
      <c r="Y32" s="160" t="e">
        <f t="shared" si="13"/>
        <v>#N/A</v>
      </c>
      <c r="Z32" s="160" t="e">
        <f t="shared" si="13"/>
        <v>#N/A</v>
      </c>
      <c r="AA32" s="160" t="e">
        <f t="shared" si="13"/>
        <v>#N/A</v>
      </c>
      <c r="AB32" s="160" t="e">
        <f t="shared" si="13"/>
        <v>#N/A</v>
      </c>
      <c r="AC32" s="160" t="e">
        <f t="shared" si="13"/>
        <v>#N/A</v>
      </c>
      <c r="AD32" s="160" t="e">
        <f t="shared" si="13"/>
        <v>#N/A</v>
      </c>
      <c r="AE32" s="160" t="e">
        <f t="shared" si="13"/>
        <v>#N/A</v>
      </c>
      <c r="AF32" s="160" t="e">
        <f t="shared" si="13"/>
        <v>#N/A</v>
      </c>
      <c r="AG32" s="160" t="e">
        <f t="shared" si="13"/>
        <v>#N/A</v>
      </c>
      <c r="AH32" s="160" t="e">
        <f t="shared" si="13"/>
        <v>#N/A</v>
      </c>
      <c r="AI32" s="160" t="e">
        <f t="shared" si="13"/>
        <v>#N/A</v>
      </c>
      <c r="AJ32" s="160" t="e">
        <f t="shared" si="13"/>
        <v>#N/A</v>
      </c>
      <c r="AK32" s="160" t="e">
        <f t="shared" si="13"/>
        <v>#N/A</v>
      </c>
      <c r="AL32" s="160" t="e">
        <f t="shared" si="13"/>
        <v>#N/A</v>
      </c>
      <c r="AM32" s="160" t="e">
        <f t="shared" si="13"/>
        <v>#N/A</v>
      </c>
      <c r="AN32" s="160" t="e">
        <f t="shared" si="13"/>
        <v>#N/A</v>
      </c>
      <c r="AO32" s="160" t="e">
        <f t="shared" si="13"/>
        <v>#N/A</v>
      </c>
      <c r="AP32" s="160" t="e">
        <f t="shared" si="13"/>
        <v>#N/A</v>
      </c>
      <c r="AQ32" s="160" t="e">
        <f t="shared" si="13"/>
        <v>#N/A</v>
      </c>
      <c r="AR32" s="160" t="e">
        <f t="shared" si="13"/>
        <v>#N/A</v>
      </c>
      <c r="AS32" s="160" t="e">
        <f t="shared" si="13"/>
        <v>#N/A</v>
      </c>
      <c r="AT32" s="160" t="e">
        <f t="shared" si="13"/>
        <v>#N/A</v>
      </c>
      <c r="AU32" s="160" t="e">
        <f t="shared" si="13"/>
        <v>#N/A</v>
      </c>
      <c r="AV32" s="160" t="e">
        <f t="shared" si="13"/>
        <v>#N/A</v>
      </c>
      <c r="AW32" s="160" t="e">
        <f t="shared" si="13"/>
        <v>#N/A</v>
      </c>
      <c r="AX32" s="160" t="e">
        <f t="shared" si="13"/>
        <v>#N/A</v>
      </c>
      <c r="AY32" s="160" t="e">
        <f t="shared" si="13"/>
        <v>#N/A</v>
      </c>
      <c r="AZ32" s="160" t="e">
        <f t="shared" si="13"/>
        <v>#N/A</v>
      </c>
      <c r="BA32" s="833"/>
      <c r="BB32" s="351"/>
    </row>
    <row r="33" spans="1:16384" s="17" customFormat="1" x14ac:dyDescent="0.25">
      <c r="A33" s="115"/>
      <c r="C33" s="99"/>
      <c r="D33" s="349"/>
      <c r="E33" s="510" t="s">
        <v>274</v>
      </c>
      <c r="F33" s="511"/>
      <c r="G33" s="511" t="s">
        <v>268</v>
      </c>
      <c r="H33" s="466" t="e">
        <f t="shared" si="7"/>
        <v>#DIV/0!</v>
      </c>
      <c r="I33" s="350" t="e">
        <f>SUM(I27:I32)</f>
        <v>#DIV/0!</v>
      </c>
      <c r="J33" s="350" t="e">
        <f t="shared" ref="J33:AZ33" si="14">SUM(J27:J32)</f>
        <v>#DIV/0!</v>
      </c>
      <c r="K33" s="350" t="e">
        <f t="shared" si="14"/>
        <v>#DIV/0!</v>
      </c>
      <c r="L33" s="350" t="e">
        <f t="shared" si="14"/>
        <v>#DIV/0!</v>
      </c>
      <c r="M33" s="350" t="e">
        <f t="shared" si="14"/>
        <v>#DIV/0!</v>
      </c>
      <c r="N33" s="350" t="e">
        <f t="shared" si="14"/>
        <v>#DIV/0!</v>
      </c>
      <c r="O33" s="350" t="e">
        <f t="shared" si="14"/>
        <v>#DIV/0!</v>
      </c>
      <c r="P33" s="350" t="e">
        <f t="shared" si="14"/>
        <v>#DIV/0!</v>
      </c>
      <c r="Q33" s="350" t="e">
        <f t="shared" si="14"/>
        <v>#DIV/0!</v>
      </c>
      <c r="R33" s="350" t="e">
        <f t="shared" si="14"/>
        <v>#DIV/0!</v>
      </c>
      <c r="S33" s="350" t="e">
        <f t="shared" si="14"/>
        <v>#DIV/0!</v>
      </c>
      <c r="T33" s="350" t="e">
        <f t="shared" si="14"/>
        <v>#DIV/0!</v>
      </c>
      <c r="U33" s="350" t="e">
        <f t="shared" si="14"/>
        <v>#DIV/0!</v>
      </c>
      <c r="V33" s="350" t="e">
        <f t="shared" si="14"/>
        <v>#DIV/0!</v>
      </c>
      <c r="W33" s="350" t="e">
        <f t="shared" si="14"/>
        <v>#DIV/0!</v>
      </c>
      <c r="X33" s="350" t="e">
        <f t="shared" si="14"/>
        <v>#DIV/0!</v>
      </c>
      <c r="Y33" s="350" t="e">
        <f t="shared" si="14"/>
        <v>#DIV/0!</v>
      </c>
      <c r="Z33" s="350" t="e">
        <f t="shared" si="14"/>
        <v>#DIV/0!</v>
      </c>
      <c r="AA33" s="350" t="e">
        <f t="shared" si="14"/>
        <v>#DIV/0!</v>
      </c>
      <c r="AB33" s="350" t="e">
        <f t="shared" si="14"/>
        <v>#DIV/0!</v>
      </c>
      <c r="AC33" s="350" t="e">
        <f t="shared" si="14"/>
        <v>#DIV/0!</v>
      </c>
      <c r="AD33" s="350" t="e">
        <f t="shared" si="14"/>
        <v>#DIV/0!</v>
      </c>
      <c r="AE33" s="350" t="e">
        <f t="shared" si="14"/>
        <v>#DIV/0!</v>
      </c>
      <c r="AF33" s="350" t="e">
        <f t="shared" si="14"/>
        <v>#DIV/0!</v>
      </c>
      <c r="AG33" s="350" t="e">
        <f t="shared" si="14"/>
        <v>#DIV/0!</v>
      </c>
      <c r="AH33" s="350" t="e">
        <f t="shared" si="14"/>
        <v>#DIV/0!</v>
      </c>
      <c r="AI33" s="350" t="e">
        <f t="shared" si="14"/>
        <v>#DIV/0!</v>
      </c>
      <c r="AJ33" s="350" t="e">
        <f t="shared" si="14"/>
        <v>#DIV/0!</v>
      </c>
      <c r="AK33" s="350" t="e">
        <f t="shared" si="14"/>
        <v>#DIV/0!</v>
      </c>
      <c r="AL33" s="350" t="e">
        <f t="shared" si="14"/>
        <v>#DIV/0!</v>
      </c>
      <c r="AM33" s="350" t="e">
        <f t="shared" si="14"/>
        <v>#DIV/0!</v>
      </c>
      <c r="AN33" s="350" t="e">
        <f t="shared" si="14"/>
        <v>#DIV/0!</v>
      </c>
      <c r="AO33" s="350" t="e">
        <f t="shared" si="14"/>
        <v>#DIV/0!</v>
      </c>
      <c r="AP33" s="350" t="e">
        <f t="shared" si="14"/>
        <v>#DIV/0!</v>
      </c>
      <c r="AQ33" s="350" t="e">
        <f t="shared" si="14"/>
        <v>#DIV/0!</v>
      </c>
      <c r="AR33" s="350" t="e">
        <f t="shared" si="14"/>
        <v>#DIV/0!</v>
      </c>
      <c r="AS33" s="350" t="e">
        <f t="shared" si="14"/>
        <v>#DIV/0!</v>
      </c>
      <c r="AT33" s="350" t="e">
        <f t="shared" si="14"/>
        <v>#DIV/0!</v>
      </c>
      <c r="AU33" s="350" t="e">
        <f t="shared" si="14"/>
        <v>#DIV/0!</v>
      </c>
      <c r="AV33" s="350" t="e">
        <f t="shared" si="14"/>
        <v>#DIV/0!</v>
      </c>
      <c r="AW33" s="350" t="e">
        <f t="shared" si="14"/>
        <v>#DIV/0!</v>
      </c>
      <c r="AX33" s="350" t="e">
        <f t="shared" si="14"/>
        <v>#DIV/0!</v>
      </c>
      <c r="AY33" s="350" t="e">
        <f t="shared" si="14"/>
        <v>#DIV/0!</v>
      </c>
      <c r="AZ33" s="350" t="e">
        <f t="shared" si="14"/>
        <v>#DIV/0!</v>
      </c>
      <c r="BA33" s="350"/>
      <c r="BB33" s="351"/>
    </row>
    <row r="34" spans="1:16384" s="1" customFormat="1" x14ac:dyDescent="0.25">
      <c r="A34" s="48"/>
      <c r="C34" s="5"/>
      <c r="D34" s="7"/>
      <c r="E34" s="512"/>
      <c r="F34" s="513"/>
      <c r="G34" s="513"/>
      <c r="H34" s="467"/>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7"/>
    </row>
    <row r="35" spans="1:16384" ht="15" customHeight="1" x14ac:dyDescent="0.25">
      <c r="B35" s="4"/>
      <c r="C35" s="957" t="s">
        <v>275</v>
      </c>
      <c r="D35" s="839"/>
      <c r="E35" s="281"/>
      <c r="F35" s="514"/>
      <c r="G35" s="281"/>
      <c r="H35" s="68"/>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row>
    <row r="36" spans="1:16384" ht="15" customHeight="1" x14ac:dyDescent="0.25">
      <c r="B36" s="4"/>
      <c r="C36" s="11"/>
      <c r="D36" s="839"/>
      <c r="E36" s="501" t="str">
        <f>'User Inputs'!E120</f>
        <v>Operations &amp; Maintenance</v>
      </c>
      <c r="F36" s="501" t="str">
        <f>'User Inputs'!F120</f>
        <v>Project Defined</v>
      </c>
      <c r="G36" s="501" t="str">
        <f>'User Inputs'!G120</f>
        <v>2021$s / year</v>
      </c>
      <c r="H36" s="837">
        <f>'User Inputs'!H120</f>
        <v>0</v>
      </c>
      <c r="I36" s="66">
        <f>$H36*I$3</f>
        <v>0</v>
      </c>
      <c r="J36" s="66">
        <f t="shared" ref="J36:AZ37" si="15">$H36*J$3</f>
        <v>0</v>
      </c>
      <c r="K36" s="66">
        <f t="shared" si="15"/>
        <v>0</v>
      </c>
      <c r="L36" s="66">
        <f t="shared" si="15"/>
        <v>0</v>
      </c>
      <c r="M36" s="66">
        <f t="shared" si="15"/>
        <v>0</v>
      </c>
      <c r="N36" s="66">
        <f t="shared" si="15"/>
        <v>0</v>
      </c>
      <c r="O36" s="66">
        <f t="shared" si="15"/>
        <v>0</v>
      </c>
      <c r="P36" s="66">
        <f t="shared" si="15"/>
        <v>0</v>
      </c>
      <c r="Q36" s="66">
        <f t="shared" si="15"/>
        <v>0</v>
      </c>
      <c r="R36" s="66">
        <f t="shared" si="15"/>
        <v>0</v>
      </c>
      <c r="S36" s="66">
        <f t="shared" si="15"/>
        <v>0</v>
      </c>
      <c r="T36" s="66">
        <f t="shared" si="15"/>
        <v>0</v>
      </c>
      <c r="U36" s="66">
        <f t="shared" si="15"/>
        <v>0</v>
      </c>
      <c r="V36" s="66">
        <f t="shared" si="15"/>
        <v>0</v>
      </c>
      <c r="W36" s="66">
        <f t="shared" si="15"/>
        <v>0</v>
      </c>
      <c r="X36" s="66">
        <f t="shared" si="15"/>
        <v>0</v>
      </c>
      <c r="Y36" s="66">
        <f t="shared" si="15"/>
        <v>0</v>
      </c>
      <c r="Z36" s="66">
        <f t="shared" si="15"/>
        <v>0</v>
      </c>
      <c r="AA36" s="66">
        <f t="shared" si="15"/>
        <v>0</v>
      </c>
      <c r="AB36" s="66">
        <f t="shared" si="15"/>
        <v>0</v>
      </c>
      <c r="AC36" s="66">
        <f t="shared" si="15"/>
        <v>0</v>
      </c>
      <c r="AD36" s="66">
        <f t="shared" si="15"/>
        <v>0</v>
      </c>
      <c r="AE36" s="66">
        <f t="shared" si="15"/>
        <v>0</v>
      </c>
      <c r="AF36" s="66">
        <f t="shared" si="15"/>
        <v>0</v>
      </c>
      <c r="AG36" s="66">
        <f t="shared" si="15"/>
        <v>0</v>
      </c>
      <c r="AH36" s="66">
        <f t="shared" si="15"/>
        <v>0</v>
      </c>
      <c r="AI36" s="66">
        <f t="shared" si="15"/>
        <v>0</v>
      </c>
      <c r="AJ36" s="66">
        <f t="shared" si="15"/>
        <v>0</v>
      </c>
      <c r="AK36" s="66">
        <f t="shared" si="15"/>
        <v>0</v>
      </c>
      <c r="AL36" s="66">
        <f t="shared" si="15"/>
        <v>0</v>
      </c>
      <c r="AM36" s="66">
        <f t="shared" si="15"/>
        <v>0</v>
      </c>
      <c r="AN36" s="66">
        <f t="shared" si="15"/>
        <v>0</v>
      </c>
      <c r="AO36" s="66">
        <f t="shared" si="15"/>
        <v>0</v>
      </c>
      <c r="AP36" s="66">
        <f t="shared" si="15"/>
        <v>0</v>
      </c>
      <c r="AQ36" s="66">
        <f t="shared" si="15"/>
        <v>0</v>
      </c>
      <c r="AR36" s="66">
        <f t="shared" si="15"/>
        <v>0</v>
      </c>
      <c r="AS36" s="66">
        <f t="shared" si="15"/>
        <v>0</v>
      </c>
      <c r="AT36" s="66">
        <f t="shared" si="15"/>
        <v>0</v>
      </c>
      <c r="AU36" s="66">
        <f t="shared" si="15"/>
        <v>0</v>
      </c>
      <c r="AV36" s="66">
        <f t="shared" si="15"/>
        <v>0</v>
      </c>
      <c r="AW36" s="66">
        <f t="shared" si="15"/>
        <v>0</v>
      </c>
      <c r="AX36" s="66">
        <f t="shared" si="15"/>
        <v>0</v>
      </c>
      <c r="AY36" s="66">
        <f t="shared" si="15"/>
        <v>0</v>
      </c>
      <c r="AZ36" s="66">
        <f t="shared" si="15"/>
        <v>0</v>
      </c>
      <c r="BA36" s="34"/>
    </row>
    <row r="37" spans="1:16384" ht="15" customHeight="1" x14ac:dyDescent="0.25">
      <c r="B37" s="4"/>
      <c r="C37" s="11"/>
      <c r="D37" s="839"/>
      <c r="E37" s="501" t="str">
        <f>'User Inputs'!E121</f>
        <v>Rehabilitation and Replacement</v>
      </c>
      <c r="F37" s="501" t="str">
        <f>'User Inputs'!F121</f>
        <v>Project Defined</v>
      </c>
      <c r="G37" s="501" t="str">
        <f>'User Inputs'!G121</f>
        <v>2021$s / year</v>
      </c>
      <c r="H37" s="837">
        <f>'User Inputs'!H121</f>
        <v>0</v>
      </c>
      <c r="I37" s="66">
        <f>$H37*I$3</f>
        <v>0</v>
      </c>
      <c r="J37" s="66">
        <f t="shared" si="15"/>
        <v>0</v>
      </c>
      <c r="K37" s="66">
        <f t="shared" si="15"/>
        <v>0</v>
      </c>
      <c r="L37" s="66">
        <f t="shared" si="15"/>
        <v>0</v>
      </c>
      <c r="M37" s="66">
        <f t="shared" si="15"/>
        <v>0</v>
      </c>
      <c r="N37" s="66">
        <f t="shared" si="15"/>
        <v>0</v>
      </c>
      <c r="O37" s="66">
        <f t="shared" si="15"/>
        <v>0</v>
      </c>
      <c r="P37" s="66">
        <f t="shared" si="15"/>
        <v>0</v>
      </c>
      <c r="Q37" s="66">
        <f t="shared" si="15"/>
        <v>0</v>
      </c>
      <c r="R37" s="66">
        <f t="shared" si="15"/>
        <v>0</v>
      </c>
      <c r="S37" s="66">
        <f t="shared" si="15"/>
        <v>0</v>
      </c>
      <c r="T37" s="66">
        <f t="shared" si="15"/>
        <v>0</v>
      </c>
      <c r="U37" s="66">
        <f t="shared" si="15"/>
        <v>0</v>
      </c>
      <c r="V37" s="66">
        <f t="shared" si="15"/>
        <v>0</v>
      </c>
      <c r="W37" s="66">
        <f t="shared" si="15"/>
        <v>0</v>
      </c>
      <c r="X37" s="66">
        <f t="shared" si="15"/>
        <v>0</v>
      </c>
      <c r="Y37" s="66">
        <f t="shared" si="15"/>
        <v>0</v>
      </c>
      <c r="Z37" s="66">
        <f t="shared" si="15"/>
        <v>0</v>
      </c>
      <c r="AA37" s="66">
        <f t="shared" si="15"/>
        <v>0</v>
      </c>
      <c r="AB37" s="66">
        <f t="shared" si="15"/>
        <v>0</v>
      </c>
      <c r="AC37" s="66">
        <f t="shared" si="15"/>
        <v>0</v>
      </c>
      <c r="AD37" s="66">
        <f t="shared" si="15"/>
        <v>0</v>
      </c>
      <c r="AE37" s="66">
        <f t="shared" si="15"/>
        <v>0</v>
      </c>
      <c r="AF37" s="66">
        <f t="shared" si="15"/>
        <v>0</v>
      </c>
      <c r="AG37" s="66">
        <f t="shared" si="15"/>
        <v>0</v>
      </c>
      <c r="AH37" s="66">
        <f t="shared" si="15"/>
        <v>0</v>
      </c>
      <c r="AI37" s="66">
        <f t="shared" si="15"/>
        <v>0</v>
      </c>
      <c r="AJ37" s="66">
        <f t="shared" si="15"/>
        <v>0</v>
      </c>
      <c r="AK37" s="66">
        <f t="shared" si="15"/>
        <v>0</v>
      </c>
      <c r="AL37" s="66">
        <f t="shared" si="15"/>
        <v>0</v>
      </c>
      <c r="AM37" s="66">
        <f t="shared" si="15"/>
        <v>0</v>
      </c>
      <c r="AN37" s="66">
        <f t="shared" si="15"/>
        <v>0</v>
      </c>
      <c r="AO37" s="66">
        <f t="shared" si="15"/>
        <v>0</v>
      </c>
      <c r="AP37" s="66">
        <f t="shared" si="15"/>
        <v>0</v>
      </c>
      <c r="AQ37" s="66">
        <f t="shared" si="15"/>
        <v>0</v>
      </c>
      <c r="AR37" s="66">
        <f t="shared" si="15"/>
        <v>0</v>
      </c>
      <c r="AS37" s="66">
        <f t="shared" si="15"/>
        <v>0</v>
      </c>
      <c r="AT37" s="66">
        <f t="shared" si="15"/>
        <v>0</v>
      </c>
      <c r="AU37" s="66">
        <f t="shared" si="15"/>
        <v>0</v>
      </c>
      <c r="AV37" s="66">
        <f t="shared" si="15"/>
        <v>0</v>
      </c>
      <c r="AW37" s="66">
        <f t="shared" si="15"/>
        <v>0</v>
      </c>
      <c r="AX37" s="66">
        <f t="shared" si="15"/>
        <v>0</v>
      </c>
      <c r="AY37" s="66">
        <f t="shared" si="15"/>
        <v>0</v>
      </c>
      <c r="AZ37" s="66">
        <f t="shared" si="15"/>
        <v>0</v>
      </c>
      <c r="BA37" s="34"/>
    </row>
    <row r="38" spans="1:16384" ht="15" customHeight="1" x14ac:dyDescent="0.25">
      <c r="B38" s="4"/>
      <c r="C38" s="11"/>
      <c r="D38" s="839"/>
      <c r="E38" s="501" t="str">
        <f>'User Inputs'!E124</f>
        <v>Operations &amp; Maintenance - Estimated</v>
      </c>
      <c r="F38" s="501" t="str">
        <f>'User Inputs'!F124</f>
        <v>User Estimate</v>
      </c>
      <c r="G38" s="501" t="str">
        <f>'User Inputs'!G124</f>
        <v>Percent of CapEx per Year</v>
      </c>
      <c r="H38" s="837" t="e">
        <f>'User Inputs'!H124*H24</f>
        <v>#DIV/0!</v>
      </c>
      <c r="I38" s="66" t="e">
        <f>$H38*I$3</f>
        <v>#DIV/0!</v>
      </c>
      <c r="J38" s="66" t="e">
        <f t="shared" ref="J38:AZ39" si="16">$H38*J$3</f>
        <v>#DIV/0!</v>
      </c>
      <c r="K38" s="66" t="e">
        <f t="shared" si="16"/>
        <v>#DIV/0!</v>
      </c>
      <c r="L38" s="66" t="e">
        <f t="shared" si="16"/>
        <v>#DIV/0!</v>
      </c>
      <c r="M38" s="66" t="e">
        <f t="shared" si="16"/>
        <v>#DIV/0!</v>
      </c>
      <c r="N38" s="66" t="e">
        <f t="shared" si="16"/>
        <v>#DIV/0!</v>
      </c>
      <c r="O38" s="66" t="e">
        <f t="shared" si="16"/>
        <v>#DIV/0!</v>
      </c>
      <c r="P38" s="66" t="e">
        <f t="shared" si="16"/>
        <v>#DIV/0!</v>
      </c>
      <c r="Q38" s="66" t="e">
        <f t="shared" si="16"/>
        <v>#DIV/0!</v>
      </c>
      <c r="R38" s="66" t="e">
        <f t="shared" si="16"/>
        <v>#DIV/0!</v>
      </c>
      <c r="S38" s="66" t="e">
        <f t="shared" si="16"/>
        <v>#DIV/0!</v>
      </c>
      <c r="T38" s="66" t="e">
        <f t="shared" si="16"/>
        <v>#DIV/0!</v>
      </c>
      <c r="U38" s="66" t="e">
        <f t="shared" si="16"/>
        <v>#DIV/0!</v>
      </c>
      <c r="V38" s="66" t="e">
        <f t="shared" si="16"/>
        <v>#DIV/0!</v>
      </c>
      <c r="W38" s="66" t="e">
        <f t="shared" si="16"/>
        <v>#DIV/0!</v>
      </c>
      <c r="X38" s="66" t="e">
        <f t="shared" si="16"/>
        <v>#DIV/0!</v>
      </c>
      <c r="Y38" s="66" t="e">
        <f t="shared" si="16"/>
        <v>#DIV/0!</v>
      </c>
      <c r="Z38" s="66" t="e">
        <f t="shared" si="16"/>
        <v>#DIV/0!</v>
      </c>
      <c r="AA38" s="66" t="e">
        <f t="shared" si="16"/>
        <v>#DIV/0!</v>
      </c>
      <c r="AB38" s="66" t="e">
        <f t="shared" si="16"/>
        <v>#DIV/0!</v>
      </c>
      <c r="AC38" s="66" t="e">
        <f t="shared" si="16"/>
        <v>#DIV/0!</v>
      </c>
      <c r="AD38" s="66" t="e">
        <f t="shared" si="16"/>
        <v>#DIV/0!</v>
      </c>
      <c r="AE38" s="66" t="e">
        <f t="shared" si="16"/>
        <v>#DIV/0!</v>
      </c>
      <c r="AF38" s="66" t="e">
        <f t="shared" si="16"/>
        <v>#DIV/0!</v>
      </c>
      <c r="AG38" s="66" t="e">
        <f t="shared" si="16"/>
        <v>#DIV/0!</v>
      </c>
      <c r="AH38" s="66" t="e">
        <f t="shared" si="16"/>
        <v>#DIV/0!</v>
      </c>
      <c r="AI38" s="66" t="e">
        <f t="shared" si="16"/>
        <v>#DIV/0!</v>
      </c>
      <c r="AJ38" s="66" t="e">
        <f t="shared" si="16"/>
        <v>#DIV/0!</v>
      </c>
      <c r="AK38" s="66" t="e">
        <f t="shared" si="16"/>
        <v>#DIV/0!</v>
      </c>
      <c r="AL38" s="66" t="e">
        <f t="shared" si="16"/>
        <v>#DIV/0!</v>
      </c>
      <c r="AM38" s="66" t="e">
        <f t="shared" si="16"/>
        <v>#DIV/0!</v>
      </c>
      <c r="AN38" s="66" t="e">
        <f t="shared" si="16"/>
        <v>#DIV/0!</v>
      </c>
      <c r="AO38" s="66" t="e">
        <f t="shared" si="16"/>
        <v>#DIV/0!</v>
      </c>
      <c r="AP38" s="66" t="e">
        <f t="shared" si="16"/>
        <v>#DIV/0!</v>
      </c>
      <c r="AQ38" s="66" t="e">
        <f t="shared" si="16"/>
        <v>#DIV/0!</v>
      </c>
      <c r="AR38" s="66" t="e">
        <f t="shared" si="16"/>
        <v>#DIV/0!</v>
      </c>
      <c r="AS38" s="66" t="e">
        <f t="shared" si="16"/>
        <v>#DIV/0!</v>
      </c>
      <c r="AT38" s="66" t="e">
        <f t="shared" si="16"/>
        <v>#DIV/0!</v>
      </c>
      <c r="AU38" s="66" t="e">
        <f t="shared" si="16"/>
        <v>#DIV/0!</v>
      </c>
      <c r="AV38" s="66" t="e">
        <f t="shared" si="16"/>
        <v>#DIV/0!</v>
      </c>
      <c r="AW38" s="66" t="e">
        <f t="shared" si="16"/>
        <v>#DIV/0!</v>
      </c>
      <c r="AX38" s="66" t="e">
        <f t="shared" si="16"/>
        <v>#DIV/0!</v>
      </c>
      <c r="AY38" s="66" t="e">
        <f t="shared" si="16"/>
        <v>#DIV/0!</v>
      </c>
      <c r="AZ38" s="66" t="e">
        <f t="shared" si="16"/>
        <v>#DIV/0!</v>
      </c>
      <c r="BA38" s="66"/>
    </row>
    <row r="39" spans="1:16384" ht="15" customHeight="1" x14ac:dyDescent="0.25">
      <c r="B39" s="4"/>
      <c r="C39" s="11"/>
      <c r="D39" s="839"/>
      <c r="E39" s="501" t="str">
        <f>'User Inputs'!E125</f>
        <v>Rehabilitation &amp; Replacement - Estimated</v>
      </c>
      <c r="F39" s="501" t="str">
        <f>'User Inputs'!F125</f>
        <v>User Estimate</v>
      </c>
      <c r="G39" s="501" t="str">
        <f>'User Inputs'!G125</f>
        <v>Percent of CapEx per Year</v>
      </c>
      <c r="H39" s="837" t="e">
        <f>'User Inputs'!H125*H24</f>
        <v>#DIV/0!</v>
      </c>
      <c r="I39" s="161" t="e">
        <f>$H39*I$3</f>
        <v>#DIV/0!</v>
      </c>
      <c r="J39" s="161" t="e">
        <f t="shared" si="16"/>
        <v>#DIV/0!</v>
      </c>
      <c r="K39" s="161" t="e">
        <f t="shared" si="16"/>
        <v>#DIV/0!</v>
      </c>
      <c r="L39" s="161" t="e">
        <f t="shared" si="16"/>
        <v>#DIV/0!</v>
      </c>
      <c r="M39" s="161" t="e">
        <f t="shared" si="16"/>
        <v>#DIV/0!</v>
      </c>
      <c r="N39" s="161" t="e">
        <f t="shared" si="16"/>
        <v>#DIV/0!</v>
      </c>
      <c r="O39" s="161" t="e">
        <f t="shared" si="16"/>
        <v>#DIV/0!</v>
      </c>
      <c r="P39" s="161" t="e">
        <f t="shared" si="16"/>
        <v>#DIV/0!</v>
      </c>
      <c r="Q39" s="161" t="e">
        <f t="shared" si="16"/>
        <v>#DIV/0!</v>
      </c>
      <c r="R39" s="161" t="e">
        <f t="shared" si="16"/>
        <v>#DIV/0!</v>
      </c>
      <c r="S39" s="161" t="e">
        <f t="shared" si="16"/>
        <v>#DIV/0!</v>
      </c>
      <c r="T39" s="161" t="e">
        <f t="shared" si="16"/>
        <v>#DIV/0!</v>
      </c>
      <c r="U39" s="161" t="e">
        <f t="shared" si="16"/>
        <v>#DIV/0!</v>
      </c>
      <c r="V39" s="161" t="e">
        <f t="shared" si="16"/>
        <v>#DIV/0!</v>
      </c>
      <c r="W39" s="161" t="e">
        <f t="shared" si="16"/>
        <v>#DIV/0!</v>
      </c>
      <c r="X39" s="161" t="e">
        <f t="shared" si="16"/>
        <v>#DIV/0!</v>
      </c>
      <c r="Y39" s="161" t="e">
        <f t="shared" si="16"/>
        <v>#DIV/0!</v>
      </c>
      <c r="Z39" s="161" t="e">
        <f t="shared" si="16"/>
        <v>#DIV/0!</v>
      </c>
      <c r="AA39" s="161" t="e">
        <f t="shared" si="16"/>
        <v>#DIV/0!</v>
      </c>
      <c r="AB39" s="161" t="e">
        <f t="shared" si="16"/>
        <v>#DIV/0!</v>
      </c>
      <c r="AC39" s="161" t="e">
        <f t="shared" si="16"/>
        <v>#DIV/0!</v>
      </c>
      <c r="AD39" s="161" t="e">
        <f t="shared" si="16"/>
        <v>#DIV/0!</v>
      </c>
      <c r="AE39" s="161" t="e">
        <f t="shared" si="16"/>
        <v>#DIV/0!</v>
      </c>
      <c r="AF39" s="161" t="e">
        <f t="shared" si="16"/>
        <v>#DIV/0!</v>
      </c>
      <c r="AG39" s="161" t="e">
        <f t="shared" si="16"/>
        <v>#DIV/0!</v>
      </c>
      <c r="AH39" s="161" t="e">
        <f t="shared" si="16"/>
        <v>#DIV/0!</v>
      </c>
      <c r="AI39" s="161" t="e">
        <f t="shared" si="16"/>
        <v>#DIV/0!</v>
      </c>
      <c r="AJ39" s="161" t="e">
        <f t="shared" si="16"/>
        <v>#DIV/0!</v>
      </c>
      <c r="AK39" s="161" t="e">
        <f t="shared" si="16"/>
        <v>#DIV/0!</v>
      </c>
      <c r="AL39" s="161" t="e">
        <f t="shared" si="16"/>
        <v>#DIV/0!</v>
      </c>
      <c r="AM39" s="161" t="e">
        <f t="shared" si="16"/>
        <v>#DIV/0!</v>
      </c>
      <c r="AN39" s="161" t="e">
        <f t="shared" si="16"/>
        <v>#DIV/0!</v>
      </c>
      <c r="AO39" s="161" t="e">
        <f t="shared" si="16"/>
        <v>#DIV/0!</v>
      </c>
      <c r="AP39" s="161" t="e">
        <f t="shared" si="16"/>
        <v>#DIV/0!</v>
      </c>
      <c r="AQ39" s="161" t="e">
        <f t="shared" si="16"/>
        <v>#DIV/0!</v>
      </c>
      <c r="AR39" s="161" t="e">
        <f t="shared" si="16"/>
        <v>#DIV/0!</v>
      </c>
      <c r="AS39" s="161" t="e">
        <f t="shared" si="16"/>
        <v>#DIV/0!</v>
      </c>
      <c r="AT39" s="161" t="e">
        <f t="shared" si="16"/>
        <v>#DIV/0!</v>
      </c>
      <c r="AU39" s="161" t="e">
        <f t="shared" si="16"/>
        <v>#DIV/0!</v>
      </c>
      <c r="AV39" s="161" t="e">
        <f t="shared" si="16"/>
        <v>#DIV/0!</v>
      </c>
      <c r="AW39" s="161" t="e">
        <f t="shared" si="16"/>
        <v>#DIV/0!</v>
      </c>
      <c r="AX39" s="161" t="e">
        <f t="shared" si="16"/>
        <v>#DIV/0!</v>
      </c>
      <c r="AY39" s="161" t="e">
        <f t="shared" si="16"/>
        <v>#DIV/0!</v>
      </c>
      <c r="AZ39" s="161" t="e">
        <f t="shared" si="16"/>
        <v>#DIV/0!</v>
      </c>
      <c r="BA39" s="161"/>
    </row>
    <row r="40" spans="1:16384" ht="15" customHeight="1" x14ac:dyDescent="0.25">
      <c r="A40" s="32"/>
      <c r="B40" s="4"/>
      <c r="C40" s="11"/>
      <c r="D40" s="840"/>
      <c r="E40" s="449" t="s">
        <v>276</v>
      </c>
      <c r="F40" s="449" t="s">
        <v>277</v>
      </c>
      <c r="G40" s="515" t="str">
        <f>CONCATENATE('User Inputs'!$H$90,"$s")</f>
        <v>$s</v>
      </c>
      <c r="H40" s="463" t="e">
        <f t="shared" ref="H40" si="17">SUM(I40:BA40)</f>
        <v>#DIV/0!</v>
      </c>
      <c r="I40" s="353" t="e">
        <f>SUM(I36:I39)</f>
        <v>#DIV/0!</v>
      </c>
      <c r="J40" s="353" t="e">
        <f t="shared" ref="J40:AZ40" si="18">SUM(J36:J39)</f>
        <v>#DIV/0!</v>
      </c>
      <c r="K40" s="353" t="e">
        <f t="shared" si="18"/>
        <v>#DIV/0!</v>
      </c>
      <c r="L40" s="353" t="e">
        <f t="shared" si="18"/>
        <v>#DIV/0!</v>
      </c>
      <c r="M40" s="353" t="e">
        <f t="shared" si="18"/>
        <v>#DIV/0!</v>
      </c>
      <c r="N40" s="353" t="e">
        <f t="shared" si="18"/>
        <v>#DIV/0!</v>
      </c>
      <c r="O40" s="353" t="e">
        <f t="shared" si="18"/>
        <v>#DIV/0!</v>
      </c>
      <c r="P40" s="353" t="e">
        <f t="shared" si="18"/>
        <v>#DIV/0!</v>
      </c>
      <c r="Q40" s="353" t="e">
        <f t="shared" si="18"/>
        <v>#DIV/0!</v>
      </c>
      <c r="R40" s="353" t="e">
        <f t="shared" si="18"/>
        <v>#DIV/0!</v>
      </c>
      <c r="S40" s="353" t="e">
        <f t="shared" si="18"/>
        <v>#DIV/0!</v>
      </c>
      <c r="T40" s="353" t="e">
        <f t="shared" si="18"/>
        <v>#DIV/0!</v>
      </c>
      <c r="U40" s="353" t="e">
        <f t="shared" si="18"/>
        <v>#DIV/0!</v>
      </c>
      <c r="V40" s="353" t="e">
        <f t="shared" si="18"/>
        <v>#DIV/0!</v>
      </c>
      <c r="W40" s="353" t="e">
        <f t="shared" si="18"/>
        <v>#DIV/0!</v>
      </c>
      <c r="X40" s="353" t="e">
        <f t="shared" si="18"/>
        <v>#DIV/0!</v>
      </c>
      <c r="Y40" s="353" t="e">
        <f t="shared" si="18"/>
        <v>#DIV/0!</v>
      </c>
      <c r="Z40" s="353" t="e">
        <f t="shared" si="18"/>
        <v>#DIV/0!</v>
      </c>
      <c r="AA40" s="353" t="e">
        <f t="shared" si="18"/>
        <v>#DIV/0!</v>
      </c>
      <c r="AB40" s="353" t="e">
        <f t="shared" si="18"/>
        <v>#DIV/0!</v>
      </c>
      <c r="AC40" s="353" t="e">
        <f t="shared" si="18"/>
        <v>#DIV/0!</v>
      </c>
      <c r="AD40" s="353" t="e">
        <f t="shared" si="18"/>
        <v>#DIV/0!</v>
      </c>
      <c r="AE40" s="353" t="e">
        <f t="shared" si="18"/>
        <v>#DIV/0!</v>
      </c>
      <c r="AF40" s="353" t="e">
        <f t="shared" si="18"/>
        <v>#DIV/0!</v>
      </c>
      <c r="AG40" s="353" t="e">
        <f t="shared" si="18"/>
        <v>#DIV/0!</v>
      </c>
      <c r="AH40" s="353" t="e">
        <f t="shared" si="18"/>
        <v>#DIV/0!</v>
      </c>
      <c r="AI40" s="353" t="e">
        <f t="shared" si="18"/>
        <v>#DIV/0!</v>
      </c>
      <c r="AJ40" s="353" t="e">
        <f t="shared" si="18"/>
        <v>#DIV/0!</v>
      </c>
      <c r="AK40" s="353" t="e">
        <f t="shared" si="18"/>
        <v>#DIV/0!</v>
      </c>
      <c r="AL40" s="353" t="e">
        <f t="shared" si="18"/>
        <v>#DIV/0!</v>
      </c>
      <c r="AM40" s="353" t="e">
        <f t="shared" si="18"/>
        <v>#DIV/0!</v>
      </c>
      <c r="AN40" s="353" t="e">
        <f t="shared" si="18"/>
        <v>#DIV/0!</v>
      </c>
      <c r="AO40" s="353" t="e">
        <f t="shared" si="18"/>
        <v>#DIV/0!</v>
      </c>
      <c r="AP40" s="353" t="e">
        <f t="shared" si="18"/>
        <v>#DIV/0!</v>
      </c>
      <c r="AQ40" s="353" t="e">
        <f t="shared" si="18"/>
        <v>#DIV/0!</v>
      </c>
      <c r="AR40" s="353" t="e">
        <f t="shared" si="18"/>
        <v>#DIV/0!</v>
      </c>
      <c r="AS40" s="353" t="e">
        <f t="shared" si="18"/>
        <v>#DIV/0!</v>
      </c>
      <c r="AT40" s="353" t="e">
        <f t="shared" si="18"/>
        <v>#DIV/0!</v>
      </c>
      <c r="AU40" s="353" t="e">
        <f t="shared" si="18"/>
        <v>#DIV/0!</v>
      </c>
      <c r="AV40" s="353" t="e">
        <f t="shared" si="18"/>
        <v>#DIV/0!</v>
      </c>
      <c r="AW40" s="353" t="e">
        <f t="shared" si="18"/>
        <v>#DIV/0!</v>
      </c>
      <c r="AX40" s="353" t="e">
        <f t="shared" si="18"/>
        <v>#DIV/0!</v>
      </c>
      <c r="AY40" s="353" t="e">
        <f t="shared" si="18"/>
        <v>#DIV/0!</v>
      </c>
      <c r="AZ40" s="353" t="e">
        <f t="shared" si="18"/>
        <v>#DIV/0!</v>
      </c>
      <c r="BA40" s="353"/>
      <c r="BB40" s="168"/>
    </row>
    <row r="41" spans="1:16384" s="1" customFormat="1" ht="15" customHeight="1" x14ac:dyDescent="0.25">
      <c r="A41" s="48"/>
      <c r="C41" s="841"/>
      <c r="D41" s="842"/>
      <c r="E41" s="516"/>
      <c r="F41" s="516"/>
      <c r="G41" s="517"/>
      <c r="H41" s="464"/>
      <c r="I41" s="163"/>
      <c r="J41" s="163"/>
      <c r="K41" s="163"/>
      <c r="L41" s="163"/>
      <c r="M41" s="163"/>
      <c r="N41" s="163"/>
      <c r="O41" s="163"/>
      <c r="P41" s="163"/>
      <c r="Q41" s="163"/>
      <c r="R41" s="163"/>
      <c r="S41" s="163"/>
      <c r="T41" s="163"/>
      <c r="U41" s="163"/>
      <c r="V41" s="163"/>
      <c r="W41" s="163"/>
      <c r="X41" s="163"/>
      <c r="Y41" s="163"/>
      <c r="Z41" s="163"/>
      <c r="AA41" s="163"/>
      <c r="AB41" s="163"/>
      <c r="AC41" s="163"/>
      <c r="AD41" s="163"/>
      <c r="AE41" s="163"/>
      <c r="AF41" s="163"/>
      <c r="AG41" s="163"/>
      <c r="AH41" s="163"/>
      <c r="AI41" s="163"/>
      <c r="AJ41" s="163"/>
      <c r="AK41" s="163"/>
      <c r="AL41" s="163"/>
      <c r="AM41" s="163"/>
      <c r="AN41" s="163"/>
      <c r="AO41" s="163"/>
      <c r="AP41" s="163"/>
      <c r="AQ41" s="163"/>
      <c r="AR41" s="163"/>
      <c r="AS41" s="163"/>
      <c r="AT41" s="163"/>
      <c r="AU41" s="163"/>
      <c r="AV41" s="163"/>
      <c r="AW41" s="163"/>
      <c r="AX41" s="163"/>
      <c r="AY41" s="163"/>
      <c r="AZ41" s="163"/>
      <c r="BA41" s="163"/>
      <c r="BB41" s="149"/>
    </row>
    <row r="42" spans="1:16384" ht="15" customHeight="1" x14ac:dyDescent="0.25">
      <c r="A42" s="48"/>
      <c r="B42" s="4"/>
      <c r="C42" s="16" t="s">
        <v>278</v>
      </c>
      <c r="D42" s="31"/>
      <c r="E42" s="418"/>
      <c r="F42" s="508"/>
      <c r="G42" s="418"/>
      <c r="H42" s="215"/>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row>
    <row r="43" spans="1:16384" ht="15" customHeight="1" x14ac:dyDescent="0.25">
      <c r="A43" s="48"/>
      <c r="B43" s="4"/>
      <c r="D43" s="31"/>
      <c r="E43" s="838" t="s">
        <v>279</v>
      </c>
      <c r="F43" s="785"/>
      <c r="G43" s="509" t="s">
        <v>268</v>
      </c>
      <c r="H43" s="465">
        <f t="shared" ref="H43:H46" si="19">SUM(I43:BA43)</f>
        <v>0</v>
      </c>
      <c r="I43" s="162">
        <f>I36*I$5</f>
        <v>0</v>
      </c>
      <c r="J43" s="162">
        <f t="shared" ref="J43:AZ43" si="20">J36*J$5</f>
        <v>0</v>
      </c>
      <c r="K43" s="162">
        <f t="shared" si="20"/>
        <v>0</v>
      </c>
      <c r="L43" s="162">
        <f t="shared" si="20"/>
        <v>0</v>
      </c>
      <c r="M43" s="162">
        <f t="shared" si="20"/>
        <v>0</v>
      </c>
      <c r="N43" s="162">
        <f t="shared" si="20"/>
        <v>0</v>
      </c>
      <c r="O43" s="162">
        <f t="shared" si="20"/>
        <v>0</v>
      </c>
      <c r="P43" s="162">
        <f t="shared" si="20"/>
        <v>0</v>
      </c>
      <c r="Q43" s="162">
        <f t="shared" si="20"/>
        <v>0</v>
      </c>
      <c r="R43" s="162">
        <f t="shared" si="20"/>
        <v>0</v>
      </c>
      <c r="S43" s="162">
        <f t="shared" si="20"/>
        <v>0</v>
      </c>
      <c r="T43" s="162">
        <f t="shared" si="20"/>
        <v>0</v>
      </c>
      <c r="U43" s="162">
        <f t="shared" si="20"/>
        <v>0</v>
      </c>
      <c r="V43" s="162">
        <f t="shared" si="20"/>
        <v>0</v>
      </c>
      <c r="W43" s="162">
        <f t="shared" si="20"/>
        <v>0</v>
      </c>
      <c r="X43" s="162">
        <f t="shared" si="20"/>
        <v>0</v>
      </c>
      <c r="Y43" s="162">
        <f t="shared" si="20"/>
        <v>0</v>
      </c>
      <c r="Z43" s="162">
        <f t="shared" si="20"/>
        <v>0</v>
      </c>
      <c r="AA43" s="162">
        <f t="shared" si="20"/>
        <v>0</v>
      </c>
      <c r="AB43" s="162">
        <f t="shared" si="20"/>
        <v>0</v>
      </c>
      <c r="AC43" s="162">
        <f t="shared" si="20"/>
        <v>0</v>
      </c>
      <c r="AD43" s="162">
        <f t="shared" si="20"/>
        <v>0</v>
      </c>
      <c r="AE43" s="162">
        <f t="shared" si="20"/>
        <v>0</v>
      </c>
      <c r="AF43" s="162">
        <f t="shared" si="20"/>
        <v>0</v>
      </c>
      <c r="AG43" s="162">
        <f t="shared" si="20"/>
        <v>0</v>
      </c>
      <c r="AH43" s="162">
        <f t="shared" si="20"/>
        <v>0</v>
      </c>
      <c r="AI43" s="162">
        <f t="shared" si="20"/>
        <v>0</v>
      </c>
      <c r="AJ43" s="162">
        <f t="shared" si="20"/>
        <v>0</v>
      </c>
      <c r="AK43" s="162">
        <f t="shared" si="20"/>
        <v>0</v>
      </c>
      <c r="AL43" s="162">
        <f t="shared" si="20"/>
        <v>0</v>
      </c>
      <c r="AM43" s="162">
        <f t="shared" si="20"/>
        <v>0</v>
      </c>
      <c r="AN43" s="162">
        <f t="shared" si="20"/>
        <v>0</v>
      </c>
      <c r="AO43" s="162">
        <f t="shared" si="20"/>
        <v>0</v>
      </c>
      <c r="AP43" s="162">
        <f t="shared" si="20"/>
        <v>0</v>
      </c>
      <c r="AQ43" s="162">
        <f t="shared" si="20"/>
        <v>0</v>
      </c>
      <c r="AR43" s="162">
        <f t="shared" si="20"/>
        <v>0</v>
      </c>
      <c r="AS43" s="162">
        <f t="shared" si="20"/>
        <v>0</v>
      </c>
      <c r="AT43" s="162">
        <f t="shared" si="20"/>
        <v>0</v>
      </c>
      <c r="AU43" s="162">
        <f t="shared" si="20"/>
        <v>0</v>
      </c>
      <c r="AV43" s="162">
        <f t="shared" si="20"/>
        <v>0</v>
      </c>
      <c r="AW43" s="162">
        <f t="shared" si="20"/>
        <v>0</v>
      </c>
      <c r="AX43" s="162">
        <f t="shared" si="20"/>
        <v>0</v>
      </c>
      <c r="AY43" s="162">
        <f t="shared" si="20"/>
        <v>0</v>
      </c>
      <c r="AZ43" s="162">
        <f t="shared" si="20"/>
        <v>0</v>
      </c>
      <c r="BA43" s="162"/>
    </row>
    <row r="44" spans="1:16384" ht="15" customHeight="1" x14ac:dyDescent="0.25">
      <c r="A44" s="48"/>
      <c r="B44" s="4"/>
      <c r="D44" s="31"/>
      <c r="E44" s="509" t="s">
        <v>280</v>
      </c>
      <c r="F44" s="785"/>
      <c r="G44" s="509" t="s">
        <v>268</v>
      </c>
      <c r="H44" s="465">
        <f t="shared" si="19"/>
        <v>0</v>
      </c>
      <c r="I44" s="162">
        <f>I37*I$5</f>
        <v>0</v>
      </c>
      <c r="J44" s="162">
        <f t="shared" ref="J44:AZ44" si="21">J37*J$5</f>
        <v>0</v>
      </c>
      <c r="K44" s="162">
        <f t="shared" si="21"/>
        <v>0</v>
      </c>
      <c r="L44" s="162">
        <f t="shared" si="21"/>
        <v>0</v>
      </c>
      <c r="M44" s="162">
        <f t="shared" si="21"/>
        <v>0</v>
      </c>
      <c r="N44" s="162">
        <f t="shared" si="21"/>
        <v>0</v>
      </c>
      <c r="O44" s="162">
        <f t="shared" si="21"/>
        <v>0</v>
      </c>
      <c r="P44" s="162">
        <f t="shared" si="21"/>
        <v>0</v>
      </c>
      <c r="Q44" s="162">
        <f t="shared" si="21"/>
        <v>0</v>
      </c>
      <c r="R44" s="162">
        <f t="shared" si="21"/>
        <v>0</v>
      </c>
      <c r="S44" s="162">
        <f t="shared" si="21"/>
        <v>0</v>
      </c>
      <c r="T44" s="162">
        <f t="shared" si="21"/>
        <v>0</v>
      </c>
      <c r="U44" s="162">
        <f t="shared" si="21"/>
        <v>0</v>
      </c>
      <c r="V44" s="162">
        <f t="shared" si="21"/>
        <v>0</v>
      </c>
      <c r="W44" s="162">
        <f t="shared" si="21"/>
        <v>0</v>
      </c>
      <c r="X44" s="162">
        <f t="shared" si="21"/>
        <v>0</v>
      </c>
      <c r="Y44" s="162">
        <f t="shared" si="21"/>
        <v>0</v>
      </c>
      <c r="Z44" s="162">
        <f t="shared" si="21"/>
        <v>0</v>
      </c>
      <c r="AA44" s="162">
        <f t="shared" si="21"/>
        <v>0</v>
      </c>
      <c r="AB44" s="162">
        <f t="shared" si="21"/>
        <v>0</v>
      </c>
      <c r="AC44" s="162">
        <f t="shared" si="21"/>
        <v>0</v>
      </c>
      <c r="AD44" s="162">
        <f t="shared" si="21"/>
        <v>0</v>
      </c>
      <c r="AE44" s="162">
        <f t="shared" si="21"/>
        <v>0</v>
      </c>
      <c r="AF44" s="162">
        <f t="shared" si="21"/>
        <v>0</v>
      </c>
      <c r="AG44" s="162">
        <f t="shared" si="21"/>
        <v>0</v>
      </c>
      <c r="AH44" s="162">
        <f t="shared" si="21"/>
        <v>0</v>
      </c>
      <c r="AI44" s="162">
        <f t="shared" si="21"/>
        <v>0</v>
      </c>
      <c r="AJ44" s="162">
        <f t="shared" si="21"/>
        <v>0</v>
      </c>
      <c r="AK44" s="162">
        <f t="shared" si="21"/>
        <v>0</v>
      </c>
      <c r="AL44" s="162">
        <f t="shared" si="21"/>
        <v>0</v>
      </c>
      <c r="AM44" s="162">
        <f t="shared" si="21"/>
        <v>0</v>
      </c>
      <c r="AN44" s="162">
        <f t="shared" si="21"/>
        <v>0</v>
      </c>
      <c r="AO44" s="162">
        <f t="shared" si="21"/>
        <v>0</v>
      </c>
      <c r="AP44" s="162">
        <f t="shared" si="21"/>
        <v>0</v>
      </c>
      <c r="AQ44" s="162">
        <f t="shared" si="21"/>
        <v>0</v>
      </c>
      <c r="AR44" s="162">
        <f t="shared" si="21"/>
        <v>0</v>
      </c>
      <c r="AS44" s="162">
        <f t="shared" si="21"/>
        <v>0</v>
      </c>
      <c r="AT44" s="162">
        <f t="shared" si="21"/>
        <v>0</v>
      </c>
      <c r="AU44" s="162">
        <f t="shared" si="21"/>
        <v>0</v>
      </c>
      <c r="AV44" s="162">
        <f t="shared" si="21"/>
        <v>0</v>
      </c>
      <c r="AW44" s="162">
        <f t="shared" si="21"/>
        <v>0</v>
      </c>
      <c r="AX44" s="162">
        <f t="shared" si="21"/>
        <v>0</v>
      </c>
      <c r="AY44" s="162">
        <f t="shared" si="21"/>
        <v>0</v>
      </c>
      <c r="AZ44" s="162">
        <f t="shared" si="21"/>
        <v>0</v>
      </c>
      <c r="BA44" s="162"/>
    </row>
    <row r="45" spans="1:16384" ht="15" customHeight="1" x14ac:dyDescent="0.25">
      <c r="B45" s="4"/>
      <c r="D45" s="31"/>
      <c r="E45" s="509" t="s">
        <v>281</v>
      </c>
      <c r="F45" s="509"/>
      <c r="G45" s="509" t="s">
        <v>268</v>
      </c>
      <c r="H45" s="465" t="e">
        <f t="shared" si="19"/>
        <v>#DIV/0!</v>
      </c>
      <c r="I45" s="66" t="e">
        <f t="shared" ref="I45:AZ45" si="22">I$38*I$5</f>
        <v>#DIV/0!</v>
      </c>
      <c r="J45" s="66" t="e">
        <f t="shared" si="22"/>
        <v>#DIV/0!</v>
      </c>
      <c r="K45" s="66" t="e">
        <f t="shared" si="22"/>
        <v>#DIV/0!</v>
      </c>
      <c r="L45" s="66" t="e">
        <f t="shared" si="22"/>
        <v>#DIV/0!</v>
      </c>
      <c r="M45" s="66" t="e">
        <f t="shared" si="22"/>
        <v>#DIV/0!</v>
      </c>
      <c r="N45" s="66" t="e">
        <f t="shared" si="22"/>
        <v>#DIV/0!</v>
      </c>
      <c r="O45" s="66" t="e">
        <f t="shared" si="22"/>
        <v>#DIV/0!</v>
      </c>
      <c r="P45" s="66" t="e">
        <f t="shared" si="22"/>
        <v>#DIV/0!</v>
      </c>
      <c r="Q45" s="66" t="e">
        <f t="shared" si="22"/>
        <v>#DIV/0!</v>
      </c>
      <c r="R45" s="66" t="e">
        <f t="shared" si="22"/>
        <v>#DIV/0!</v>
      </c>
      <c r="S45" s="66" t="e">
        <f t="shared" si="22"/>
        <v>#DIV/0!</v>
      </c>
      <c r="T45" s="66" t="e">
        <f t="shared" si="22"/>
        <v>#DIV/0!</v>
      </c>
      <c r="U45" s="66" t="e">
        <f t="shared" si="22"/>
        <v>#DIV/0!</v>
      </c>
      <c r="V45" s="66" t="e">
        <f t="shared" si="22"/>
        <v>#DIV/0!</v>
      </c>
      <c r="W45" s="66" t="e">
        <f t="shared" si="22"/>
        <v>#DIV/0!</v>
      </c>
      <c r="X45" s="66" t="e">
        <f t="shared" si="22"/>
        <v>#DIV/0!</v>
      </c>
      <c r="Y45" s="66" t="e">
        <f t="shared" si="22"/>
        <v>#DIV/0!</v>
      </c>
      <c r="Z45" s="66" t="e">
        <f t="shared" si="22"/>
        <v>#DIV/0!</v>
      </c>
      <c r="AA45" s="66" t="e">
        <f t="shared" si="22"/>
        <v>#DIV/0!</v>
      </c>
      <c r="AB45" s="66" t="e">
        <f t="shared" si="22"/>
        <v>#DIV/0!</v>
      </c>
      <c r="AC45" s="66" t="e">
        <f t="shared" si="22"/>
        <v>#DIV/0!</v>
      </c>
      <c r="AD45" s="66" t="e">
        <f t="shared" si="22"/>
        <v>#DIV/0!</v>
      </c>
      <c r="AE45" s="66" t="e">
        <f t="shared" si="22"/>
        <v>#DIV/0!</v>
      </c>
      <c r="AF45" s="66" t="e">
        <f t="shared" si="22"/>
        <v>#DIV/0!</v>
      </c>
      <c r="AG45" s="66" t="e">
        <f t="shared" si="22"/>
        <v>#DIV/0!</v>
      </c>
      <c r="AH45" s="66" t="e">
        <f t="shared" si="22"/>
        <v>#DIV/0!</v>
      </c>
      <c r="AI45" s="66" t="e">
        <f t="shared" si="22"/>
        <v>#DIV/0!</v>
      </c>
      <c r="AJ45" s="66" t="e">
        <f t="shared" si="22"/>
        <v>#DIV/0!</v>
      </c>
      <c r="AK45" s="66" t="e">
        <f t="shared" si="22"/>
        <v>#DIV/0!</v>
      </c>
      <c r="AL45" s="66" t="e">
        <f t="shared" si="22"/>
        <v>#DIV/0!</v>
      </c>
      <c r="AM45" s="66" t="e">
        <f t="shared" si="22"/>
        <v>#DIV/0!</v>
      </c>
      <c r="AN45" s="66" t="e">
        <f t="shared" si="22"/>
        <v>#DIV/0!</v>
      </c>
      <c r="AO45" s="66" t="e">
        <f t="shared" si="22"/>
        <v>#DIV/0!</v>
      </c>
      <c r="AP45" s="66" t="e">
        <f t="shared" si="22"/>
        <v>#DIV/0!</v>
      </c>
      <c r="AQ45" s="66" t="e">
        <f t="shared" si="22"/>
        <v>#DIV/0!</v>
      </c>
      <c r="AR45" s="66" t="e">
        <f t="shared" si="22"/>
        <v>#DIV/0!</v>
      </c>
      <c r="AS45" s="66" t="e">
        <f t="shared" si="22"/>
        <v>#DIV/0!</v>
      </c>
      <c r="AT45" s="66" t="e">
        <f t="shared" si="22"/>
        <v>#DIV/0!</v>
      </c>
      <c r="AU45" s="66" t="e">
        <f t="shared" si="22"/>
        <v>#DIV/0!</v>
      </c>
      <c r="AV45" s="66" t="e">
        <f t="shared" si="22"/>
        <v>#DIV/0!</v>
      </c>
      <c r="AW45" s="66" t="e">
        <f t="shared" si="22"/>
        <v>#DIV/0!</v>
      </c>
      <c r="AX45" s="66" t="e">
        <f t="shared" si="22"/>
        <v>#DIV/0!</v>
      </c>
      <c r="AY45" s="66" t="e">
        <f t="shared" si="22"/>
        <v>#DIV/0!</v>
      </c>
      <c r="AZ45" s="66" t="e">
        <f t="shared" si="22"/>
        <v>#DIV/0!</v>
      </c>
      <c r="BA45" s="66"/>
    </row>
    <row r="46" spans="1:16384" ht="15" customHeight="1" x14ac:dyDescent="0.25">
      <c r="B46" s="4"/>
      <c r="D46" s="31"/>
      <c r="E46" s="509" t="s">
        <v>282</v>
      </c>
      <c r="F46" s="509"/>
      <c r="G46" s="509" t="s">
        <v>268</v>
      </c>
      <c r="H46" s="465" t="e">
        <f t="shared" si="19"/>
        <v>#DIV/0!</v>
      </c>
      <c r="I46" s="66" t="e">
        <f t="shared" ref="I46:AZ46" si="23">I$39*I$5</f>
        <v>#DIV/0!</v>
      </c>
      <c r="J46" s="66" t="e">
        <f t="shared" si="23"/>
        <v>#DIV/0!</v>
      </c>
      <c r="K46" s="66" t="e">
        <f t="shared" si="23"/>
        <v>#DIV/0!</v>
      </c>
      <c r="L46" s="66" t="e">
        <f t="shared" si="23"/>
        <v>#DIV/0!</v>
      </c>
      <c r="M46" s="66" t="e">
        <f t="shared" si="23"/>
        <v>#DIV/0!</v>
      </c>
      <c r="N46" s="66" t="e">
        <f t="shared" si="23"/>
        <v>#DIV/0!</v>
      </c>
      <c r="O46" s="66" t="e">
        <f t="shared" si="23"/>
        <v>#DIV/0!</v>
      </c>
      <c r="P46" s="66" t="e">
        <f t="shared" si="23"/>
        <v>#DIV/0!</v>
      </c>
      <c r="Q46" s="66" t="e">
        <f t="shared" si="23"/>
        <v>#DIV/0!</v>
      </c>
      <c r="R46" s="66" t="e">
        <f t="shared" si="23"/>
        <v>#DIV/0!</v>
      </c>
      <c r="S46" s="66" t="e">
        <f t="shared" si="23"/>
        <v>#DIV/0!</v>
      </c>
      <c r="T46" s="66" t="e">
        <f t="shared" si="23"/>
        <v>#DIV/0!</v>
      </c>
      <c r="U46" s="66" t="e">
        <f t="shared" si="23"/>
        <v>#DIV/0!</v>
      </c>
      <c r="V46" s="66" t="e">
        <f t="shared" si="23"/>
        <v>#DIV/0!</v>
      </c>
      <c r="W46" s="66" t="e">
        <f t="shared" si="23"/>
        <v>#DIV/0!</v>
      </c>
      <c r="X46" s="66" t="e">
        <f t="shared" si="23"/>
        <v>#DIV/0!</v>
      </c>
      <c r="Y46" s="66" t="e">
        <f t="shared" si="23"/>
        <v>#DIV/0!</v>
      </c>
      <c r="Z46" s="66" t="e">
        <f t="shared" si="23"/>
        <v>#DIV/0!</v>
      </c>
      <c r="AA46" s="66" t="e">
        <f t="shared" si="23"/>
        <v>#DIV/0!</v>
      </c>
      <c r="AB46" s="66" t="e">
        <f t="shared" si="23"/>
        <v>#DIV/0!</v>
      </c>
      <c r="AC46" s="66" t="e">
        <f t="shared" si="23"/>
        <v>#DIV/0!</v>
      </c>
      <c r="AD46" s="66" t="e">
        <f t="shared" si="23"/>
        <v>#DIV/0!</v>
      </c>
      <c r="AE46" s="66" t="e">
        <f t="shared" si="23"/>
        <v>#DIV/0!</v>
      </c>
      <c r="AF46" s="66" t="e">
        <f t="shared" si="23"/>
        <v>#DIV/0!</v>
      </c>
      <c r="AG46" s="66" t="e">
        <f t="shared" si="23"/>
        <v>#DIV/0!</v>
      </c>
      <c r="AH46" s="66" t="e">
        <f t="shared" si="23"/>
        <v>#DIV/0!</v>
      </c>
      <c r="AI46" s="66" t="e">
        <f t="shared" si="23"/>
        <v>#DIV/0!</v>
      </c>
      <c r="AJ46" s="66" t="e">
        <f t="shared" si="23"/>
        <v>#DIV/0!</v>
      </c>
      <c r="AK46" s="66" t="e">
        <f t="shared" si="23"/>
        <v>#DIV/0!</v>
      </c>
      <c r="AL46" s="66" t="e">
        <f t="shared" si="23"/>
        <v>#DIV/0!</v>
      </c>
      <c r="AM46" s="66" t="e">
        <f t="shared" si="23"/>
        <v>#DIV/0!</v>
      </c>
      <c r="AN46" s="66" t="e">
        <f t="shared" si="23"/>
        <v>#DIV/0!</v>
      </c>
      <c r="AO46" s="66" t="e">
        <f t="shared" si="23"/>
        <v>#DIV/0!</v>
      </c>
      <c r="AP46" s="66" t="e">
        <f t="shared" si="23"/>
        <v>#DIV/0!</v>
      </c>
      <c r="AQ46" s="66" t="e">
        <f t="shared" si="23"/>
        <v>#DIV/0!</v>
      </c>
      <c r="AR46" s="66" t="e">
        <f t="shared" si="23"/>
        <v>#DIV/0!</v>
      </c>
      <c r="AS46" s="66" t="e">
        <f t="shared" si="23"/>
        <v>#DIV/0!</v>
      </c>
      <c r="AT46" s="66" t="e">
        <f t="shared" si="23"/>
        <v>#DIV/0!</v>
      </c>
      <c r="AU46" s="66" t="e">
        <f t="shared" si="23"/>
        <v>#DIV/0!</v>
      </c>
      <c r="AV46" s="66" t="e">
        <f t="shared" si="23"/>
        <v>#DIV/0!</v>
      </c>
      <c r="AW46" s="66" t="e">
        <f t="shared" si="23"/>
        <v>#DIV/0!</v>
      </c>
      <c r="AX46" s="66" t="e">
        <f t="shared" si="23"/>
        <v>#DIV/0!</v>
      </c>
      <c r="AY46" s="66" t="e">
        <f t="shared" si="23"/>
        <v>#DIV/0!</v>
      </c>
      <c r="AZ46" s="66" t="e">
        <f t="shared" si="23"/>
        <v>#DIV/0!</v>
      </c>
      <c r="BA46" s="66"/>
    </row>
    <row r="47" spans="1:16384" ht="15" customHeight="1" x14ac:dyDescent="0.25">
      <c r="A47" s="32"/>
      <c r="B47" s="4"/>
      <c r="D47" s="347"/>
      <c r="E47" s="518" t="s">
        <v>283</v>
      </c>
      <c r="F47" s="519"/>
      <c r="G47" s="519" t="s">
        <v>268</v>
      </c>
      <c r="H47" s="468" t="e">
        <f t="shared" ref="H47" si="24">SUM(I47:BA47)</f>
        <v>#DIV/0!</v>
      </c>
      <c r="I47" s="352" t="e">
        <f>SUM(I43:I46)</f>
        <v>#DIV/0!</v>
      </c>
      <c r="J47" s="352" t="e">
        <f t="shared" ref="J47:BU47" si="25">SUM(J43:J46)</f>
        <v>#DIV/0!</v>
      </c>
      <c r="K47" s="352" t="e">
        <f t="shared" si="25"/>
        <v>#DIV/0!</v>
      </c>
      <c r="L47" s="352" t="e">
        <f t="shared" si="25"/>
        <v>#DIV/0!</v>
      </c>
      <c r="M47" s="352" t="e">
        <f t="shared" si="25"/>
        <v>#DIV/0!</v>
      </c>
      <c r="N47" s="352" t="e">
        <f t="shared" si="25"/>
        <v>#DIV/0!</v>
      </c>
      <c r="O47" s="352" t="e">
        <f t="shared" si="25"/>
        <v>#DIV/0!</v>
      </c>
      <c r="P47" s="352" t="e">
        <f t="shared" si="25"/>
        <v>#DIV/0!</v>
      </c>
      <c r="Q47" s="352" t="e">
        <f t="shared" si="25"/>
        <v>#DIV/0!</v>
      </c>
      <c r="R47" s="352" t="e">
        <f t="shared" si="25"/>
        <v>#DIV/0!</v>
      </c>
      <c r="S47" s="352" t="e">
        <f t="shared" si="25"/>
        <v>#DIV/0!</v>
      </c>
      <c r="T47" s="352" t="e">
        <f t="shared" si="25"/>
        <v>#DIV/0!</v>
      </c>
      <c r="U47" s="352" t="e">
        <f t="shared" si="25"/>
        <v>#DIV/0!</v>
      </c>
      <c r="V47" s="352" t="e">
        <f t="shared" si="25"/>
        <v>#DIV/0!</v>
      </c>
      <c r="W47" s="352" t="e">
        <f t="shared" si="25"/>
        <v>#DIV/0!</v>
      </c>
      <c r="X47" s="352" t="e">
        <f t="shared" si="25"/>
        <v>#DIV/0!</v>
      </c>
      <c r="Y47" s="352" t="e">
        <f t="shared" si="25"/>
        <v>#DIV/0!</v>
      </c>
      <c r="Z47" s="352" t="e">
        <f t="shared" si="25"/>
        <v>#DIV/0!</v>
      </c>
      <c r="AA47" s="352" t="e">
        <f t="shared" si="25"/>
        <v>#DIV/0!</v>
      </c>
      <c r="AB47" s="352" t="e">
        <f t="shared" si="25"/>
        <v>#DIV/0!</v>
      </c>
      <c r="AC47" s="352" t="e">
        <f t="shared" si="25"/>
        <v>#DIV/0!</v>
      </c>
      <c r="AD47" s="352" t="e">
        <f t="shared" si="25"/>
        <v>#DIV/0!</v>
      </c>
      <c r="AE47" s="352" t="e">
        <f t="shared" si="25"/>
        <v>#DIV/0!</v>
      </c>
      <c r="AF47" s="352" t="e">
        <f t="shared" si="25"/>
        <v>#DIV/0!</v>
      </c>
      <c r="AG47" s="352" t="e">
        <f t="shared" si="25"/>
        <v>#DIV/0!</v>
      </c>
      <c r="AH47" s="352" t="e">
        <f t="shared" si="25"/>
        <v>#DIV/0!</v>
      </c>
      <c r="AI47" s="352" t="e">
        <f t="shared" si="25"/>
        <v>#DIV/0!</v>
      </c>
      <c r="AJ47" s="352" t="e">
        <f t="shared" si="25"/>
        <v>#DIV/0!</v>
      </c>
      <c r="AK47" s="352" t="e">
        <f t="shared" si="25"/>
        <v>#DIV/0!</v>
      </c>
      <c r="AL47" s="352" t="e">
        <f t="shared" si="25"/>
        <v>#DIV/0!</v>
      </c>
      <c r="AM47" s="352" t="e">
        <f t="shared" si="25"/>
        <v>#DIV/0!</v>
      </c>
      <c r="AN47" s="352" t="e">
        <f t="shared" si="25"/>
        <v>#DIV/0!</v>
      </c>
      <c r="AO47" s="352" t="e">
        <f t="shared" si="25"/>
        <v>#DIV/0!</v>
      </c>
      <c r="AP47" s="352" t="e">
        <f t="shared" si="25"/>
        <v>#DIV/0!</v>
      </c>
      <c r="AQ47" s="352" t="e">
        <f t="shared" si="25"/>
        <v>#DIV/0!</v>
      </c>
      <c r="AR47" s="352" t="e">
        <f t="shared" si="25"/>
        <v>#DIV/0!</v>
      </c>
      <c r="AS47" s="352" t="e">
        <f t="shared" si="25"/>
        <v>#DIV/0!</v>
      </c>
      <c r="AT47" s="352" t="e">
        <f t="shared" si="25"/>
        <v>#DIV/0!</v>
      </c>
      <c r="AU47" s="352" t="e">
        <f t="shared" si="25"/>
        <v>#DIV/0!</v>
      </c>
      <c r="AV47" s="352" t="e">
        <f t="shared" si="25"/>
        <v>#DIV/0!</v>
      </c>
      <c r="AW47" s="352" t="e">
        <f t="shared" si="25"/>
        <v>#DIV/0!</v>
      </c>
      <c r="AX47" s="352" t="e">
        <f t="shared" si="25"/>
        <v>#DIV/0!</v>
      </c>
      <c r="AY47" s="352" t="e">
        <f t="shared" si="25"/>
        <v>#DIV/0!</v>
      </c>
      <c r="AZ47" s="352" t="e">
        <f t="shared" si="25"/>
        <v>#DIV/0!</v>
      </c>
      <c r="BA47" s="352">
        <f t="shared" si="25"/>
        <v>0</v>
      </c>
      <c r="BB47" s="352">
        <f t="shared" si="25"/>
        <v>0</v>
      </c>
      <c r="BC47" s="352">
        <f t="shared" si="25"/>
        <v>0</v>
      </c>
      <c r="BD47" s="352">
        <f t="shared" si="25"/>
        <v>0</v>
      </c>
      <c r="BE47" s="352">
        <f t="shared" si="25"/>
        <v>0</v>
      </c>
      <c r="BF47" s="352">
        <f t="shared" si="25"/>
        <v>0</v>
      </c>
      <c r="BG47" s="352">
        <f t="shared" si="25"/>
        <v>0</v>
      </c>
      <c r="BH47" s="352">
        <f t="shared" si="25"/>
        <v>0</v>
      </c>
      <c r="BI47" s="352">
        <f t="shared" si="25"/>
        <v>0</v>
      </c>
      <c r="BJ47" s="352">
        <f t="shared" si="25"/>
        <v>0</v>
      </c>
      <c r="BK47" s="352">
        <f t="shared" si="25"/>
        <v>0</v>
      </c>
      <c r="BL47" s="352">
        <f t="shared" si="25"/>
        <v>0</v>
      </c>
      <c r="BM47" s="352">
        <f t="shared" si="25"/>
        <v>0</v>
      </c>
      <c r="BN47" s="352">
        <f t="shared" si="25"/>
        <v>0</v>
      </c>
      <c r="BO47" s="352">
        <f t="shared" si="25"/>
        <v>0</v>
      </c>
      <c r="BP47" s="352">
        <f t="shared" si="25"/>
        <v>0</v>
      </c>
      <c r="BQ47" s="352">
        <f t="shared" si="25"/>
        <v>0</v>
      </c>
      <c r="BR47" s="352">
        <f t="shared" si="25"/>
        <v>0</v>
      </c>
      <c r="BS47" s="352">
        <f t="shared" si="25"/>
        <v>0</v>
      </c>
      <c r="BT47" s="352">
        <f t="shared" si="25"/>
        <v>0</v>
      </c>
      <c r="BU47" s="352">
        <f t="shared" si="25"/>
        <v>0</v>
      </c>
      <c r="BV47" s="352">
        <f t="shared" ref="BV47:EG47" si="26">SUM(BV43:BV46)</f>
        <v>0</v>
      </c>
      <c r="BW47" s="352">
        <f t="shared" si="26"/>
        <v>0</v>
      </c>
      <c r="BX47" s="352">
        <f t="shared" si="26"/>
        <v>0</v>
      </c>
      <c r="BY47" s="352">
        <f t="shared" si="26"/>
        <v>0</v>
      </c>
      <c r="BZ47" s="352">
        <f t="shared" si="26"/>
        <v>0</v>
      </c>
      <c r="CA47" s="352">
        <f t="shared" si="26"/>
        <v>0</v>
      </c>
      <c r="CB47" s="352">
        <f t="shared" si="26"/>
        <v>0</v>
      </c>
      <c r="CC47" s="352">
        <f t="shared" si="26"/>
        <v>0</v>
      </c>
      <c r="CD47" s="352">
        <f t="shared" si="26"/>
        <v>0</v>
      </c>
      <c r="CE47" s="352">
        <f t="shared" si="26"/>
        <v>0</v>
      </c>
      <c r="CF47" s="352">
        <f t="shared" si="26"/>
        <v>0</v>
      </c>
      <c r="CG47" s="352">
        <f t="shared" si="26"/>
        <v>0</v>
      </c>
      <c r="CH47" s="352">
        <f t="shared" si="26"/>
        <v>0</v>
      </c>
      <c r="CI47" s="352">
        <f t="shared" si="26"/>
        <v>0</v>
      </c>
      <c r="CJ47" s="352">
        <f t="shared" si="26"/>
        <v>0</v>
      </c>
      <c r="CK47" s="352">
        <f t="shared" si="26"/>
        <v>0</v>
      </c>
      <c r="CL47" s="352">
        <f t="shared" si="26"/>
        <v>0</v>
      </c>
      <c r="CM47" s="352">
        <f t="shared" si="26"/>
        <v>0</v>
      </c>
      <c r="CN47" s="352">
        <f t="shared" si="26"/>
        <v>0</v>
      </c>
      <c r="CO47" s="352">
        <f t="shared" si="26"/>
        <v>0</v>
      </c>
      <c r="CP47" s="352">
        <f t="shared" si="26"/>
        <v>0</v>
      </c>
      <c r="CQ47" s="352">
        <f t="shared" si="26"/>
        <v>0</v>
      </c>
      <c r="CR47" s="352">
        <f t="shared" si="26"/>
        <v>0</v>
      </c>
      <c r="CS47" s="352">
        <f t="shared" si="26"/>
        <v>0</v>
      </c>
      <c r="CT47" s="352">
        <f t="shared" si="26"/>
        <v>0</v>
      </c>
      <c r="CU47" s="352">
        <f t="shared" si="26"/>
        <v>0</v>
      </c>
      <c r="CV47" s="352">
        <f t="shared" si="26"/>
        <v>0</v>
      </c>
      <c r="CW47" s="352">
        <f t="shared" si="26"/>
        <v>0</v>
      </c>
      <c r="CX47" s="352">
        <f t="shared" si="26"/>
        <v>0</v>
      </c>
      <c r="CY47" s="352">
        <f t="shared" si="26"/>
        <v>0</v>
      </c>
      <c r="CZ47" s="352">
        <f t="shared" si="26"/>
        <v>0</v>
      </c>
      <c r="DA47" s="352">
        <f t="shared" si="26"/>
        <v>0</v>
      </c>
      <c r="DB47" s="352">
        <f t="shared" si="26"/>
        <v>0</v>
      </c>
      <c r="DC47" s="352">
        <f t="shared" si="26"/>
        <v>0</v>
      </c>
      <c r="DD47" s="352">
        <f t="shared" si="26"/>
        <v>0</v>
      </c>
      <c r="DE47" s="352">
        <f t="shared" si="26"/>
        <v>0</v>
      </c>
      <c r="DF47" s="352">
        <f t="shared" si="26"/>
        <v>0</v>
      </c>
      <c r="DG47" s="352">
        <f t="shared" si="26"/>
        <v>0</v>
      </c>
      <c r="DH47" s="352">
        <f t="shared" si="26"/>
        <v>0</v>
      </c>
      <c r="DI47" s="352">
        <f t="shared" si="26"/>
        <v>0</v>
      </c>
      <c r="DJ47" s="352">
        <f t="shared" si="26"/>
        <v>0</v>
      </c>
      <c r="DK47" s="352">
        <f t="shared" si="26"/>
        <v>0</v>
      </c>
      <c r="DL47" s="352">
        <f t="shared" si="26"/>
        <v>0</v>
      </c>
      <c r="DM47" s="352">
        <f t="shared" si="26"/>
        <v>0</v>
      </c>
      <c r="DN47" s="352">
        <f t="shared" si="26"/>
        <v>0</v>
      </c>
      <c r="DO47" s="352">
        <f t="shared" si="26"/>
        <v>0</v>
      </c>
      <c r="DP47" s="352">
        <f t="shared" si="26"/>
        <v>0</v>
      </c>
      <c r="DQ47" s="352">
        <f t="shared" si="26"/>
        <v>0</v>
      </c>
      <c r="DR47" s="352">
        <f t="shared" si="26"/>
        <v>0</v>
      </c>
      <c r="DS47" s="352">
        <f t="shared" si="26"/>
        <v>0</v>
      </c>
      <c r="DT47" s="352">
        <f t="shared" si="26"/>
        <v>0</v>
      </c>
      <c r="DU47" s="352">
        <f t="shared" si="26"/>
        <v>0</v>
      </c>
      <c r="DV47" s="352">
        <f t="shared" si="26"/>
        <v>0</v>
      </c>
      <c r="DW47" s="352">
        <f t="shared" si="26"/>
        <v>0</v>
      </c>
      <c r="DX47" s="352">
        <f t="shared" si="26"/>
        <v>0</v>
      </c>
      <c r="DY47" s="352">
        <f t="shared" si="26"/>
        <v>0</v>
      </c>
      <c r="DZ47" s="352">
        <f t="shared" si="26"/>
        <v>0</v>
      </c>
      <c r="EA47" s="352">
        <f t="shared" si="26"/>
        <v>0</v>
      </c>
      <c r="EB47" s="352">
        <f t="shared" si="26"/>
        <v>0</v>
      </c>
      <c r="EC47" s="352">
        <f t="shared" si="26"/>
        <v>0</v>
      </c>
      <c r="ED47" s="352">
        <f t="shared" si="26"/>
        <v>0</v>
      </c>
      <c r="EE47" s="352">
        <f t="shared" si="26"/>
        <v>0</v>
      </c>
      <c r="EF47" s="352">
        <f t="shared" si="26"/>
        <v>0</v>
      </c>
      <c r="EG47" s="352">
        <f t="shared" si="26"/>
        <v>0</v>
      </c>
      <c r="EH47" s="352">
        <f t="shared" ref="EH47:GS47" si="27">SUM(EH43:EH46)</f>
        <v>0</v>
      </c>
      <c r="EI47" s="352">
        <f t="shared" si="27"/>
        <v>0</v>
      </c>
      <c r="EJ47" s="352">
        <f t="shared" si="27"/>
        <v>0</v>
      </c>
      <c r="EK47" s="352">
        <f t="shared" si="27"/>
        <v>0</v>
      </c>
      <c r="EL47" s="352">
        <f t="shared" si="27"/>
        <v>0</v>
      </c>
      <c r="EM47" s="352">
        <f t="shared" si="27"/>
        <v>0</v>
      </c>
      <c r="EN47" s="352">
        <f t="shared" si="27"/>
        <v>0</v>
      </c>
      <c r="EO47" s="352">
        <f t="shared" si="27"/>
        <v>0</v>
      </c>
      <c r="EP47" s="352">
        <f t="shared" si="27"/>
        <v>0</v>
      </c>
      <c r="EQ47" s="352">
        <f t="shared" si="27"/>
        <v>0</v>
      </c>
      <c r="ER47" s="352">
        <f t="shared" si="27"/>
        <v>0</v>
      </c>
      <c r="ES47" s="352">
        <f t="shared" si="27"/>
        <v>0</v>
      </c>
      <c r="ET47" s="352">
        <f t="shared" si="27"/>
        <v>0</v>
      </c>
      <c r="EU47" s="352">
        <f t="shared" si="27"/>
        <v>0</v>
      </c>
      <c r="EV47" s="352">
        <f t="shared" si="27"/>
        <v>0</v>
      </c>
      <c r="EW47" s="352">
        <f t="shared" si="27"/>
        <v>0</v>
      </c>
      <c r="EX47" s="352">
        <f t="shared" si="27"/>
        <v>0</v>
      </c>
      <c r="EY47" s="352">
        <f t="shared" si="27"/>
        <v>0</v>
      </c>
      <c r="EZ47" s="352">
        <f t="shared" si="27"/>
        <v>0</v>
      </c>
      <c r="FA47" s="352">
        <f t="shared" si="27"/>
        <v>0</v>
      </c>
      <c r="FB47" s="352">
        <f t="shared" si="27"/>
        <v>0</v>
      </c>
      <c r="FC47" s="352">
        <f t="shared" si="27"/>
        <v>0</v>
      </c>
      <c r="FD47" s="352">
        <f t="shared" si="27"/>
        <v>0</v>
      </c>
      <c r="FE47" s="352">
        <f t="shared" si="27"/>
        <v>0</v>
      </c>
      <c r="FF47" s="352">
        <f t="shared" si="27"/>
        <v>0</v>
      </c>
      <c r="FG47" s="352">
        <f t="shared" si="27"/>
        <v>0</v>
      </c>
      <c r="FH47" s="352">
        <f t="shared" si="27"/>
        <v>0</v>
      </c>
      <c r="FI47" s="352">
        <f t="shared" si="27"/>
        <v>0</v>
      </c>
      <c r="FJ47" s="352">
        <f t="shared" si="27"/>
        <v>0</v>
      </c>
      <c r="FK47" s="352">
        <f t="shared" si="27"/>
        <v>0</v>
      </c>
      <c r="FL47" s="352">
        <f t="shared" si="27"/>
        <v>0</v>
      </c>
      <c r="FM47" s="352">
        <f t="shared" si="27"/>
        <v>0</v>
      </c>
      <c r="FN47" s="352">
        <f t="shared" si="27"/>
        <v>0</v>
      </c>
      <c r="FO47" s="352">
        <f t="shared" si="27"/>
        <v>0</v>
      </c>
      <c r="FP47" s="352">
        <f t="shared" si="27"/>
        <v>0</v>
      </c>
      <c r="FQ47" s="352">
        <f t="shared" si="27"/>
        <v>0</v>
      </c>
      <c r="FR47" s="352">
        <f t="shared" si="27"/>
        <v>0</v>
      </c>
      <c r="FS47" s="352">
        <f t="shared" si="27"/>
        <v>0</v>
      </c>
      <c r="FT47" s="352">
        <f t="shared" si="27"/>
        <v>0</v>
      </c>
      <c r="FU47" s="352">
        <f t="shared" si="27"/>
        <v>0</v>
      </c>
      <c r="FV47" s="352">
        <f t="shared" si="27"/>
        <v>0</v>
      </c>
      <c r="FW47" s="352">
        <f t="shared" si="27"/>
        <v>0</v>
      </c>
      <c r="FX47" s="352">
        <f t="shared" si="27"/>
        <v>0</v>
      </c>
      <c r="FY47" s="352">
        <f t="shared" si="27"/>
        <v>0</v>
      </c>
      <c r="FZ47" s="352">
        <f t="shared" si="27"/>
        <v>0</v>
      </c>
      <c r="GA47" s="352">
        <f t="shared" si="27"/>
        <v>0</v>
      </c>
      <c r="GB47" s="352">
        <f t="shared" si="27"/>
        <v>0</v>
      </c>
      <c r="GC47" s="352">
        <f t="shared" si="27"/>
        <v>0</v>
      </c>
      <c r="GD47" s="352">
        <f t="shared" si="27"/>
        <v>0</v>
      </c>
      <c r="GE47" s="352">
        <f t="shared" si="27"/>
        <v>0</v>
      </c>
      <c r="GF47" s="352">
        <f t="shared" si="27"/>
        <v>0</v>
      </c>
      <c r="GG47" s="352">
        <f t="shared" si="27"/>
        <v>0</v>
      </c>
      <c r="GH47" s="352">
        <f t="shared" si="27"/>
        <v>0</v>
      </c>
      <c r="GI47" s="352">
        <f t="shared" si="27"/>
        <v>0</v>
      </c>
      <c r="GJ47" s="352">
        <f t="shared" si="27"/>
        <v>0</v>
      </c>
      <c r="GK47" s="352">
        <f t="shared" si="27"/>
        <v>0</v>
      </c>
      <c r="GL47" s="352">
        <f t="shared" si="27"/>
        <v>0</v>
      </c>
      <c r="GM47" s="352">
        <f t="shared" si="27"/>
        <v>0</v>
      </c>
      <c r="GN47" s="352">
        <f t="shared" si="27"/>
        <v>0</v>
      </c>
      <c r="GO47" s="352">
        <f t="shared" si="27"/>
        <v>0</v>
      </c>
      <c r="GP47" s="352">
        <f t="shared" si="27"/>
        <v>0</v>
      </c>
      <c r="GQ47" s="352">
        <f t="shared" si="27"/>
        <v>0</v>
      </c>
      <c r="GR47" s="352">
        <f t="shared" si="27"/>
        <v>0</v>
      </c>
      <c r="GS47" s="352">
        <f t="shared" si="27"/>
        <v>0</v>
      </c>
      <c r="GT47" s="352">
        <f t="shared" ref="GT47:JE47" si="28">SUM(GT43:GT46)</f>
        <v>0</v>
      </c>
      <c r="GU47" s="352">
        <f t="shared" si="28"/>
        <v>0</v>
      </c>
      <c r="GV47" s="352">
        <f t="shared" si="28"/>
        <v>0</v>
      </c>
      <c r="GW47" s="352">
        <f t="shared" si="28"/>
        <v>0</v>
      </c>
      <c r="GX47" s="352">
        <f t="shared" si="28"/>
        <v>0</v>
      </c>
      <c r="GY47" s="352">
        <f t="shared" si="28"/>
        <v>0</v>
      </c>
      <c r="GZ47" s="352">
        <f t="shared" si="28"/>
        <v>0</v>
      </c>
      <c r="HA47" s="352">
        <f t="shared" si="28"/>
        <v>0</v>
      </c>
      <c r="HB47" s="352">
        <f t="shared" si="28"/>
        <v>0</v>
      </c>
      <c r="HC47" s="352">
        <f t="shared" si="28"/>
        <v>0</v>
      </c>
      <c r="HD47" s="352">
        <f t="shared" si="28"/>
        <v>0</v>
      </c>
      <c r="HE47" s="352">
        <f t="shared" si="28"/>
        <v>0</v>
      </c>
      <c r="HF47" s="352">
        <f t="shared" si="28"/>
        <v>0</v>
      </c>
      <c r="HG47" s="352">
        <f t="shared" si="28"/>
        <v>0</v>
      </c>
      <c r="HH47" s="352">
        <f t="shared" si="28"/>
        <v>0</v>
      </c>
      <c r="HI47" s="352">
        <f t="shared" si="28"/>
        <v>0</v>
      </c>
      <c r="HJ47" s="352">
        <f t="shared" si="28"/>
        <v>0</v>
      </c>
      <c r="HK47" s="352">
        <f t="shared" si="28"/>
        <v>0</v>
      </c>
      <c r="HL47" s="352">
        <f t="shared" si="28"/>
        <v>0</v>
      </c>
      <c r="HM47" s="352">
        <f t="shared" si="28"/>
        <v>0</v>
      </c>
      <c r="HN47" s="352">
        <f t="shared" si="28"/>
        <v>0</v>
      </c>
      <c r="HO47" s="352">
        <f t="shared" si="28"/>
        <v>0</v>
      </c>
      <c r="HP47" s="352">
        <f t="shared" si="28"/>
        <v>0</v>
      </c>
      <c r="HQ47" s="352">
        <f t="shared" si="28"/>
        <v>0</v>
      </c>
      <c r="HR47" s="352">
        <f t="shared" si="28"/>
        <v>0</v>
      </c>
      <c r="HS47" s="352">
        <f t="shared" si="28"/>
        <v>0</v>
      </c>
      <c r="HT47" s="352">
        <f t="shared" si="28"/>
        <v>0</v>
      </c>
      <c r="HU47" s="352">
        <f t="shared" si="28"/>
        <v>0</v>
      </c>
      <c r="HV47" s="352">
        <f t="shared" si="28"/>
        <v>0</v>
      </c>
      <c r="HW47" s="352">
        <f t="shared" si="28"/>
        <v>0</v>
      </c>
      <c r="HX47" s="352">
        <f t="shared" si="28"/>
        <v>0</v>
      </c>
      <c r="HY47" s="352">
        <f t="shared" si="28"/>
        <v>0</v>
      </c>
      <c r="HZ47" s="352">
        <f t="shared" si="28"/>
        <v>0</v>
      </c>
      <c r="IA47" s="352">
        <f t="shared" si="28"/>
        <v>0</v>
      </c>
      <c r="IB47" s="352">
        <f t="shared" si="28"/>
        <v>0</v>
      </c>
      <c r="IC47" s="352">
        <f t="shared" si="28"/>
        <v>0</v>
      </c>
      <c r="ID47" s="352">
        <f t="shared" si="28"/>
        <v>0</v>
      </c>
      <c r="IE47" s="352">
        <f t="shared" si="28"/>
        <v>0</v>
      </c>
      <c r="IF47" s="352">
        <f t="shared" si="28"/>
        <v>0</v>
      </c>
      <c r="IG47" s="352">
        <f t="shared" si="28"/>
        <v>0</v>
      </c>
      <c r="IH47" s="352">
        <f t="shared" si="28"/>
        <v>0</v>
      </c>
      <c r="II47" s="352">
        <f t="shared" si="28"/>
        <v>0</v>
      </c>
      <c r="IJ47" s="352">
        <f t="shared" si="28"/>
        <v>0</v>
      </c>
      <c r="IK47" s="352">
        <f t="shared" si="28"/>
        <v>0</v>
      </c>
      <c r="IL47" s="352">
        <f t="shared" si="28"/>
        <v>0</v>
      </c>
      <c r="IM47" s="352">
        <f t="shared" si="28"/>
        <v>0</v>
      </c>
      <c r="IN47" s="352">
        <f t="shared" si="28"/>
        <v>0</v>
      </c>
      <c r="IO47" s="352">
        <f t="shared" si="28"/>
        <v>0</v>
      </c>
      <c r="IP47" s="352">
        <f t="shared" si="28"/>
        <v>0</v>
      </c>
      <c r="IQ47" s="352">
        <f t="shared" si="28"/>
        <v>0</v>
      </c>
      <c r="IR47" s="352">
        <f t="shared" si="28"/>
        <v>0</v>
      </c>
      <c r="IS47" s="352">
        <f t="shared" si="28"/>
        <v>0</v>
      </c>
      <c r="IT47" s="352">
        <f t="shared" si="28"/>
        <v>0</v>
      </c>
      <c r="IU47" s="352">
        <f t="shared" si="28"/>
        <v>0</v>
      </c>
      <c r="IV47" s="352">
        <f t="shared" si="28"/>
        <v>0</v>
      </c>
      <c r="IW47" s="352">
        <f t="shared" si="28"/>
        <v>0</v>
      </c>
      <c r="IX47" s="352">
        <f t="shared" si="28"/>
        <v>0</v>
      </c>
      <c r="IY47" s="352">
        <f t="shared" si="28"/>
        <v>0</v>
      </c>
      <c r="IZ47" s="352">
        <f t="shared" si="28"/>
        <v>0</v>
      </c>
      <c r="JA47" s="352">
        <f t="shared" si="28"/>
        <v>0</v>
      </c>
      <c r="JB47" s="352">
        <f t="shared" si="28"/>
        <v>0</v>
      </c>
      <c r="JC47" s="352">
        <f t="shared" si="28"/>
        <v>0</v>
      </c>
      <c r="JD47" s="352">
        <f t="shared" si="28"/>
        <v>0</v>
      </c>
      <c r="JE47" s="352">
        <f t="shared" si="28"/>
        <v>0</v>
      </c>
      <c r="JF47" s="352">
        <f t="shared" ref="JF47:LQ47" si="29">SUM(JF43:JF46)</f>
        <v>0</v>
      </c>
      <c r="JG47" s="352">
        <f t="shared" si="29"/>
        <v>0</v>
      </c>
      <c r="JH47" s="352">
        <f t="shared" si="29"/>
        <v>0</v>
      </c>
      <c r="JI47" s="352">
        <f t="shared" si="29"/>
        <v>0</v>
      </c>
      <c r="JJ47" s="352">
        <f t="shared" si="29"/>
        <v>0</v>
      </c>
      <c r="JK47" s="352">
        <f t="shared" si="29"/>
        <v>0</v>
      </c>
      <c r="JL47" s="352">
        <f t="shared" si="29"/>
        <v>0</v>
      </c>
      <c r="JM47" s="352">
        <f t="shared" si="29"/>
        <v>0</v>
      </c>
      <c r="JN47" s="352">
        <f t="shared" si="29"/>
        <v>0</v>
      </c>
      <c r="JO47" s="352">
        <f t="shared" si="29"/>
        <v>0</v>
      </c>
      <c r="JP47" s="352">
        <f t="shared" si="29"/>
        <v>0</v>
      </c>
      <c r="JQ47" s="352">
        <f t="shared" si="29"/>
        <v>0</v>
      </c>
      <c r="JR47" s="352">
        <f t="shared" si="29"/>
        <v>0</v>
      </c>
      <c r="JS47" s="352">
        <f t="shared" si="29"/>
        <v>0</v>
      </c>
      <c r="JT47" s="352">
        <f t="shared" si="29"/>
        <v>0</v>
      </c>
      <c r="JU47" s="352">
        <f t="shared" si="29"/>
        <v>0</v>
      </c>
      <c r="JV47" s="352">
        <f t="shared" si="29"/>
        <v>0</v>
      </c>
      <c r="JW47" s="352">
        <f t="shared" si="29"/>
        <v>0</v>
      </c>
      <c r="JX47" s="352">
        <f t="shared" si="29"/>
        <v>0</v>
      </c>
      <c r="JY47" s="352">
        <f t="shared" si="29"/>
        <v>0</v>
      </c>
      <c r="JZ47" s="352">
        <f t="shared" si="29"/>
        <v>0</v>
      </c>
      <c r="KA47" s="352">
        <f t="shared" si="29"/>
        <v>0</v>
      </c>
      <c r="KB47" s="352">
        <f t="shared" si="29"/>
        <v>0</v>
      </c>
      <c r="KC47" s="352">
        <f t="shared" si="29"/>
        <v>0</v>
      </c>
      <c r="KD47" s="352">
        <f t="shared" si="29"/>
        <v>0</v>
      </c>
      <c r="KE47" s="352">
        <f t="shared" si="29"/>
        <v>0</v>
      </c>
      <c r="KF47" s="352">
        <f t="shared" si="29"/>
        <v>0</v>
      </c>
      <c r="KG47" s="352">
        <f t="shared" si="29"/>
        <v>0</v>
      </c>
      <c r="KH47" s="352">
        <f t="shared" si="29"/>
        <v>0</v>
      </c>
      <c r="KI47" s="352">
        <f t="shared" si="29"/>
        <v>0</v>
      </c>
      <c r="KJ47" s="352">
        <f t="shared" si="29"/>
        <v>0</v>
      </c>
      <c r="KK47" s="352">
        <f t="shared" si="29"/>
        <v>0</v>
      </c>
      <c r="KL47" s="352">
        <f t="shared" si="29"/>
        <v>0</v>
      </c>
      <c r="KM47" s="352">
        <f t="shared" si="29"/>
        <v>0</v>
      </c>
      <c r="KN47" s="352">
        <f t="shared" si="29"/>
        <v>0</v>
      </c>
      <c r="KO47" s="352">
        <f t="shared" si="29"/>
        <v>0</v>
      </c>
      <c r="KP47" s="352">
        <f t="shared" si="29"/>
        <v>0</v>
      </c>
      <c r="KQ47" s="352">
        <f t="shared" si="29"/>
        <v>0</v>
      </c>
      <c r="KR47" s="352">
        <f t="shared" si="29"/>
        <v>0</v>
      </c>
      <c r="KS47" s="352">
        <f t="shared" si="29"/>
        <v>0</v>
      </c>
      <c r="KT47" s="352">
        <f t="shared" si="29"/>
        <v>0</v>
      </c>
      <c r="KU47" s="352">
        <f t="shared" si="29"/>
        <v>0</v>
      </c>
      <c r="KV47" s="352">
        <f t="shared" si="29"/>
        <v>0</v>
      </c>
      <c r="KW47" s="352">
        <f t="shared" si="29"/>
        <v>0</v>
      </c>
      <c r="KX47" s="352">
        <f t="shared" si="29"/>
        <v>0</v>
      </c>
      <c r="KY47" s="352">
        <f t="shared" si="29"/>
        <v>0</v>
      </c>
      <c r="KZ47" s="352">
        <f t="shared" si="29"/>
        <v>0</v>
      </c>
      <c r="LA47" s="352">
        <f t="shared" si="29"/>
        <v>0</v>
      </c>
      <c r="LB47" s="352">
        <f t="shared" si="29"/>
        <v>0</v>
      </c>
      <c r="LC47" s="352">
        <f t="shared" si="29"/>
        <v>0</v>
      </c>
      <c r="LD47" s="352">
        <f t="shared" si="29"/>
        <v>0</v>
      </c>
      <c r="LE47" s="352">
        <f t="shared" si="29"/>
        <v>0</v>
      </c>
      <c r="LF47" s="352">
        <f t="shared" si="29"/>
        <v>0</v>
      </c>
      <c r="LG47" s="352">
        <f t="shared" si="29"/>
        <v>0</v>
      </c>
      <c r="LH47" s="352">
        <f t="shared" si="29"/>
        <v>0</v>
      </c>
      <c r="LI47" s="352">
        <f t="shared" si="29"/>
        <v>0</v>
      </c>
      <c r="LJ47" s="352">
        <f t="shared" si="29"/>
        <v>0</v>
      </c>
      <c r="LK47" s="352">
        <f t="shared" si="29"/>
        <v>0</v>
      </c>
      <c r="LL47" s="352">
        <f t="shared" si="29"/>
        <v>0</v>
      </c>
      <c r="LM47" s="352">
        <f t="shared" si="29"/>
        <v>0</v>
      </c>
      <c r="LN47" s="352">
        <f t="shared" si="29"/>
        <v>0</v>
      </c>
      <c r="LO47" s="352">
        <f t="shared" si="29"/>
        <v>0</v>
      </c>
      <c r="LP47" s="352">
        <f t="shared" si="29"/>
        <v>0</v>
      </c>
      <c r="LQ47" s="352">
        <f t="shared" si="29"/>
        <v>0</v>
      </c>
      <c r="LR47" s="352">
        <f t="shared" ref="LR47:OC47" si="30">SUM(LR43:LR46)</f>
        <v>0</v>
      </c>
      <c r="LS47" s="352">
        <f t="shared" si="30"/>
        <v>0</v>
      </c>
      <c r="LT47" s="352">
        <f t="shared" si="30"/>
        <v>0</v>
      </c>
      <c r="LU47" s="352">
        <f t="shared" si="30"/>
        <v>0</v>
      </c>
      <c r="LV47" s="352">
        <f t="shared" si="30"/>
        <v>0</v>
      </c>
      <c r="LW47" s="352">
        <f t="shared" si="30"/>
        <v>0</v>
      </c>
      <c r="LX47" s="352">
        <f t="shared" si="30"/>
        <v>0</v>
      </c>
      <c r="LY47" s="352">
        <f t="shared" si="30"/>
        <v>0</v>
      </c>
      <c r="LZ47" s="352">
        <f t="shared" si="30"/>
        <v>0</v>
      </c>
      <c r="MA47" s="352">
        <f t="shared" si="30"/>
        <v>0</v>
      </c>
      <c r="MB47" s="352">
        <f t="shared" si="30"/>
        <v>0</v>
      </c>
      <c r="MC47" s="352">
        <f t="shared" si="30"/>
        <v>0</v>
      </c>
      <c r="MD47" s="352">
        <f t="shared" si="30"/>
        <v>0</v>
      </c>
      <c r="ME47" s="352">
        <f t="shared" si="30"/>
        <v>0</v>
      </c>
      <c r="MF47" s="352">
        <f t="shared" si="30"/>
        <v>0</v>
      </c>
      <c r="MG47" s="352">
        <f t="shared" si="30"/>
        <v>0</v>
      </c>
      <c r="MH47" s="352">
        <f t="shared" si="30"/>
        <v>0</v>
      </c>
      <c r="MI47" s="352">
        <f t="shared" si="30"/>
        <v>0</v>
      </c>
      <c r="MJ47" s="352">
        <f t="shared" si="30"/>
        <v>0</v>
      </c>
      <c r="MK47" s="352">
        <f t="shared" si="30"/>
        <v>0</v>
      </c>
      <c r="ML47" s="352">
        <f t="shared" si="30"/>
        <v>0</v>
      </c>
      <c r="MM47" s="352">
        <f t="shared" si="30"/>
        <v>0</v>
      </c>
      <c r="MN47" s="352">
        <f t="shared" si="30"/>
        <v>0</v>
      </c>
      <c r="MO47" s="352">
        <f t="shared" si="30"/>
        <v>0</v>
      </c>
      <c r="MP47" s="352">
        <f t="shared" si="30"/>
        <v>0</v>
      </c>
      <c r="MQ47" s="352">
        <f t="shared" si="30"/>
        <v>0</v>
      </c>
      <c r="MR47" s="352">
        <f t="shared" si="30"/>
        <v>0</v>
      </c>
      <c r="MS47" s="352">
        <f t="shared" si="30"/>
        <v>0</v>
      </c>
      <c r="MT47" s="352">
        <f t="shared" si="30"/>
        <v>0</v>
      </c>
      <c r="MU47" s="352">
        <f t="shared" si="30"/>
        <v>0</v>
      </c>
      <c r="MV47" s="352">
        <f t="shared" si="30"/>
        <v>0</v>
      </c>
      <c r="MW47" s="352">
        <f t="shared" si="30"/>
        <v>0</v>
      </c>
      <c r="MX47" s="352">
        <f t="shared" si="30"/>
        <v>0</v>
      </c>
      <c r="MY47" s="352">
        <f t="shared" si="30"/>
        <v>0</v>
      </c>
      <c r="MZ47" s="352">
        <f t="shared" si="30"/>
        <v>0</v>
      </c>
      <c r="NA47" s="352">
        <f t="shared" si="30"/>
        <v>0</v>
      </c>
      <c r="NB47" s="352">
        <f t="shared" si="30"/>
        <v>0</v>
      </c>
      <c r="NC47" s="352">
        <f t="shared" si="30"/>
        <v>0</v>
      </c>
      <c r="ND47" s="352">
        <f t="shared" si="30"/>
        <v>0</v>
      </c>
      <c r="NE47" s="352">
        <f t="shared" si="30"/>
        <v>0</v>
      </c>
      <c r="NF47" s="352">
        <f t="shared" si="30"/>
        <v>0</v>
      </c>
      <c r="NG47" s="352">
        <f t="shared" si="30"/>
        <v>0</v>
      </c>
      <c r="NH47" s="352">
        <f t="shared" si="30"/>
        <v>0</v>
      </c>
      <c r="NI47" s="352">
        <f t="shared" si="30"/>
        <v>0</v>
      </c>
      <c r="NJ47" s="352">
        <f t="shared" si="30"/>
        <v>0</v>
      </c>
      <c r="NK47" s="352">
        <f t="shared" si="30"/>
        <v>0</v>
      </c>
      <c r="NL47" s="352">
        <f t="shared" si="30"/>
        <v>0</v>
      </c>
      <c r="NM47" s="352">
        <f t="shared" si="30"/>
        <v>0</v>
      </c>
      <c r="NN47" s="352">
        <f t="shared" si="30"/>
        <v>0</v>
      </c>
      <c r="NO47" s="352">
        <f t="shared" si="30"/>
        <v>0</v>
      </c>
      <c r="NP47" s="352">
        <f t="shared" si="30"/>
        <v>0</v>
      </c>
      <c r="NQ47" s="352">
        <f t="shared" si="30"/>
        <v>0</v>
      </c>
      <c r="NR47" s="352">
        <f t="shared" si="30"/>
        <v>0</v>
      </c>
      <c r="NS47" s="352">
        <f t="shared" si="30"/>
        <v>0</v>
      </c>
      <c r="NT47" s="352">
        <f t="shared" si="30"/>
        <v>0</v>
      </c>
      <c r="NU47" s="352">
        <f t="shared" si="30"/>
        <v>0</v>
      </c>
      <c r="NV47" s="352">
        <f t="shared" si="30"/>
        <v>0</v>
      </c>
      <c r="NW47" s="352">
        <f t="shared" si="30"/>
        <v>0</v>
      </c>
      <c r="NX47" s="352">
        <f t="shared" si="30"/>
        <v>0</v>
      </c>
      <c r="NY47" s="352">
        <f t="shared" si="30"/>
        <v>0</v>
      </c>
      <c r="NZ47" s="352">
        <f t="shared" si="30"/>
        <v>0</v>
      </c>
      <c r="OA47" s="352">
        <f t="shared" si="30"/>
        <v>0</v>
      </c>
      <c r="OB47" s="352">
        <f t="shared" si="30"/>
        <v>0</v>
      </c>
      <c r="OC47" s="352">
        <f t="shared" si="30"/>
        <v>0</v>
      </c>
      <c r="OD47" s="352">
        <f t="shared" ref="OD47:QO47" si="31">SUM(OD43:OD46)</f>
        <v>0</v>
      </c>
      <c r="OE47" s="352">
        <f t="shared" si="31"/>
        <v>0</v>
      </c>
      <c r="OF47" s="352">
        <f t="shared" si="31"/>
        <v>0</v>
      </c>
      <c r="OG47" s="352">
        <f t="shared" si="31"/>
        <v>0</v>
      </c>
      <c r="OH47" s="352">
        <f t="shared" si="31"/>
        <v>0</v>
      </c>
      <c r="OI47" s="352">
        <f t="shared" si="31"/>
        <v>0</v>
      </c>
      <c r="OJ47" s="352">
        <f t="shared" si="31"/>
        <v>0</v>
      </c>
      <c r="OK47" s="352">
        <f t="shared" si="31"/>
        <v>0</v>
      </c>
      <c r="OL47" s="352">
        <f t="shared" si="31"/>
        <v>0</v>
      </c>
      <c r="OM47" s="352">
        <f t="shared" si="31"/>
        <v>0</v>
      </c>
      <c r="ON47" s="352">
        <f t="shared" si="31"/>
        <v>0</v>
      </c>
      <c r="OO47" s="352">
        <f t="shared" si="31"/>
        <v>0</v>
      </c>
      <c r="OP47" s="352">
        <f t="shared" si="31"/>
        <v>0</v>
      </c>
      <c r="OQ47" s="352">
        <f t="shared" si="31"/>
        <v>0</v>
      </c>
      <c r="OR47" s="352">
        <f t="shared" si="31"/>
        <v>0</v>
      </c>
      <c r="OS47" s="352">
        <f t="shared" si="31"/>
        <v>0</v>
      </c>
      <c r="OT47" s="352">
        <f t="shared" si="31"/>
        <v>0</v>
      </c>
      <c r="OU47" s="352">
        <f t="shared" si="31"/>
        <v>0</v>
      </c>
      <c r="OV47" s="352">
        <f t="shared" si="31"/>
        <v>0</v>
      </c>
      <c r="OW47" s="352">
        <f t="shared" si="31"/>
        <v>0</v>
      </c>
      <c r="OX47" s="352">
        <f t="shared" si="31"/>
        <v>0</v>
      </c>
      <c r="OY47" s="352">
        <f t="shared" si="31"/>
        <v>0</v>
      </c>
      <c r="OZ47" s="352">
        <f t="shared" si="31"/>
        <v>0</v>
      </c>
      <c r="PA47" s="352">
        <f t="shared" si="31"/>
        <v>0</v>
      </c>
      <c r="PB47" s="352">
        <f t="shared" si="31"/>
        <v>0</v>
      </c>
      <c r="PC47" s="352">
        <f t="shared" si="31"/>
        <v>0</v>
      </c>
      <c r="PD47" s="352">
        <f t="shared" si="31"/>
        <v>0</v>
      </c>
      <c r="PE47" s="352">
        <f t="shared" si="31"/>
        <v>0</v>
      </c>
      <c r="PF47" s="352">
        <f t="shared" si="31"/>
        <v>0</v>
      </c>
      <c r="PG47" s="352">
        <f t="shared" si="31"/>
        <v>0</v>
      </c>
      <c r="PH47" s="352">
        <f t="shared" si="31"/>
        <v>0</v>
      </c>
      <c r="PI47" s="352">
        <f t="shared" si="31"/>
        <v>0</v>
      </c>
      <c r="PJ47" s="352">
        <f t="shared" si="31"/>
        <v>0</v>
      </c>
      <c r="PK47" s="352">
        <f t="shared" si="31"/>
        <v>0</v>
      </c>
      <c r="PL47" s="352">
        <f t="shared" si="31"/>
        <v>0</v>
      </c>
      <c r="PM47" s="352">
        <f t="shared" si="31"/>
        <v>0</v>
      </c>
      <c r="PN47" s="352">
        <f t="shared" si="31"/>
        <v>0</v>
      </c>
      <c r="PO47" s="352">
        <f t="shared" si="31"/>
        <v>0</v>
      </c>
      <c r="PP47" s="352">
        <f t="shared" si="31"/>
        <v>0</v>
      </c>
      <c r="PQ47" s="352">
        <f t="shared" si="31"/>
        <v>0</v>
      </c>
      <c r="PR47" s="352">
        <f t="shared" si="31"/>
        <v>0</v>
      </c>
      <c r="PS47" s="352">
        <f t="shared" si="31"/>
        <v>0</v>
      </c>
      <c r="PT47" s="352">
        <f t="shared" si="31"/>
        <v>0</v>
      </c>
      <c r="PU47" s="352">
        <f t="shared" si="31"/>
        <v>0</v>
      </c>
      <c r="PV47" s="352">
        <f t="shared" si="31"/>
        <v>0</v>
      </c>
      <c r="PW47" s="352">
        <f t="shared" si="31"/>
        <v>0</v>
      </c>
      <c r="PX47" s="352">
        <f t="shared" si="31"/>
        <v>0</v>
      </c>
      <c r="PY47" s="352">
        <f t="shared" si="31"/>
        <v>0</v>
      </c>
      <c r="PZ47" s="352">
        <f t="shared" si="31"/>
        <v>0</v>
      </c>
      <c r="QA47" s="352">
        <f t="shared" si="31"/>
        <v>0</v>
      </c>
      <c r="QB47" s="352">
        <f t="shared" si="31"/>
        <v>0</v>
      </c>
      <c r="QC47" s="352">
        <f t="shared" si="31"/>
        <v>0</v>
      </c>
      <c r="QD47" s="352">
        <f t="shared" si="31"/>
        <v>0</v>
      </c>
      <c r="QE47" s="352">
        <f t="shared" si="31"/>
        <v>0</v>
      </c>
      <c r="QF47" s="352">
        <f t="shared" si="31"/>
        <v>0</v>
      </c>
      <c r="QG47" s="352">
        <f t="shared" si="31"/>
        <v>0</v>
      </c>
      <c r="QH47" s="352">
        <f t="shared" si="31"/>
        <v>0</v>
      </c>
      <c r="QI47" s="352">
        <f t="shared" si="31"/>
        <v>0</v>
      </c>
      <c r="QJ47" s="352">
        <f t="shared" si="31"/>
        <v>0</v>
      </c>
      <c r="QK47" s="352">
        <f t="shared" si="31"/>
        <v>0</v>
      </c>
      <c r="QL47" s="352">
        <f t="shared" si="31"/>
        <v>0</v>
      </c>
      <c r="QM47" s="352">
        <f t="shared" si="31"/>
        <v>0</v>
      </c>
      <c r="QN47" s="352">
        <f t="shared" si="31"/>
        <v>0</v>
      </c>
      <c r="QO47" s="352">
        <f t="shared" si="31"/>
        <v>0</v>
      </c>
      <c r="QP47" s="352">
        <f t="shared" ref="QP47:TA47" si="32">SUM(QP43:QP46)</f>
        <v>0</v>
      </c>
      <c r="QQ47" s="352">
        <f t="shared" si="32"/>
        <v>0</v>
      </c>
      <c r="QR47" s="352">
        <f t="shared" si="32"/>
        <v>0</v>
      </c>
      <c r="QS47" s="352">
        <f t="shared" si="32"/>
        <v>0</v>
      </c>
      <c r="QT47" s="352">
        <f t="shared" si="32"/>
        <v>0</v>
      </c>
      <c r="QU47" s="352">
        <f t="shared" si="32"/>
        <v>0</v>
      </c>
      <c r="QV47" s="352">
        <f t="shared" si="32"/>
        <v>0</v>
      </c>
      <c r="QW47" s="352">
        <f t="shared" si="32"/>
        <v>0</v>
      </c>
      <c r="QX47" s="352">
        <f t="shared" si="32"/>
        <v>0</v>
      </c>
      <c r="QY47" s="352">
        <f t="shared" si="32"/>
        <v>0</v>
      </c>
      <c r="QZ47" s="352">
        <f t="shared" si="32"/>
        <v>0</v>
      </c>
      <c r="RA47" s="352">
        <f t="shared" si="32"/>
        <v>0</v>
      </c>
      <c r="RB47" s="352">
        <f t="shared" si="32"/>
        <v>0</v>
      </c>
      <c r="RC47" s="352">
        <f t="shared" si="32"/>
        <v>0</v>
      </c>
      <c r="RD47" s="352">
        <f t="shared" si="32"/>
        <v>0</v>
      </c>
      <c r="RE47" s="352">
        <f t="shared" si="32"/>
        <v>0</v>
      </c>
      <c r="RF47" s="352">
        <f t="shared" si="32"/>
        <v>0</v>
      </c>
      <c r="RG47" s="352">
        <f t="shared" si="32"/>
        <v>0</v>
      </c>
      <c r="RH47" s="352">
        <f t="shared" si="32"/>
        <v>0</v>
      </c>
      <c r="RI47" s="352">
        <f t="shared" si="32"/>
        <v>0</v>
      </c>
      <c r="RJ47" s="352">
        <f t="shared" si="32"/>
        <v>0</v>
      </c>
      <c r="RK47" s="352">
        <f t="shared" si="32"/>
        <v>0</v>
      </c>
      <c r="RL47" s="352">
        <f t="shared" si="32"/>
        <v>0</v>
      </c>
      <c r="RM47" s="352">
        <f t="shared" si="32"/>
        <v>0</v>
      </c>
      <c r="RN47" s="352">
        <f t="shared" si="32"/>
        <v>0</v>
      </c>
      <c r="RO47" s="352">
        <f t="shared" si="32"/>
        <v>0</v>
      </c>
      <c r="RP47" s="352">
        <f t="shared" si="32"/>
        <v>0</v>
      </c>
      <c r="RQ47" s="352">
        <f t="shared" si="32"/>
        <v>0</v>
      </c>
      <c r="RR47" s="352">
        <f t="shared" si="32"/>
        <v>0</v>
      </c>
      <c r="RS47" s="352">
        <f t="shared" si="32"/>
        <v>0</v>
      </c>
      <c r="RT47" s="352">
        <f t="shared" si="32"/>
        <v>0</v>
      </c>
      <c r="RU47" s="352">
        <f t="shared" si="32"/>
        <v>0</v>
      </c>
      <c r="RV47" s="352">
        <f t="shared" si="32"/>
        <v>0</v>
      </c>
      <c r="RW47" s="352">
        <f t="shared" si="32"/>
        <v>0</v>
      </c>
      <c r="RX47" s="352">
        <f t="shared" si="32"/>
        <v>0</v>
      </c>
      <c r="RY47" s="352">
        <f t="shared" si="32"/>
        <v>0</v>
      </c>
      <c r="RZ47" s="352">
        <f t="shared" si="32"/>
        <v>0</v>
      </c>
      <c r="SA47" s="352">
        <f t="shared" si="32"/>
        <v>0</v>
      </c>
      <c r="SB47" s="352">
        <f t="shared" si="32"/>
        <v>0</v>
      </c>
      <c r="SC47" s="352">
        <f t="shared" si="32"/>
        <v>0</v>
      </c>
      <c r="SD47" s="352">
        <f t="shared" si="32"/>
        <v>0</v>
      </c>
      <c r="SE47" s="352">
        <f t="shared" si="32"/>
        <v>0</v>
      </c>
      <c r="SF47" s="352">
        <f t="shared" si="32"/>
        <v>0</v>
      </c>
      <c r="SG47" s="352">
        <f t="shared" si="32"/>
        <v>0</v>
      </c>
      <c r="SH47" s="352">
        <f t="shared" si="32"/>
        <v>0</v>
      </c>
      <c r="SI47" s="352">
        <f t="shared" si="32"/>
        <v>0</v>
      </c>
      <c r="SJ47" s="352">
        <f t="shared" si="32"/>
        <v>0</v>
      </c>
      <c r="SK47" s="352">
        <f t="shared" si="32"/>
        <v>0</v>
      </c>
      <c r="SL47" s="352">
        <f t="shared" si="32"/>
        <v>0</v>
      </c>
      <c r="SM47" s="352">
        <f t="shared" si="32"/>
        <v>0</v>
      </c>
      <c r="SN47" s="352">
        <f t="shared" si="32"/>
        <v>0</v>
      </c>
      <c r="SO47" s="352">
        <f t="shared" si="32"/>
        <v>0</v>
      </c>
      <c r="SP47" s="352">
        <f t="shared" si="32"/>
        <v>0</v>
      </c>
      <c r="SQ47" s="352">
        <f t="shared" si="32"/>
        <v>0</v>
      </c>
      <c r="SR47" s="352">
        <f t="shared" si="32"/>
        <v>0</v>
      </c>
      <c r="SS47" s="352">
        <f t="shared" si="32"/>
        <v>0</v>
      </c>
      <c r="ST47" s="352">
        <f t="shared" si="32"/>
        <v>0</v>
      </c>
      <c r="SU47" s="352">
        <f t="shared" si="32"/>
        <v>0</v>
      </c>
      <c r="SV47" s="352">
        <f t="shared" si="32"/>
        <v>0</v>
      </c>
      <c r="SW47" s="352">
        <f t="shared" si="32"/>
        <v>0</v>
      </c>
      <c r="SX47" s="352">
        <f t="shared" si="32"/>
        <v>0</v>
      </c>
      <c r="SY47" s="352">
        <f t="shared" si="32"/>
        <v>0</v>
      </c>
      <c r="SZ47" s="352">
        <f t="shared" si="32"/>
        <v>0</v>
      </c>
      <c r="TA47" s="352">
        <f t="shared" si="32"/>
        <v>0</v>
      </c>
      <c r="TB47" s="352">
        <f t="shared" ref="TB47:VM47" si="33">SUM(TB43:TB46)</f>
        <v>0</v>
      </c>
      <c r="TC47" s="352">
        <f t="shared" si="33"/>
        <v>0</v>
      </c>
      <c r="TD47" s="352">
        <f t="shared" si="33"/>
        <v>0</v>
      </c>
      <c r="TE47" s="352">
        <f t="shared" si="33"/>
        <v>0</v>
      </c>
      <c r="TF47" s="352">
        <f t="shared" si="33"/>
        <v>0</v>
      </c>
      <c r="TG47" s="352">
        <f t="shared" si="33"/>
        <v>0</v>
      </c>
      <c r="TH47" s="352">
        <f t="shared" si="33"/>
        <v>0</v>
      </c>
      <c r="TI47" s="352">
        <f t="shared" si="33"/>
        <v>0</v>
      </c>
      <c r="TJ47" s="352">
        <f t="shared" si="33"/>
        <v>0</v>
      </c>
      <c r="TK47" s="352">
        <f t="shared" si="33"/>
        <v>0</v>
      </c>
      <c r="TL47" s="352">
        <f t="shared" si="33"/>
        <v>0</v>
      </c>
      <c r="TM47" s="352">
        <f t="shared" si="33"/>
        <v>0</v>
      </c>
      <c r="TN47" s="352">
        <f t="shared" si="33"/>
        <v>0</v>
      </c>
      <c r="TO47" s="352">
        <f t="shared" si="33"/>
        <v>0</v>
      </c>
      <c r="TP47" s="352">
        <f t="shared" si="33"/>
        <v>0</v>
      </c>
      <c r="TQ47" s="352">
        <f t="shared" si="33"/>
        <v>0</v>
      </c>
      <c r="TR47" s="352">
        <f t="shared" si="33"/>
        <v>0</v>
      </c>
      <c r="TS47" s="352">
        <f t="shared" si="33"/>
        <v>0</v>
      </c>
      <c r="TT47" s="352">
        <f t="shared" si="33"/>
        <v>0</v>
      </c>
      <c r="TU47" s="352">
        <f t="shared" si="33"/>
        <v>0</v>
      </c>
      <c r="TV47" s="352">
        <f t="shared" si="33"/>
        <v>0</v>
      </c>
      <c r="TW47" s="352">
        <f t="shared" si="33"/>
        <v>0</v>
      </c>
      <c r="TX47" s="352">
        <f t="shared" si="33"/>
        <v>0</v>
      </c>
      <c r="TY47" s="352">
        <f t="shared" si="33"/>
        <v>0</v>
      </c>
      <c r="TZ47" s="352">
        <f t="shared" si="33"/>
        <v>0</v>
      </c>
      <c r="UA47" s="352">
        <f t="shared" si="33"/>
        <v>0</v>
      </c>
      <c r="UB47" s="352">
        <f t="shared" si="33"/>
        <v>0</v>
      </c>
      <c r="UC47" s="352">
        <f t="shared" si="33"/>
        <v>0</v>
      </c>
      <c r="UD47" s="352">
        <f t="shared" si="33"/>
        <v>0</v>
      </c>
      <c r="UE47" s="352">
        <f t="shared" si="33"/>
        <v>0</v>
      </c>
      <c r="UF47" s="352">
        <f t="shared" si="33"/>
        <v>0</v>
      </c>
      <c r="UG47" s="352">
        <f t="shared" si="33"/>
        <v>0</v>
      </c>
      <c r="UH47" s="352">
        <f t="shared" si="33"/>
        <v>0</v>
      </c>
      <c r="UI47" s="352">
        <f t="shared" si="33"/>
        <v>0</v>
      </c>
      <c r="UJ47" s="352">
        <f t="shared" si="33"/>
        <v>0</v>
      </c>
      <c r="UK47" s="352">
        <f t="shared" si="33"/>
        <v>0</v>
      </c>
      <c r="UL47" s="352">
        <f t="shared" si="33"/>
        <v>0</v>
      </c>
      <c r="UM47" s="352">
        <f t="shared" si="33"/>
        <v>0</v>
      </c>
      <c r="UN47" s="352">
        <f t="shared" si="33"/>
        <v>0</v>
      </c>
      <c r="UO47" s="352">
        <f t="shared" si="33"/>
        <v>0</v>
      </c>
      <c r="UP47" s="352">
        <f t="shared" si="33"/>
        <v>0</v>
      </c>
      <c r="UQ47" s="352">
        <f t="shared" si="33"/>
        <v>0</v>
      </c>
      <c r="UR47" s="352">
        <f t="shared" si="33"/>
        <v>0</v>
      </c>
      <c r="US47" s="352">
        <f t="shared" si="33"/>
        <v>0</v>
      </c>
      <c r="UT47" s="352">
        <f t="shared" si="33"/>
        <v>0</v>
      </c>
      <c r="UU47" s="352">
        <f t="shared" si="33"/>
        <v>0</v>
      </c>
      <c r="UV47" s="352">
        <f t="shared" si="33"/>
        <v>0</v>
      </c>
      <c r="UW47" s="352">
        <f t="shared" si="33"/>
        <v>0</v>
      </c>
      <c r="UX47" s="352">
        <f t="shared" si="33"/>
        <v>0</v>
      </c>
      <c r="UY47" s="352">
        <f t="shared" si="33"/>
        <v>0</v>
      </c>
      <c r="UZ47" s="352">
        <f t="shared" si="33"/>
        <v>0</v>
      </c>
      <c r="VA47" s="352">
        <f t="shared" si="33"/>
        <v>0</v>
      </c>
      <c r="VB47" s="352">
        <f t="shared" si="33"/>
        <v>0</v>
      </c>
      <c r="VC47" s="352">
        <f t="shared" si="33"/>
        <v>0</v>
      </c>
      <c r="VD47" s="352">
        <f t="shared" si="33"/>
        <v>0</v>
      </c>
      <c r="VE47" s="352">
        <f t="shared" si="33"/>
        <v>0</v>
      </c>
      <c r="VF47" s="352">
        <f t="shared" si="33"/>
        <v>0</v>
      </c>
      <c r="VG47" s="352">
        <f t="shared" si="33"/>
        <v>0</v>
      </c>
      <c r="VH47" s="352">
        <f t="shared" si="33"/>
        <v>0</v>
      </c>
      <c r="VI47" s="352">
        <f t="shared" si="33"/>
        <v>0</v>
      </c>
      <c r="VJ47" s="352">
        <f t="shared" si="33"/>
        <v>0</v>
      </c>
      <c r="VK47" s="352">
        <f t="shared" si="33"/>
        <v>0</v>
      </c>
      <c r="VL47" s="352">
        <f t="shared" si="33"/>
        <v>0</v>
      </c>
      <c r="VM47" s="352">
        <f t="shared" si="33"/>
        <v>0</v>
      </c>
      <c r="VN47" s="352">
        <f t="shared" ref="VN47:XY47" si="34">SUM(VN43:VN46)</f>
        <v>0</v>
      </c>
      <c r="VO47" s="352">
        <f t="shared" si="34"/>
        <v>0</v>
      </c>
      <c r="VP47" s="352">
        <f t="shared" si="34"/>
        <v>0</v>
      </c>
      <c r="VQ47" s="352">
        <f t="shared" si="34"/>
        <v>0</v>
      </c>
      <c r="VR47" s="352">
        <f t="shared" si="34"/>
        <v>0</v>
      </c>
      <c r="VS47" s="352">
        <f t="shared" si="34"/>
        <v>0</v>
      </c>
      <c r="VT47" s="352">
        <f t="shared" si="34"/>
        <v>0</v>
      </c>
      <c r="VU47" s="352">
        <f t="shared" si="34"/>
        <v>0</v>
      </c>
      <c r="VV47" s="352">
        <f t="shared" si="34"/>
        <v>0</v>
      </c>
      <c r="VW47" s="352">
        <f t="shared" si="34"/>
        <v>0</v>
      </c>
      <c r="VX47" s="352">
        <f t="shared" si="34"/>
        <v>0</v>
      </c>
      <c r="VY47" s="352">
        <f t="shared" si="34"/>
        <v>0</v>
      </c>
      <c r="VZ47" s="352">
        <f t="shared" si="34"/>
        <v>0</v>
      </c>
      <c r="WA47" s="352">
        <f t="shared" si="34"/>
        <v>0</v>
      </c>
      <c r="WB47" s="352">
        <f t="shared" si="34"/>
        <v>0</v>
      </c>
      <c r="WC47" s="352">
        <f t="shared" si="34"/>
        <v>0</v>
      </c>
      <c r="WD47" s="352">
        <f t="shared" si="34"/>
        <v>0</v>
      </c>
      <c r="WE47" s="352">
        <f t="shared" si="34"/>
        <v>0</v>
      </c>
      <c r="WF47" s="352">
        <f t="shared" si="34"/>
        <v>0</v>
      </c>
      <c r="WG47" s="352">
        <f t="shared" si="34"/>
        <v>0</v>
      </c>
      <c r="WH47" s="352">
        <f t="shared" si="34"/>
        <v>0</v>
      </c>
      <c r="WI47" s="352">
        <f t="shared" si="34"/>
        <v>0</v>
      </c>
      <c r="WJ47" s="352">
        <f t="shared" si="34"/>
        <v>0</v>
      </c>
      <c r="WK47" s="352">
        <f t="shared" si="34"/>
        <v>0</v>
      </c>
      <c r="WL47" s="352">
        <f t="shared" si="34"/>
        <v>0</v>
      </c>
      <c r="WM47" s="352">
        <f t="shared" si="34"/>
        <v>0</v>
      </c>
      <c r="WN47" s="352">
        <f t="shared" si="34"/>
        <v>0</v>
      </c>
      <c r="WO47" s="352">
        <f t="shared" si="34"/>
        <v>0</v>
      </c>
      <c r="WP47" s="352">
        <f t="shared" si="34"/>
        <v>0</v>
      </c>
      <c r="WQ47" s="352">
        <f t="shared" si="34"/>
        <v>0</v>
      </c>
      <c r="WR47" s="352">
        <f t="shared" si="34"/>
        <v>0</v>
      </c>
      <c r="WS47" s="352">
        <f t="shared" si="34"/>
        <v>0</v>
      </c>
      <c r="WT47" s="352">
        <f t="shared" si="34"/>
        <v>0</v>
      </c>
      <c r="WU47" s="352">
        <f t="shared" si="34"/>
        <v>0</v>
      </c>
      <c r="WV47" s="352">
        <f t="shared" si="34"/>
        <v>0</v>
      </c>
      <c r="WW47" s="352">
        <f t="shared" si="34"/>
        <v>0</v>
      </c>
      <c r="WX47" s="352">
        <f t="shared" si="34"/>
        <v>0</v>
      </c>
      <c r="WY47" s="352">
        <f t="shared" si="34"/>
        <v>0</v>
      </c>
      <c r="WZ47" s="352">
        <f t="shared" si="34"/>
        <v>0</v>
      </c>
      <c r="XA47" s="352">
        <f t="shared" si="34"/>
        <v>0</v>
      </c>
      <c r="XB47" s="352">
        <f t="shared" si="34"/>
        <v>0</v>
      </c>
      <c r="XC47" s="352">
        <f t="shared" si="34"/>
        <v>0</v>
      </c>
      <c r="XD47" s="352">
        <f t="shared" si="34"/>
        <v>0</v>
      </c>
      <c r="XE47" s="352">
        <f t="shared" si="34"/>
        <v>0</v>
      </c>
      <c r="XF47" s="352">
        <f t="shared" si="34"/>
        <v>0</v>
      </c>
      <c r="XG47" s="352">
        <f t="shared" si="34"/>
        <v>0</v>
      </c>
      <c r="XH47" s="352">
        <f t="shared" si="34"/>
        <v>0</v>
      </c>
      <c r="XI47" s="352">
        <f t="shared" si="34"/>
        <v>0</v>
      </c>
      <c r="XJ47" s="352">
        <f t="shared" si="34"/>
        <v>0</v>
      </c>
      <c r="XK47" s="352">
        <f t="shared" si="34"/>
        <v>0</v>
      </c>
      <c r="XL47" s="352">
        <f t="shared" si="34"/>
        <v>0</v>
      </c>
      <c r="XM47" s="352">
        <f t="shared" si="34"/>
        <v>0</v>
      </c>
      <c r="XN47" s="352">
        <f t="shared" si="34"/>
        <v>0</v>
      </c>
      <c r="XO47" s="352">
        <f t="shared" si="34"/>
        <v>0</v>
      </c>
      <c r="XP47" s="352">
        <f t="shared" si="34"/>
        <v>0</v>
      </c>
      <c r="XQ47" s="352">
        <f t="shared" si="34"/>
        <v>0</v>
      </c>
      <c r="XR47" s="352">
        <f t="shared" si="34"/>
        <v>0</v>
      </c>
      <c r="XS47" s="352">
        <f t="shared" si="34"/>
        <v>0</v>
      </c>
      <c r="XT47" s="352">
        <f t="shared" si="34"/>
        <v>0</v>
      </c>
      <c r="XU47" s="352">
        <f t="shared" si="34"/>
        <v>0</v>
      </c>
      <c r="XV47" s="352">
        <f t="shared" si="34"/>
        <v>0</v>
      </c>
      <c r="XW47" s="352">
        <f t="shared" si="34"/>
        <v>0</v>
      </c>
      <c r="XX47" s="352">
        <f t="shared" si="34"/>
        <v>0</v>
      </c>
      <c r="XY47" s="352">
        <f t="shared" si="34"/>
        <v>0</v>
      </c>
      <c r="XZ47" s="352">
        <f t="shared" ref="XZ47:AAK47" si="35">SUM(XZ43:XZ46)</f>
        <v>0</v>
      </c>
      <c r="YA47" s="352">
        <f t="shared" si="35"/>
        <v>0</v>
      </c>
      <c r="YB47" s="352">
        <f t="shared" si="35"/>
        <v>0</v>
      </c>
      <c r="YC47" s="352">
        <f t="shared" si="35"/>
        <v>0</v>
      </c>
      <c r="YD47" s="352">
        <f t="shared" si="35"/>
        <v>0</v>
      </c>
      <c r="YE47" s="352">
        <f t="shared" si="35"/>
        <v>0</v>
      </c>
      <c r="YF47" s="352">
        <f t="shared" si="35"/>
        <v>0</v>
      </c>
      <c r="YG47" s="352">
        <f t="shared" si="35"/>
        <v>0</v>
      </c>
      <c r="YH47" s="352">
        <f t="shared" si="35"/>
        <v>0</v>
      </c>
      <c r="YI47" s="352">
        <f t="shared" si="35"/>
        <v>0</v>
      </c>
      <c r="YJ47" s="352">
        <f t="shared" si="35"/>
        <v>0</v>
      </c>
      <c r="YK47" s="352">
        <f t="shared" si="35"/>
        <v>0</v>
      </c>
      <c r="YL47" s="352">
        <f t="shared" si="35"/>
        <v>0</v>
      </c>
      <c r="YM47" s="352">
        <f t="shared" si="35"/>
        <v>0</v>
      </c>
      <c r="YN47" s="352">
        <f t="shared" si="35"/>
        <v>0</v>
      </c>
      <c r="YO47" s="352">
        <f t="shared" si="35"/>
        <v>0</v>
      </c>
      <c r="YP47" s="352">
        <f t="shared" si="35"/>
        <v>0</v>
      </c>
      <c r="YQ47" s="352">
        <f t="shared" si="35"/>
        <v>0</v>
      </c>
      <c r="YR47" s="352">
        <f t="shared" si="35"/>
        <v>0</v>
      </c>
      <c r="YS47" s="352">
        <f t="shared" si="35"/>
        <v>0</v>
      </c>
      <c r="YT47" s="352">
        <f t="shared" si="35"/>
        <v>0</v>
      </c>
      <c r="YU47" s="352">
        <f t="shared" si="35"/>
        <v>0</v>
      </c>
      <c r="YV47" s="352">
        <f t="shared" si="35"/>
        <v>0</v>
      </c>
      <c r="YW47" s="352">
        <f t="shared" si="35"/>
        <v>0</v>
      </c>
      <c r="YX47" s="352">
        <f t="shared" si="35"/>
        <v>0</v>
      </c>
      <c r="YY47" s="352">
        <f t="shared" si="35"/>
        <v>0</v>
      </c>
      <c r="YZ47" s="352">
        <f t="shared" si="35"/>
        <v>0</v>
      </c>
      <c r="ZA47" s="352">
        <f t="shared" si="35"/>
        <v>0</v>
      </c>
      <c r="ZB47" s="352">
        <f t="shared" si="35"/>
        <v>0</v>
      </c>
      <c r="ZC47" s="352">
        <f t="shared" si="35"/>
        <v>0</v>
      </c>
      <c r="ZD47" s="352">
        <f t="shared" si="35"/>
        <v>0</v>
      </c>
      <c r="ZE47" s="352">
        <f t="shared" si="35"/>
        <v>0</v>
      </c>
      <c r="ZF47" s="352">
        <f t="shared" si="35"/>
        <v>0</v>
      </c>
      <c r="ZG47" s="352">
        <f t="shared" si="35"/>
        <v>0</v>
      </c>
      <c r="ZH47" s="352">
        <f t="shared" si="35"/>
        <v>0</v>
      </c>
      <c r="ZI47" s="352">
        <f t="shared" si="35"/>
        <v>0</v>
      </c>
      <c r="ZJ47" s="352">
        <f t="shared" si="35"/>
        <v>0</v>
      </c>
      <c r="ZK47" s="352">
        <f t="shared" si="35"/>
        <v>0</v>
      </c>
      <c r="ZL47" s="352">
        <f t="shared" si="35"/>
        <v>0</v>
      </c>
      <c r="ZM47" s="352">
        <f t="shared" si="35"/>
        <v>0</v>
      </c>
      <c r="ZN47" s="352">
        <f t="shared" si="35"/>
        <v>0</v>
      </c>
      <c r="ZO47" s="352">
        <f t="shared" si="35"/>
        <v>0</v>
      </c>
      <c r="ZP47" s="352">
        <f t="shared" si="35"/>
        <v>0</v>
      </c>
      <c r="ZQ47" s="352">
        <f t="shared" si="35"/>
        <v>0</v>
      </c>
      <c r="ZR47" s="352">
        <f t="shared" si="35"/>
        <v>0</v>
      </c>
      <c r="ZS47" s="352">
        <f t="shared" si="35"/>
        <v>0</v>
      </c>
      <c r="ZT47" s="352">
        <f t="shared" si="35"/>
        <v>0</v>
      </c>
      <c r="ZU47" s="352">
        <f t="shared" si="35"/>
        <v>0</v>
      </c>
      <c r="ZV47" s="352">
        <f t="shared" si="35"/>
        <v>0</v>
      </c>
      <c r="ZW47" s="352">
        <f t="shared" si="35"/>
        <v>0</v>
      </c>
      <c r="ZX47" s="352">
        <f t="shared" si="35"/>
        <v>0</v>
      </c>
      <c r="ZY47" s="352">
        <f t="shared" si="35"/>
        <v>0</v>
      </c>
      <c r="ZZ47" s="352">
        <f t="shared" si="35"/>
        <v>0</v>
      </c>
      <c r="AAA47" s="352">
        <f t="shared" si="35"/>
        <v>0</v>
      </c>
      <c r="AAB47" s="352">
        <f t="shared" si="35"/>
        <v>0</v>
      </c>
      <c r="AAC47" s="352">
        <f t="shared" si="35"/>
        <v>0</v>
      </c>
      <c r="AAD47" s="352">
        <f t="shared" si="35"/>
        <v>0</v>
      </c>
      <c r="AAE47" s="352">
        <f t="shared" si="35"/>
        <v>0</v>
      </c>
      <c r="AAF47" s="352">
        <f t="shared" si="35"/>
        <v>0</v>
      </c>
      <c r="AAG47" s="352">
        <f t="shared" si="35"/>
        <v>0</v>
      </c>
      <c r="AAH47" s="352">
        <f t="shared" si="35"/>
        <v>0</v>
      </c>
      <c r="AAI47" s="352">
        <f t="shared" si="35"/>
        <v>0</v>
      </c>
      <c r="AAJ47" s="352">
        <f t="shared" si="35"/>
        <v>0</v>
      </c>
      <c r="AAK47" s="352">
        <f t="shared" si="35"/>
        <v>0</v>
      </c>
      <c r="AAL47" s="352">
        <f t="shared" ref="AAL47:ACW47" si="36">SUM(AAL43:AAL46)</f>
        <v>0</v>
      </c>
      <c r="AAM47" s="352">
        <f t="shared" si="36"/>
        <v>0</v>
      </c>
      <c r="AAN47" s="352">
        <f t="shared" si="36"/>
        <v>0</v>
      </c>
      <c r="AAO47" s="352">
        <f t="shared" si="36"/>
        <v>0</v>
      </c>
      <c r="AAP47" s="352">
        <f t="shared" si="36"/>
        <v>0</v>
      </c>
      <c r="AAQ47" s="352">
        <f t="shared" si="36"/>
        <v>0</v>
      </c>
      <c r="AAR47" s="352">
        <f t="shared" si="36"/>
        <v>0</v>
      </c>
      <c r="AAS47" s="352">
        <f t="shared" si="36"/>
        <v>0</v>
      </c>
      <c r="AAT47" s="352">
        <f t="shared" si="36"/>
        <v>0</v>
      </c>
      <c r="AAU47" s="352">
        <f t="shared" si="36"/>
        <v>0</v>
      </c>
      <c r="AAV47" s="352">
        <f t="shared" si="36"/>
        <v>0</v>
      </c>
      <c r="AAW47" s="352">
        <f t="shared" si="36"/>
        <v>0</v>
      </c>
      <c r="AAX47" s="352">
        <f t="shared" si="36"/>
        <v>0</v>
      </c>
      <c r="AAY47" s="352">
        <f t="shared" si="36"/>
        <v>0</v>
      </c>
      <c r="AAZ47" s="352">
        <f t="shared" si="36"/>
        <v>0</v>
      </c>
      <c r="ABA47" s="352">
        <f t="shared" si="36"/>
        <v>0</v>
      </c>
      <c r="ABB47" s="352">
        <f t="shared" si="36"/>
        <v>0</v>
      </c>
      <c r="ABC47" s="352">
        <f t="shared" si="36"/>
        <v>0</v>
      </c>
      <c r="ABD47" s="352">
        <f t="shared" si="36"/>
        <v>0</v>
      </c>
      <c r="ABE47" s="352">
        <f t="shared" si="36"/>
        <v>0</v>
      </c>
      <c r="ABF47" s="352">
        <f t="shared" si="36"/>
        <v>0</v>
      </c>
      <c r="ABG47" s="352">
        <f t="shared" si="36"/>
        <v>0</v>
      </c>
      <c r="ABH47" s="352">
        <f t="shared" si="36"/>
        <v>0</v>
      </c>
      <c r="ABI47" s="352">
        <f t="shared" si="36"/>
        <v>0</v>
      </c>
      <c r="ABJ47" s="352">
        <f t="shared" si="36"/>
        <v>0</v>
      </c>
      <c r="ABK47" s="352">
        <f t="shared" si="36"/>
        <v>0</v>
      </c>
      <c r="ABL47" s="352">
        <f t="shared" si="36"/>
        <v>0</v>
      </c>
      <c r="ABM47" s="352">
        <f t="shared" si="36"/>
        <v>0</v>
      </c>
      <c r="ABN47" s="352">
        <f t="shared" si="36"/>
        <v>0</v>
      </c>
      <c r="ABO47" s="352">
        <f t="shared" si="36"/>
        <v>0</v>
      </c>
      <c r="ABP47" s="352">
        <f t="shared" si="36"/>
        <v>0</v>
      </c>
      <c r="ABQ47" s="352">
        <f t="shared" si="36"/>
        <v>0</v>
      </c>
      <c r="ABR47" s="352">
        <f t="shared" si="36"/>
        <v>0</v>
      </c>
      <c r="ABS47" s="352">
        <f t="shared" si="36"/>
        <v>0</v>
      </c>
      <c r="ABT47" s="352">
        <f t="shared" si="36"/>
        <v>0</v>
      </c>
      <c r="ABU47" s="352">
        <f t="shared" si="36"/>
        <v>0</v>
      </c>
      <c r="ABV47" s="352">
        <f t="shared" si="36"/>
        <v>0</v>
      </c>
      <c r="ABW47" s="352">
        <f t="shared" si="36"/>
        <v>0</v>
      </c>
      <c r="ABX47" s="352">
        <f t="shared" si="36"/>
        <v>0</v>
      </c>
      <c r="ABY47" s="352">
        <f t="shared" si="36"/>
        <v>0</v>
      </c>
      <c r="ABZ47" s="352">
        <f t="shared" si="36"/>
        <v>0</v>
      </c>
      <c r="ACA47" s="352">
        <f t="shared" si="36"/>
        <v>0</v>
      </c>
      <c r="ACB47" s="352">
        <f t="shared" si="36"/>
        <v>0</v>
      </c>
      <c r="ACC47" s="352">
        <f t="shared" si="36"/>
        <v>0</v>
      </c>
      <c r="ACD47" s="352">
        <f t="shared" si="36"/>
        <v>0</v>
      </c>
      <c r="ACE47" s="352">
        <f t="shared" si="36"/>
        <v>0</v>
      </c>
      <c r="ACF47" s="352">
        <f t="shared" si="36"/>
        <v>0</v>
      </c>
      <c r="ACG47" s="352">
        <f t="shared" si="36"/>
        <v>0</v>
      </c>
      <c r="ACH47" s="352">
        <f t="shared" si="36"/>
        <v>0</v>
      </c>
      <c r="ACI47" s="352">
        <f t="shared" si="36"/>
        <v>0</v>
      </c>
      <c r="ACJ47" s="352">
        <f t="shared" si="36"/>
        <v>0</v>
      </c>
      <c r="ACK47" s="352">
        <f t="shared" si="36"/>
        <v>0</v>
      </c>
      <c r="ACL47" s="352">
        <f t="shared" si="36"/>
        <v>0</v>
      </c>
      <c r="ACM47" s="352">
        <f t="shared" si="36"/>
        <v>0</v>
      </c>
      <c r="ACN47" s="352">
        <f t="shared" si="36"/>
        <v>0</v>
      </c>
      <c r="ACO47" s="352">
        <f t="shared" si="36"/>
        <v>0</v>
      </c>
      <c r="ACP47" s="352">
        <f t="shared" si="36"/>
        <v>0</v>
      </c>
      <c r="ACQ47" s="352">
        <f t="shared" si="36"/>
        <v>0</v>
      </c>
      <c r="ACR47" s="352">
        <f t="shared" si="36"/>
        <v>0</v>
      </c>
      <c r="ACS47" s="352">
        <f t="shared" si="36"/>
        <v>0</v>
      </c>
      <c r="ACT47" s="352">
        <f t="shared" si="36"/>
        <v>0</v>
      </c>
      <c r="ACU47" s="352">
        <f t="shared" si="36"/>
        <v>0</v>
      </c>
      <c r="ACV47" s="352">
        <f t="shared" si="36"/>
        <v>0</v>
      </c>
      <c r="ACW47" s="352">
        <f t="shared" si="36"/>
        <v>0</v>
      </c>
      <c r="ACX47" s="352">
        <f t="shared" ref="ACX47:AFI47" si="37">SUM(ACX43:ACX46)</f>
        <v>0</v>
      </c>
      <c r="ACY47" s="352">
        <f t="shared" si="37"/>
        <v>0</v>
      </c>
      <c r="ACZ47" s="352">
        <f t="shared" si="37"/>
        <v>0</v>
      </c>
      <c r="ADA47" s="352">
        <f t="shared" si="37"/>
        <v>0</v>
      </c>
      <c r="ADB47" s="352">
        <f t="shared" si="37"/>
        <v>0</v>
      </c>
      <c r="ADC47" s="352">
        <f t="shared" si="37"/>
        <v>0</v>
      </c>
      <c r="ADD47" s="352">
        <f t="shared" si="37"/>
        <v>0</v>
      </c>
      <c r="ADE47" s="352">
        <f t="shared" si="37"/>
        <v>0</v>
      </c>
      <c r="ADF47" s="352">
        <f t="shared" si="37"/>
        <v>0</v>
      </c>
      <c r="ADG47" s="352">
        <f t="shared" si="37"/>
        <v>0</v>
      </c>
      <c r="ADH47" s="352">
        <f t="shared" si="37"/>
        <v>0</v>
      </c>
      <c r="ADI47" s="352">
        <f t="shared" si="37"/>
        <v>0</v>
      </c>
      <c r="ADJ47" s="352">
        <f t="shared" si="37"/>
        <v>0</v>
      </c>
      <c r="ADK47" s="352">
        <f t="shared" si="37"/>
        <v>0</v>
      </c>
      <c r="ADL47" s="352">
        <f t="shared" si="37"/>
        <v>0</v>
      </c>
      <c r="ADM47" s="352">
        <f t="shared" si="37"/>
        <v>0</v>
      </c>
      <c r="ADN47" s="352">
        <f t="shared" si="37"/>
        <v>0</v>
      </c>
      <c r="ADO47" s="352">
        <f t="shared" si="37"/>
        <v>0</v>
      </c>
      <c r="ADP47" s="352">
        <f t="shared" si="37"/>
        <v>0</v>
      </c>
      <c r="ADQ47" s="352">
        <f t="shared" si="37"/>
        <v>0</v>
      </c>
      <c r="ADR47" s="352">
        <f t="shared" si="37"/>
        <v>0</v>
      </c>
      <c r="ADS47" s="352">
        <f t="shared" si="37"/>
        <v>0</v>
      </c>
      <c r="ADT47" s="352">
        <f t="shared" si="37"/>
        <v>0</v>
      </c>
      <c r="ADU47" s="352">
        <f t="shared" si="37"/>
        <v>0</v>
      </c>
      <c r="ADV47" s="352">
        <f t="shared" si="37"/>
        <v>0</v>
      </c>
      <c r="ADW47" s="352">
        <f t="shared" si="37"/>
        <v>0</v>
      </c>
      <c r="ADX47" s="352">
        <f t="shared" si="37"/>
        <v>0</v>
      </c>
      <c r="ADY47" s="352">
        <f t="shared" si="37"/>
        <v>0</v>
      </c>
      <c r="ADZ47" s="352">
        <f t="shared" si="37"/>
        <v>0</v>
      </c>
      <c r="AEA47" s="352">
        <f t="shared" si="37"/>
        <v>0</v>
      </c>
      <c r="AEB47" s="352">
        <f t="shared" si="37"/>
        <v>0</v>
      </c>
      <c r="AEC47" s="352">
        <f t="shared" si="37"/>
        <v>0</v>
      </c>
      <c r="AED47" s="352">
        <f t="shared" si="37"/>
        <v>0</v>
      </c>
      <c r="AEE47" s="352">
        <f t="shared" si="37"/>
        <v>0</v>
      </c>
      <c r="AEF47" s="352">
        <f t="shared" si="37"/>
        <v>0</v>
      </c>
      <c r="AEG47" s="352">
        <f t="shared" si="37"/>
        <v>0</v>
      </c>
      <c r="AEH47" s="352">
        <f t="shared" si="37"/>
        <v>0</v>
      </c>
      <c r="AEI47" s="352">
        <f t="shared" si="37"/>
        <v>0</v>
      </c>
      <c r="AEJ47" s="352">
        <f t="shared" si="37"/>
        <v>0</v>
      </c>
      <c r="AEK47" s="352">
        <f t="shared" si="37"/>
        <v>0</v>
      </c>
      <c r="AEL47" s="352">
        <f t="shared" si="37"/>
        <v>0</v>
      </c>
      <c r="AEM47" s="352">
        <f t="shared" si="37"/>
        <v>0</v>
      </c>
      <c r="AEN47" s="352">
        <f t="shared" si="37"/>
        <v>0</v>
      </c>
      <c r="AEO47" s="352">
        <f t="shared" si="37"/>
        <v>0</v>
      </c>
      <c r="AEP47" s="352">
        <f t="shared" si="37"/>
        <v>0</v>
      </c>
      <c r="AEQ47" s="352">
        <f t="shared" si="37"/>
        <v>0</v>
      </c>
      <c r="AER47" s="352">
        <f t="shared" si="37"/>
        <v>0</v>
      </c>
      <c r="AES47" s="352">
        <f t="shared" si="37"/>
        <v>0</v>
      </c>
      <c r="AET47" s="352">
        <f t="shared" si="37"/>
        <v>0</v>
      </c>
      <c r="AEU47" s="352">
        <f t="shared" si="37"/>
        <v>0</v>
      </c>
      <c r="AEV47" s="352">
        <f t="shared" si="37"/>
        <v>0</v>
      </c>
      <c r="AEW47" s="352">
        <f t="shared" si="37"/>
        <v>0</v>
      </c>
      <c r="AEX47" s="352">
        <f t="shared" si="37"/>
        <v>0</v>
      </c>
      <c r="AEY47" s="352">
        <f t="shared" si="37"/>
        <v>0</v>
      </c>
      <c r="AEZ47" s="352">
        <f t="shared" si="37"/>
        <v>0</v>
      </c>
      <c r="AFA47" s="352">
        <f t="shared" si="37"/>
        <v>0</v>
      </c>
      <c r="AFB47" s="352">
        <f t="shared" si="37"/>
        <v>0</v>
      </c>
      <c r="AFC47" s="352">
        <f t="shared" si="37"/>
        <v>0</v>
      </c>
      <c r="AFD47" s="352">
        <f t="shared" si="37"/>
        <v>0</v>
      </c>
      <c r="AFE47" s="352">
        <f t="shared" si="37"/>
        <v>0</v>
      </c>
      <c r="AFF47" s="352">
        <f t="shared" si="37"/>
        <v>0</v>
      </c>
      <c r="AFG47" s="352">
        <f t="shared" si="37"/>
        <v>0</v>
      </c>
      <c r="AFH47" s="352">
        <f t="shared" si="37"/>
        <v>0</v>
      </c>
      <c r="AFI47" s="352">
        <f t="shared" si="37"/>
        <v>0</v>
      </c>
      <c r="AFJ47" s="352">
        <f t="shared" ref="AFJ47:AHU47" si="38">SUM(AFJ43:AFJ46)</f>
        <v>0</v>
      </c>
      <c r="AFK47" s="352">
        <f t="shared" si="38"/>
        <v>0</v>
      </c>
      <c r="AFL47" s="352">
        <f t="shared" si="38"/>
        <v>0</v>
      </c>
      <c r="AFM47" s="352">
        <f t="shared" si="38"/>
        <v>0</v>
      </c>
      <c r="AFN47" s="352">
        <f t="shared" si="38"/>
        <v>0</v>
      </c>
      <c r="AFO47" s="352">
        <f t="shared" si="38"/>
        <v>0</v>
      </c>
      <c r="AFP47" s="352">
        <f t="shared" si="38"/>
        <v>0</v>
      </c>
      <c r="AFQ47" s="352">
        <f t="shared" si="38"/>
        <v>0</v>
      </c>
      <c r="AFR47" s="352">
        <f t="shared" si="38"/>
        <v>0</v>
      </c>
      <c r="AFS47" s="352">
        <f t="shared" si="38"/>
        <v>0</v>
      </c>
      <c r="AFT47" s="352">
        <f t="shared" si="38"/>
        <v>0</v>
      </c>
      <c r="AFU47" s="352">
        <f t="shared" si="38"/>
        <v>0</v>
      </c>
      <c r="AFV47" s="352">
        <f t="shared" si="38"/>
        <v>0</v>
      </c>
      <c r="AFW47" s="352">
        <f t="shared" si="38"/>
        <v>0</v>
      </c>
      <c r="AFX47" s="352">
        <f t="shared" si="38"/>
        <v>0</v>
      </c>
      <c r="AFY47" s="352">
        <f t="shared" si="38"/>
        <v>0</v>
      </c>
      <c r="AFZ47" s="352">
        <f t="shared" si="38"/>
        <v>0</v>
      </c>
      <c r="AGA47" s="352">
        <f t="shared" si="38"/>
        <v>0</v>
      </c>
      <c r="AGB47" s="352">
        <f t="shared" si="38"/>
        <v>0</v>
      </c>
      <c r="AGC47" s="352">
        <f t="shared" si="38"/>
        <v>0</v>
      </c>
      <c r="AGD47" s="352">
        <f t="shared" si="38"/>
        <v>0</v>
      </c>
      <c r="AGE47" s="352">
        <f t="shared" si="38"/>
        <v>0</v>
      </c>
      <c r="AGF47" s="352">
        <f t="shared" si="38"/>
        <v>0</v>
      </c>
      <c r="AGG47" s="352">
        <f t="shared" si="38"/>
        <v>0</v>
      </c>
      <c r="AGH47" s="352">
        <f t="shared" si="38"/>
        <v>0</v>
      </c>
      <c r="AGI47" s="352">
        <f t="shared" si="38"/>
        <v>0</v>
      </c>
      <c r="AGJ47" s="352">
        <f t="shared" si="38"/>
        <v>0</v>
      </c>
      <c r="AGK47" s="352">
        <f t="shared" si="38"/>
        <v>0</v>
      </c>
      <c r="AGL47" s="352">
        <f t="shared" si="38"/>
        <v>0</v>
      </c>
      <c r="AGM47" s="352">
        <f t="shared" si="38"/>
        <v>0</v>
      </c>
      <c r="AGN47" s="352">
        <f t="shared" si="38"/>
        <v>0</v>
      </c>
      <c r="AGO47" s="352">
        <f t="shared" si="38"/>
        <v>0</v>
      </c>
      <c r="AGP47" s="352">
        <f t="shared" si="38"/>
        <v>0</v>
      </c>
      <c r="AGQ47" s="352">
        <f t="shared" si="38"/>
        <v>0</v>
      </c>
      <c r="AGR47" s="352">
        <f t="shared" si="38"/>
        <v>0</v>
      </c>
      <c r="AGS47" s="352">
        <f t="shared" si="38"/>
        <v>0</v>
      </c>
      <c r="AGT47" s="352">
        <f t="shared" si="38"/>
        <v>0</v>
      </c>
      <c r="AGU47" s="352">
        <f t="shared" si="38"/>
        <v>0</v>
      </c>
      <c r="AGV47" s="352">
        <f t="shared" si="38"/>
        <v>0</v>
      </c>
      <c r="AGW47" s="352">
        <f t="shared" si="38"/>
        <v>0</v>
      </c>
      <c r="AGX47" s="352">
        <f t="shared" si="38"/>
        <v>0</v>
      </c>
      <c r="AGY47" s="352">
        <f t="shared" si="38"/>
        <v>0</v>
      </c>
      <c r="AGZ47" s="352">
        <f t="shared" si="38"/>
        <v>0</v>
      </c>
      <c r="AHA47" s="352">
        <f t="shared" si="38"/>
        <v>0</v>
      </c>
      <c r="AHB47" s="352">
        <f t="shared" si="38"/>
        <v>0</v>
      </c>
      <c r="AHC47" s="352">
        <f t="shared" si="38"/>
        <v>0</v>
      </c>
      <c r="AHD47" s="352">
        <f t="shared" si="38"/>
        <v>0</v>
      </c>
      <c r="AHE47" s="352">
        <f t="shared" si="38"/>
        <v>0</v>
      </c>
      <c r="AHF47" s="352">
        <f t="shared" si="38"/>
        <v>0</v>
      </c>
      <c r="AHG47" s="352">
        <f t="shared" si="38"/>
        <v>0</v>
      </c>
      <c r="AHH47" s="352">
        <f t="shared" si="38"/>
        <v>0</v>
      </c>
      <c r="AHI47" s="352">
        <f t="shared" si="38"/>
        <v>0</v>
      </c>
      <c r="AHJ47" s="352">
        <f t="shared" si="38"/>
        <v>0</v>
      </c>
      <c r="AHK47" s="352">
        <f t="shared" si="38"/>
        <v>0</v>
      </c>
      <c r="AHL47" s="352">
        <f t="shared" si="38"/>
        <v>0</v>
      </c>
      <c r="AHM47" s="352">
        <f t="shared" si="38"/>
        <v>0</v>
      </c>
      <c r="AHN47" s="352">
        <f t="shared" si="38"/>
        <v>0</v>
      </c>
      <c r="AHO47" s="352">
        <f t="shared" si="38"/>
        <v>0</v>
      </c>
      <c r="AHP47" s="352">
        <f t="shared" si="38"/>
        <v>0</v>
      </c>
      <c r="AHQ47" s="352">
        <f t="shared" si="38"/>
        <v>0</v>
      </c>
      <c r="AHR47" s="352">
        <f t="shared" si="38"/>
        <v>0</v>
      </c>
      <c r="AHS47" s="352">
        <f t="shared" si="38"/>
        <v>0</v>
      </c>
      <c r="AHT47" s="352">
        <f t="shared" si="38"/>
        <v>0</v>
      </c>
      <c r="AHU47" s="352">
        <f t="shared" si="38"/>
        <v>0</v>
      </c>
      <c r="AHV47" s="352">
        <f t="shared" ref="AHV47:AKG47" si="39">SUM(AHV43:AHV46)</f>
        <v>0</v>
      </c>
      <c r="AHW47" s="352">
        <f t="shared" si="39"/>
        <v>0</v>
      </c>
      <c r="AHX47" s="352">
        <f t="shared" si="39"/>
        <v>0</v>
      </c>
      <c r="AHY47" s="352">
        <f t="shared" si="39"/>
        <v>0</v>
      </c>
      <c r="AHZ47" s="352">
        <f t="shared" si="39"/>
        <v>0</v>
      </c>
      <c r="AIA47" s="352">
        <f t="shared" si="39"/>
        <v>0</v>
      </c>
      <c r="AIB47" s="352">
        <f t="shared" si="39"/>
        <v>0</v>
      </c>
      <c r="AIC47" s="352">
        <f t="shared" si="39"/>
        <v>0</v>
      </c>
      <c r="AID47" s="352">
        <f t="shared" si="39"/>
        <v>0</v>
      </c>
      <c r="AIE47" s="352">
        <f t="shared" si="39"/>
        <v>0</v>
      </c>
      <c r="AIF47" s="352">
        <f t="shared" si="39"/>
        <v>0</v>
      </c>
      <c r="AIG47" s="352">
        <f t="shared" si="39"/>
        <v>0</v>
      </c>
      <c r="AIH47" s="352">
        <f t="shared" si="39"/>
        <v>0</v>
      </c>
      <c r="AII47" s="352">
        <f t="shared" si="39"/>
        <v>0</v>
      </c>
      <c r="AIJ47" s="352">
        <f t="shared" si="39"/>
        <v>0</v>
      </c>
      <c r="AIK47" s="352">
        <f t="shared" si="39"/>
        <v>0</v>
      </c>
      <c r="AIL47" s="352">
        <f t="shared" si="39"/>
        <v>0</v>
      </c>
      <c r="AIM47" s="352">
        <f t="shared" si="39"/>
        <v>0</v>
      </c>
      <c r="AIN47" s="352">
        <f t="shared" si="39"/>
        <v>0</v>
      </c>
      <c r="AIO47" s="352">
        <f t="shared" si="39"/>
        <v>0</v>
      </c>
      <c r="AIP47" s="352">
        <f t="shared" si="39"/>
        <v>0</v>
      </c>
      <c r="AIQ47" s="352">
        <f t="shared" si="39"/>
        <v>0</v>
      </c>
      <c r="AIR47" s="352">
        <f t="shared" si="39"/>
        <v>0</v>
      </c>
      <c r="AIS47" s="352">
        <f t="shared" si="39"/>
        <v>0</v>
      </c>
      <c r="AIT47" s="352">
        <f t="shared" si="39"/>
        <v>0</v>
      </c>
      <c r="AIU47" s="352">
        <f t="shared" si="39"/>
        <v>0</v>
      </c>
      <c r="AIV47" s="352">
        <f t="shared" si="39"/>
        <v>0</v>
      </c>
      <c r="AIW47" s="352">
        <f t="shared" si="39"/>
        <v>0</v>
      </c>
      <c r="AIX47" s="352">
        <f t="shared" si="39"/>
        <v>0</v>
      </c>
      <c r="AIY47" s="352">
        <f t="shared" si="39"/>
        <v>0</v>
      </c>
      <c r="AIZ47" s="352">
        <f t="shared" si="39"/>
        <v>0</v>
      </c>
      <c r="AJA47" s="352">
        <f t="shared" si="39"/>
        <v>0</v>
      </c>
      <c r="AJB47" s="352">
        <f t="shared" si="39"/>
        <v>0</v>
      </c>
      <c r="AJC47" s="352">
        <f t="shared" si="39"/>
        <v>0</v>
      </c>
      <c r="AJD47" s="352">
        <f t="shared" si="39"/>
        <v>0</v>
      </c>
      <c r="AJE47" s="352">
        <f t="shared" si="39"/>
        <v>0</v>
      </c>
      <c r="AJF47" s="352">
        <f t="shared" si="39"/>
        <v>0</v>
      </c>
      <c r="AJG47" s="352">
        <f t="shared" si="39"/>
        <v>0</v>
      </c>
      <c r="AJH47" s="352">
        <f t="shared" si="39"/>
        <v>0</v>
      </c>
      <c r="AJI47" s="352">
        <f t="shared" si="39"/>
        <v>0</v>
      </c>
      <c r="AJJ47" s="352">
        <f t="shared" si="39"/>
        <v>0</v>
      </c>
      <c r="AJK47" s="352">
        <f t="shared" si="39"/>
        <v>0</v>
      </c>
      <c r="AJL47" s="352">
        <f t="shared" si="39"/>
        <v>0</v>
      </c>
      <c r="AJM47" s="352">
        <f t="shared" si="39"/>
        <v>0</v>
      </c>
      <c r="AJN47" s="352">
        <f t="shared" si="39"/>
        <v>0</v>
      </c>
      <c r="AJO47" s="352">
        <f t="shared" si="39"/>
        <v>0</v>
      </c>
      <c r="AJP47" s="352">
        <f t="shared" si="39"/>
        <v>0</v>
      </c>
      <c r="AJQ47" s="352">
        <f t="shared" si="39"/>
        <v>0</v>
      </c>
      <c r="AJR47" s="352">
        <f t="shared" si="39"/>
        <v>0</v>
      </c>
      <c r="AJS47" s="352">
        <f t="shared" si="39"/>
        <v>0</v>
      </c>
      <c r="AJT47" s="352">
        <f t="shared" si="39"/>
        <v>0</v>
      </c>
      <c r="AJU47" s="352">
        <f t="shared" si="39"/>
        <v>0</v>
      </c>
      <c r="AJV47" s="352">
        <f t="shared" si="39"/>
        <v>0</v>
      </c>
      <c r="AJW47" s="352">
        <f t="shared" si="39"/>
        <v>0</v>
      </c>
      <c r="AJX47" s="352">
        <f t="shared" si="39"/>
        <v>0</v>
      </c>
      <c r="AJY47" s="352">
        <f t="shared" si="39"/>
        <v>0</v>
      </c>
      <c r="AJZ47" s="352">
        <f t="shared" si="39"/>
        <v>0</v>
      </c>
      <c r="AKA47" s="352">
        <f t="shared" si="39"/>
        <v>0</v>
      </c>
      <c r="AKB47" s="352">
        <f t="shared" si="39"/>
        <v>0</v>
      </c>
      <c r="AKC47" s="352">
        <f t="shared" si="39"/>
        <v>0</v>
      </c>
      <c r="AKD47" s="352">
        <f t="shared" si="39"/>
        <v>0</v>
      </c>
      <c r="AKE47" s="352">
        <f t="shared" si="39"/>
        <v>0</v>
      </c>
      <c r="AKF47" s="352">
        <f t="shared" si="39"/>
        <v>0</v>
      </c>
      <c r="AKG47" s="352">
        <f t="shared" si="39"/>
        <v>0</v>
      </c>
      <c r="AKH47" s="352">
        <f t="shared" ref="AKH47:AMS47" si="40">SUM(AKH43:AKH46)</f>
        <v>0</v>
      </c>
      <c r="AKI47" s="352">
        <f t="shared" si="40"/>
        <v>0</v>
      </c>
      <c r="AKJ47" s="352">
        <f t="shared" si="40"/>
        <v>0</v>
      </c>
      <c r="AKK47" s="352">
        <f t="shared" si="40"/>
        <v>0</v>
      </c>
      <c r="AKL47" s="352">
        <f t="shared" si="40"/>
        <v>0</v>
      </c>
      <c r="AKM47" s="352">
        <f t="shared" si="40"/>
        <v>0</v>
      </c>
      <c r="AKN47" s="352">
        <f t="shared" si="40"/>
        <v>0</v>
      </c>
      <c r="AKO47" s="352">
        <f t="shared" si="40"/>
        <v>0</v>
      </c>
      <c r="AKP47" s="352">
        <f t="shared" si="40"/>
        <v>0</v>
      </c>
      <c r="AKQ47" s="352">
        <f t="shared" si="40"/>
        <v>0</v>
      </c>
      <c r="AKR47" s="352">
        <f t="shared" si="40"/>
        <v>0</v>
      </c>
      <c r="AKS47" s="352">
        <f t="shared" si="40"/>
        <v>0</v>
      </c>
      <c r="AKT47" s="352">
        <f t="shared" si="40"/>
        <v>0</v>
      </c>
      <c r="AKU47" s="352">
        <f t="shared" si="40"/>
        <v>0</v>
      </c>
      <c r="AKV47" s="352">
        <f t="shared" si="40"/>
        <v>0</v>
      </c>
      <c r="AKW47" s="352">
        <f t="shared" si="40"/>
        <v>0</v>
      </c>
      <c r="AKX47" s="352">
        <f t="shared" si="40"/>
        <v>0</v>
      </c>
      <c r="AKY47" s="352">
        <f t="shared" si="40"/>
        <v>0</v>
      </c>
      <c r="AKZ47" s="352">
        <f t="shared" si="40"/>
        <v>0</v>
      </c>
      <c r="ALA47" s="352">
        <f t="shared" si="40"/>
        <v>0</v>
      </c>
      <c r="ALB47" s="352">
        <f t="shared" si="40"/>
        <v>0</v>
      </c>
      <c r="ALC47" s="352">
        <f t="shared" si="40"/>
        <v>0</v>
      </c>
      <c r="ALD47" s="352">
        <f t="shared" si="40"/>
        <v>0</v>
      </c>
      <c r="ALE47" s="352">
        <f t="shared" si="40"/>
        <v>0</v>
      </c>
      <c r="ALF47" s="352">
        <f t="shared" si="40"/>
        <v>0</v>
      </c>
      <c r="ALG47" s="352">
        <f t="shared" si="40"/>
        <v>0</v>
      </c>
      <c r="ALH47" s="352">
        <f t="shared" si="40"/>
        <v>0</v>
      </c>
      <c r="ALI47" s="352">
        <f t="shared" si="40"/>
        <v>0</v>
      </c>
      <c r="ALJ47" s="352">
        <f t="shared" si="40"/>
        <v>0</v>
      </c>
      <c r="ALK47" s="352">
        <f t="shared" si="40"/>
        <v>0</v>
      </c>
      <c r="ALL47" s="352">
        <f t="shared" si="40"/>
        <v>0</v>
      </c>
      <c r="ALM47" s="352">
        <f t="shared" si="40"/>
        <v>0</v>
      </c>
      <c r="ALN47" s="352">
        <f t="shared" si="40"/>
        <v>0</v>
      </c>
      <c r="ALO47" s="352">
        <f t="shared" si="40"/>
        <v>0</v>
      </c>
      <c r="ALP47" s="352">
        <f t="shared" si="40"/>
        <v>0</v>
      </c>
      <c r="ALQ47" s="352">
        <f t="shared" si="40"/>
        <v>0</v>
      </c>
      <c r="ALR47" s="352">
        <f t="shared" si="40"/>
        <v>0</v>
      </c>
      <c r="ALS47" s="352">
        <f t="shared" si="40"/>
        <v>0</v>
      </c>
      <c r="ALT47" s="352">
        <f t="shared" si="40"/>
        <v>0</v>
      </c>
      <c r="ALU47" s="352">
        <f t="shared" si="40"/>
        <v>0</v>
      </c>
      <c r="ALV47" s="352">
        <f t="shared" si="40"/>
        <v>0</v>
      </c>
      <c r="ALW47" s="352">
        <f t="shared" si="40"/>
        <v>0</v>
      </c>
      <c r="ALX47" s="352">
        <f t="shared" si="40"/>
        <v>0</v>
      </c>
      <c r="ALY47" s="352">
        <f t="shared" si="40"/>
        <v>0</v>
      </c>
      <c r="ALZ47" s="352">
        <f t="shared" si="40"/>
        <v>0</v>
      </c>
      <c r="AMA47" s="352">
        <f t="shared" si="40"/>
        <v>0</v>
      </c>
      <c r="AMB47" s="352">
        <f t="shared" si="40"/>
        <v>0</v>
      </c>
      <c r="AMC47" s="352">
        <f t="shared" si="40"/>
        <v>0</v>
      </c>
      <c r="AMD47" s="352">
        <f t="shared" si="40"/>
        <v>0</v>
      </c>
      <c r="AME47" s="352">
        <f t="shared" si="40"/>
        <v>0</v>
      </c>
      <c r="AMF47" s="352">
        <f t="shared" si="40"/>
        <v>0</v>
      </c>
      <c r="AMG47" s="352">
        <f t="shared" si="40"/>
        <v>0</v>
      </c>
      <c r="AMH47" s="352">
        <f t="shared" si="40"/>
        <v>0</v>
      </c>
      <c r="AMI47" s="352">
        <f t="shared" si="40"/>
        <v>0</v>
      </c>
      <c r="AMJ47" s="352">
        <f t="shared" si="40"/>
        <v>0</v>
      </c>
      <c r="AMK47" s="352">
        <f t="shared" si="40"/>
        <v>0</v>
      </c>
      <c r="AML47" s="352">
        <f t="shared" si="40"/>
        <v>0</v>
      </c>
      <c r="AMM47" s="352">
        <f t="shared" si="40"/>
        <v>0</v>
      </c>
      <c r="AMN47" s="352">
        <f t="shared" si="40"/>
        <v>0</v>
      </c>
      <c r="AMO47" s="352">
        <f t="shared" si="40"/>
        <v>0</v>
      </c>
      <c r="AMP47" s="352">
        <f t="shared" si="40"/>
        <v>0</v>
      </c>
      <c r="AMQ47" s="352">
        <f t="shared" si="40"/>
        <v>0</v>
      </c>
      <c r="AMR47" s="352">
        <f t="shared" si="40"/>
        <v>0</v>
      </c>
      <c r="AMS47" s="352">
        <f t="shared" si="40"/>
        <v>0</v>
      </c>
      <c r="AMT47" s="352">
        <f t="shared" ref="AMT47:APE47" si="41">SUM(AMT43:AMT46)</f>
        <v>0</v>
      </c>
      <c r="AMU47" s="352">
        <f t="shared" si="41"/>
        <v>0</v>
      </c>
      <c r="AMV47" s="352">
        <f t="shared" si="41"/>
        <v>0</v>
      </c>
      <c r="AMW47" s="352">
        <f t="shared" si="41"/>
        <v>0</v>
      </c>
      <c r="AMX47" s="352">
        <f t="shared" si="41"/>
        <v>0</v>
      </c>
      <c r="AMY47" s="352">
        <f t="shared" si="41"/>
        <v>0</v>
      </c>
      <c r="AMZ47" s="352">
        <f t="shared" si="41"/>
        <v>0</v>
      </c>
      <c r="ANA47" s="352">
        <f t="shared" si="41"/>
        <v>0</v>
      </c>
      <c r="ANB47" s="352">
        <f t="shared" si="41"/>
        <v>0</v>
      </c>
      <c r="ANC47" s="352">
        <f t="shared" si="41"/>
        <v>0</v>
      </c>
      <c r="AND47" s="352">
        <f t="shared" si="41"/>
        <v>0</v>
      </c>
      <c r="ANE47" s="352">
        <f t="shared" si="41"/>
        <v>0</v>
      </c>
      <c r="ANF47" s="352">
        <f t="shared" si="41"/>
        <v>0</v>
      </c>
      <c r="ANG47" s="352">
        <f t="shared" si="41"/>
        <v>0</v>
      </c>
      <c r="ANH47" s="352">
        <f t="shared" si="41"/>
        <v>0</v>
      </c>
      <c r="ANI47" s="352">
        <f t="shared" si="41"/>
        <v>0</v>
      </c>
      <c r="ANJ47" s="352">
        <f t="shared" si="41"/>
        <v>0</v>
      </c>
      <c r="ANK47" s="352">
        <f t="shared" si="41"/>
        <v>0</v>
      </c>
      <c r="ANL47" s="352">
        <f t="shared" si="41"/>
        <v>0</v>
      </c>
      <c r="ANM47" s="352">
        <f t="shared" si="41"/>
        <v>0</v>
      </c>
      <c r="ANN47" s="352">
        <f t="shared" si="41"/>
        <v>0</v>
      </c>
      <c r="ANO47" s="352">
        <f t="shared" si="41"/>
        <v>0</v>
      </c>
      <c r="ANP47" s="352">
        <f t="shared" si="41"/>
        <v>0</v>
      </c>
      <c r="ANQ47" s="352">
        <f t="shared" si="41"/>
        <v>0</v>
      </c>
      <c r="ANR47" s="352">
        <f t="shared" si="41"/>
        <v>0</v>
      </c>
      <c r="ANS47" s="352">
        <f t="shared" si="41"/>
        <v>0</v>
      </c>
      <c r="ANT47" s="352">
        <f t="shared" si="41"/>
        <v>0</v>
      </c>
      <c r="ANU47" s="352">
        <f t="shared" si="41"/>
        <v>0</v>
      </c>
      <c r="ANV47" s="352">
        <f t="shared" si="41"/>
        <v>0</v>
      </c>
      <c r="ANW47" s="352">
        <f t="shared" si="41"/>
        <v>0</v>
      </c>
      <c r="ANX47" s="352">
        <f t="shared" si="41"/>
        <v>0</v>
      </c>
      <c r="ANY47" s="352">
        <f t="shared" si="41"/>
        <v>0</v>
      </c>
      <c r="ANZ47" s="352">
        <f t="shared" si="41"/>
        <v>0</v>
      </c>
      <c r="AOA47" s="352">
        <f t="shared" si="41"/>
        <v>0</v>
      </c>
      <c r="AOB47" s="352">
        <f t="shared" si="41"/>
        <v>0</v>
      </c>
      <c r="AOC47" s="352">
        <f t="shared" si="41"/>
        <v>0</v>
      </c>
      <c r="AOD47" s="352">
        <f t="shared" si="41"/>
        <v>0</v>
      </c>
      <c r="AOE47" s="352">
        <f t="shared" si="41"/>
        <v>0</v>
      </c>
      <c r="AOF47" s="352">
        <f t="shared" si="41"/>
        <v>0</v>
      </c>
      <c r="AOG47" s="352">
        <f t="shared" si="41"/>
        <v>0</v>
      </c>
      <c r="AOH47" s="352">
        <f t="shared" si="41"/>
        <v>0</v>
      </c>
      <c r="AOI47" s="352">
        <f t="shared" si="41"/>
        <v>0</v>
      </c>
      <c r="AOJ47" s="352">
        <f t="shared" si="41"/>
        <v>0</v>
      </c>
      <c r="AOK47" s="352">
        <f t="shared" si="41"/>
        <v>0</v>
      </c>
      <c r="AOL47" s="352">
        <f t="shared" si="41"/>
        <v>0</v>
      </c>
      <c r="AOM47" s="352">
        <f t="shared" si="41"/>
        <v>0</v>
      </c>
      <c r="AON47" s="352">
        <f t="shared" si="41"/>
        <v>0</v>
      </c>
      <c r="AOO47" s="352">
        <f t="shared" si="41"/>
        <v>0</v>
      </c>
      <c r="AOP47" s="352">
        <f t="shared" si="41"/>
        <v>0</v>
      </c>
      <c r="AOQ47" s="352">
        <f t="shared" si="41"/>
        <v>0</v>
      </c>
      <c r="AOR47" s="352">
        <f t="shared" si="41"/>
        <v>0</v>
      </c>
      <c r="AOS47" s="352">
        <f t="shared" si="41"/>
        <v>0</v>
      </c>
      <c r="AOT47" s="352">
        <f t="shared" si="41"/>
        <v>0</v>
      </c>
      <c r="AOU47" s="352">
        <f t="shared" si="41"/>
        <v>0</v>
      </c>
      <c r="AOV47" s="352">
        <f t="shared" si="41"/>
        <v>0</v>
      </c>
      <c r="AOW47" s="352">
        <f t="shared" si="41"/>
        <v>0</v>
      </c>
      <c r="AOX47" s="352">
        <f t="shared" si="41"/>
        <v>0</v>
      </c>
      <c r="AOY47" s="352">
        <f t="shared" si="41"/>
        <v>0</v>
      </c>
      <c r="AOZ47" s="352">
        <f t="shared" si="41"/>
        <v>0</v>
      </c>
      <c r="APA47" s="352">
        <f t="shared" si="41"/>
        <v>0</v>
      </c>
      <c r="APB47" s="352">
        <f t="shared" si="41"/>
        <v>0</v>
      </c>
      <c r="APC47" s="352">
        <f t="shared" si="41"/>
        <v>0</v>
      </c>
      <c r="APD47" s="352">
        <f t="shared" si="41"/>
        <v>0</v>
      </c>
      <c r="APE47" s="352">
        <f t="shared" si="41"/>
        <v>0</v>
      </c>
      <c r="APF47" s="352">
        <f t="shared" ref="APF47:ARQ47" si="42">SUM(APF43:APF46)</f>
        <v>0</v>
      </c>
      <c r="APG47" s="352">
        <f t="shared" si="42"/>
        <v>0</v>
      </c>
      <c r="APH47" s="352">
        <f t="shared" si="42"/>
        <v>0</v>
      </c>
      <c r="API47" s="352">
        <f t="shared" si="42"/>
        <v>0</v>
      </c>
      <c r="APJ47" s="352">
        <f t="shared" si="42"/>
        <v>0</v>
      </c>
      <c r="APK47" s="352">
        <f t="shared" si="42"/>
        <v>0</v>
      </c>
      <c r="APL47" s="352">
        <f t="shared" si="42"/>
        <v>0</v>
      </c>
      <c r="APM47" s="352">
        <f t="shared" si="42"/>
        <v>0</v>
      </c>
      <c r="APN47" s="352">
        <f t="shared" si="42"/>
        <v>0</v>
      </c>
      <c r="APO47" s="352">
        <f t="shared" si="42"/>
        <v>0</v>
      </c>
      <c r="APP47" s="352">
        <f t="shared" si="42"/>
        <v>0</v>
      </c>
      <c r="APQ47" s="352">
        <f t="shared" si="42"/>
        <v>0</v>
      </c>
      <c r="APR47" s="352">
        <f t="shared" si="42"/>
        <v>0</v>
      </c>
      <c r="APS47" s="352">
        <f t="shared" si="42"/>
        <v>0</v>
      </c>
      <c r="APT47" s="352">
        <f t="shared" si="42"/>
        <v>0</v>
      </c>
      <c r="APU47" s="352">
        <f t="shared" si="42"/>
        <v>0</v>
      </c>
      <c r="APV47" s="352">
        <f t="shared" si="42"/>
        <v>0</v>
      </c>
      <c r="APW47" s="352">
        <f t="shared" si="42"/>
        <v>0</v>
      </c>
      <c r="APX47" s="352">
        <f t="shared" si="42"/>
        <v>0</v>
      </c>
      <c r="APY47" s="352">
        <f t="shared" si="42"/>
        <v>0</v>
      </c>
      <c r="APZ47" s="352">
        <f t="shared" si="42"/>
        <v>0</v>
      </c>
      <c r="AQA47" s="352">
        <f t="shared" si="42"/>
        <v>0</v>
      </c>
      <c r="AQB47" s="352">
        <f t="shared" si="42"/>
        <v>0</v>
      </c>
      <c r="AQC47" s="352">
        <f t="shared" si="42"/>
        <v>0</v>
      </c>
      <c r="AQD47" s="352">
        <f t="shared" si="42"/>
        <v>0</v>
      </c>
      <c r="AQE47" s="352">
        <f t="shared" si="42"/>
        <v>0</v>
      </c>
      <c r="AQF47" s="352">
        <f t="shared" si="42"/>
        <v>0</v>
      </c>
      <c r="AQG47" s="352">
        <f t="shared" si="42"/>
        <v>0</v>
      </c>
      <c r="AQH47" s="352">
        <f t="shared" si="42"/>
        <v>0</v>
      </c>
      <c r="AQI47" s="352">
        <f t="shared" si="42"/>
        <v>0</v>
      </c>
      <c r="AQJ47" s="352">
        <f t="shared" si="42"/>
        <v>0</v>
      </c>
      <c r="AQK47" s="352">
        <f t="shared" si="42"/>
        <v>0</v>
      </c>
      <c r="AQL47" s="352">
        <f t="shared" si="42"/>
        <v>0</v>
      </c>
      <c r="AQM47" s="352">
        <f t="shared" si="42"/>
        <v>0</v>
      </c>
      <c r="AQN47" s="352">
        <f t="shared" si="42"/>
        <v>0</v>
      </c>
      <c r="AQO47" s="352">
        <f t="shared" si="42"/>
        <v>0</v>
      </c>
      <c r="AQP47" s="352">
        <f t="shared" si="42"/>
        <v>0</v>
      </c>
      <c r="AQQ47" s="352">
        <f t="shared" si="42"/>
        <v>0</v>
      </c>
      <c r="AQR47" s="352">
        <f t="shared" si="42"/>
        <v>0</v>
      </c>
      <c r="AQS47" s="352">
        <f t="shared" si="42"/>
        <v>0</v>
      </c>
      <c r="AQT47" s="352">
        <f t="shared" si="42"/>
        <v>0</v>
      </c>
      <c r="AQU47" s="352">
        <f t="shared" si="42"/>
        <v>0</v>
      </c>
      <c r="AQV47" s="352">
        <f t="shared" si="42"/>
        <v>0</v>
      </c>
      <c r="AQW47" s="352">
        <f t="shared" si="42"/>
        <v>0</v>
      </c>
      <c r="AQX47" s="352">
        <f t="shared" si="42"/>
        <v>0</v>
      </c>
      <c r="AQY47" s="352">
        <f t="shared" si="42"/>
        <v>0</v>
      </c>
      <c r="AQZ47" s="352">
        <f t="shared" si="42"/>
        <v>0</v>
      </c>
      <c r="ARA47" s="352">
        <f t="shared" si="42"/>
        <v>0</v>
      </c>
      <c r="ARB47" s="352">
        <f t="shared" si="42"/>
        <v>0</v>
      </c>
      <c r="ARC47" s="352">
        <f t="shared" si="42"/>
        <v>0</v>
      </c>
      <c r="ARD47" s="352">
        <f t="shared" si="42"/>
        <v>0</v>
      </c>
      <c r="ARE47" s="352">
        <f t="shared" si="42"/>
        <v>0</v>
      </c>
      <c r="ARF47" s="352">
        <f t="shared" si="42"/>
        <v>0</v>
      </c>
      <c r="ARG47" s="352">
        <f t="shared" si="42"/>
        <v>0</v>
      </c>
      <c r="ARH47" s="352">
        <f t="shared" si="42"/>
        <v>0</v>
      </c>
      <c r="ARI47" s="352">
        <f t="shared" si="42"/>
        <v>0</v>
      </c>
      <c r="ARJ47" s="352">
        <f t="shared" si="42"/>
        <v>0</v>
      </c>
      <c r="ARK47" s="352">
        <f t="shared" si="42"/>
        <v>0</v>
      </c>
      <c r="ARL47" s="352">
        <f t="shared" si="42"/>
        <v>0</v>
      </c>
      <c r="ARM47" s="352">
        <f t="shared" si="42"/>
        <v>0</v>
      </c>
      <c r="ARN47" s="352">
        <f t="shared" si="42"/>
        <v>0</v>
      </c>
      <c r="ARO47" s="352">
        <f t="shared" si="42"/>
        <v>0</v>
      </c>
      <c r="ARP47" s="352">
        <f t="shared" si="42"/>
        <v>0</v>
      </c>
      <c r="ARQ47" s="352">
        <f t="shared" si="42"/>
        <v>0</v>
      </c>
      <c r="ARR47" s="352">
        <f t="shared" ref="ARR47:AUC47" si="43">SUM(ARR43:ARR46)</f>
        <v>0</v>
      </c>
      <c r="ARS47" s="352">
        <f t="shared" si="43"/>
        <v>0</v>
      </c>
      <c r="ART47" s="352">
        <f t="shared" si="43"/>
        <v>0</v>
      </c>
      <c r="ARU47" s="352">
        <f t="shared" si="43"/>
        <v>0</v>
      </c>
      <c r="ARV47" s="352">
        <f t="shared" si="43"/>
        <v>0</v>
      </c>
      <c r="ARW47" s="352">
        <f t="shared" si="43"/>
        <v>0</v>
      </c>
      <c r="ARX47" s="352">
        <f t="shared" si="43"/>
        <v>0</v>
      </c>
      <c r="ARY47" s="352">
        <f t="shared" si="43"/>
        <v>0</v>
      </c>
      <c r="ARZ47" s="352">
        <f t="shared" si="43"/>
        <v>0</v>
      </c>
      <c r="ASA47" s="352">
        <f t="shared" si="43"/>
        <v>0</v>
      </c>
      <c r="ASB47" s="352">
        <f t="shared" si="43"/>
        <v>0</v>
      </c>
      <c r="ASC47" s="352">
        <f t="shared" si="43"/>
        <v>0</v>
      </c>
      <c r="ASD47" s="352">
        <f t="shared" si="43"/>
        <v>0</v>
      </c>
      <c r="ASE47" s="352">
        <f t="shared" si="43"/>
        <v>0</v>
      </c>
      <c r="ASF47" s="352">
        <f t="shared" si="43"/>
        <v>0</v>
      </c>
      <c r="ASG47" s="352">
        <f t="shared" si="43"/>
        <v>0</v>
      </c>
      <c r="ASH47" s="352">
        <f t="shared" si="43"/>
        <v>0</v>
      </c>
      <c r="ASI47" s="352">
        <f t="shared" si="43"/>
        <v>0</v>
      </c>
      <c r="ASJ47" s="352">
        <f t="shared" si="43"/>
        <v>0</v>
      </c>
      <c r="ASK47" s="352">
        <f t="shared" si="43"/>
        <v>0</v>
      </c>
      <c r="ASL47" s="352">
        <f t="shared" si="43"/>
        <v>0</v>
      </c>
      <c r="ASM47" s="352">
        <f t="shared" si="43"/>
        <v>0</v>
      </c>
      <c r="ASN47" s="352">
        <f t="shared" si="43"/>
        <v>0</v>
      </c>
      <c r="ASO47" s="352">
        <f t="shared" si="43"/>
        <v>0</v>
      </c>
      <c r="ASP47" s="352">
        <f t="shared" si="43"/>
        <v>0</v>
      </c>
      <c r="ASQ47" s="352">
        <f t="shared" si="43"/>
        <v>0</v>
      </c>
      <c r="ASR47" s="352">
        <f t="shared" si="43"/>
        <v>0</v>
      </c>
      <c r="ASS47" s="352">
        <f t="shared" si="43"/>
        <v>0</v>
      </c>
      <c r="AST47" s="352">
        <f t="shared" si="43"/>
        <v>0</v>
      </c>
      <c r="ASU47" s="352">
        <f t="shared" si="43"/>
        <v>0</v>
      </c>
      <c r="ASV47" s="352">
        <f t="shared" si="43"/>
        <v>0</v>
      </c>
      <c r="ASW47" s="352">
        <f t="shared" si="43"/>
        <v>0</v>
      </c>
      <c r="ASX47" s="352">
        <f t="shared" si="43"/>
        <v>0</v>
      </c>
      <c r="ASY47" s="352">
        <f t="shared" si="43"/>
        <v>0</v>
      </c>
      <c r="ASZ47" s="352">
        <f t="shared" si="43"/>
        <v>0</v>
      </c>
      <c r="ATA47" s="352">
        <f t="shared" si="43"/>
        <v>0</v>
      </c>
      <c r="ATB47" s="352">
        <f t="shared" si="43"/>
        <v>0</v>
      </c>
      <c r="ATC47" s="352">
        <f t="shared" si="43"/>
        <v>0</v>
      </c>
      <c r="ATD47" s="352">
        <f t="shared" si="43"/>
        <v>0</v>
      </c>
      <c r="ATE47" s="352">
        <f t="shared" si="43"/>
        <v>0</v>
      </c>
      <c r="ATF47" s="352">
        <f t="shared" si="43"/>
        <v>0</v>
      </c>
      <c r="ATG47" s="352">
        <f t="shared" si="43"/>
        <v>0</v>
      </c>
      <c r="ATH47" s="352">
        <f t="shared" si="43"/>
        <v>0</v>
      </c>
      <c r="ATI47" s="352">
        <f t="shared" si="43"/>
        <v>0</v>
      </c>
      <c r="ATJ47" s="352">
        <f t="shared" si="43"/>
        <v>0</v>
      </c>
      <c r="ATK47" s="352">
        <f t="shared" si="43"/>
        <v>0</v>
      </c>
      <c r="ATL47" s="352">
        <f t="shared" si="43"/>
        <v>0</v>
      </c>
      <c r="ATM47" s="352">
        <f t="shared" si="43"/>
        <v>0</v>
      </c>
      <c r="ATN47" s="352">
        <f t="shared" si="43"/>
        <v>0</v>
      </c>
      <c r="ATO47" s="352">
        <f t="shared" si="43"/>
        <v>0</v>
      </c>
      <c r="ATP47" s="352">
        <f t="shared" si="43"/>
        <v>0</v>
      </c>
      <c r="ATQ47" s="352">
        <f t="shared" si="43"/>
        <v>0</v>
      </c>
      <c r="ATR47" s="352">
        <f t="shared" si="43"/>
        <v>0</v>
      </c>
      <c r="ATS47" s="352">
        <f t="shared" si="43"/>
        <v>0</v>
      </c>
      <c r="ATT47" s="352">
        <f t="shared" si="43"/>
        <v>0</v>
      </c>
      <c r="ATU47" s="352">
        <f t="shared" si="43"/>
        <v>0</v>
      </c>
      <c r="ATV47" s="352">
        <f t="shared" si="43"/>
        <v>0</v>
      </c>
      <c r="ATW47" s="352">
        <f t="shared" si="43"/>
        <v>0</v>
      </c>
      <c r="ATX47" s="352">
        <f t="shared" si="43"/>
        <v>0</v>
      </c>
      <c r="ATY47" s="352">
        <f t="shared" si="43"/>
        <v>0</v>
      </c>
      <c r="ATZ47" s="352">
        <f t="shared" si="43"/>
        <v>0</v>
      </c>
      <c r="AUA47" s="352">
        <f t="shared" si="43"/>
        <v>0</v>
      </c>
      <c r="AUB47" s="352">
        <f t="shared" si="43"/>
        <v>0</v>
      </c>
      <c r="AUC47" s="352">
        <f t="shared" si="43"/>
        <v>0</v>
      </c>
      <c r="AUD47" s="352">
        <f t="shared" ref="AUD47:AWO47" si="44">SUM(AUD43:AUD46)</f>
        <v>0</v>
      </c>
      <c r="AUE47" s="352">
        <f t="shared" si="44"/>
        <v>0</v>
      </c>
      <c r="AUF47" s="352">
        <f t="shared" si="44"/>
        <v>0</v>
      </c>
      <c r="AUG47" s="352">
        <f t="shared" si="44"/>
        <v>0</v>
      </c>
      <c r="AUH47" s="352">
        <f t="shared" si="44"/>
        <v>0</v>
      </c>
      <c r="AUI47" s="352">
        <f t="shared" si="44"/>
        <v>0</v>
      </c>
      <c r="AUJ47" s="352">
        <f t="shared" si="44"/>
        <v>0</v>
      </c>
      <c r="AUK47" s="352">
        <f t="shared" si="44"/>
        <v>0</v>
      </c>
      <c r="AUL47" s="352">
        <f t="shared" si="44"/>
        <v>0</v>
      </c>
      <c r="AUM47" s="352">
        <f t="shared" si="44"/>
        <v>0</v>
      </c>
      <c r="AUN47" s="352">
        <f t="shared" si="44"/>
        <v>0</v>
      </c>
      <c r="AUO47" s="352">
        <f t="shared" si="44"/>
        <v>0</v>
      </c>
      <c r="AUP47" s="352">
        <f t="shared" si="44"/>
        <v>0</v>
      </c>
      <c r="AUQ47" s="352">
        <f t="shared" si="44"/>
        <v>0</v>
      </c>
      <c r="AUR47" s="352">
        <f t="shared" si="44"/>
        <v>0</v>
      </c>
      <c r="AUS47" s="352">
        <f t="shared" si="44"/>
        <v>0</v>
      </c>
      <c r="AUT47" s="352">
        <f t="shared" si="44"/>
        <v>0</v>
      </c>
      <c r="AUU47" s="352">
        <f t="shared" si="44"/>
        <v>0</v>
      </c>
      <c r="AUV47" s="352">
        <f t="shared" si="44"/>
        <v>0</v>
      </c>
      <c r="AUW47" s="352">
        <f t="shared" si="44"/>
        <v>0</v>
      </c>
      <c r="AUX47" s="352">
        <f t="shared" si="44"/>
        <v>0</v>
      </c>
      <c r="AUY47" s="352">
        <f t="shared" si="44"/>
        <v>0</v>
      </c>
      <c r="AUZ47" s="352">
        <f t="shared" si="44"/>
        <v>0</v>
      </c>
      <c r="AVA47" s="352">
        <f t="shared" si="44"/>
        <v>0</v>
      </c>
      <c r="AVB47" s="352">
        <f t="shared" si="44"/>
        <v>0</v>
      </c>
      <c r="AVC47" s="352">
        <f t="shared" si="44"/>
        <v>0</v>
      </c>
      <c r="AVD47" s="352">
        <f t="shared" si="44"/>
        <v>0</v>
      </c>
      <c r="AVE47" s="352">
        <f t="shared" si="44"/>
        <v>0</v>
      </c>
      <c r="AVF47" s="352">
        <f t="shared" si="44"/>
        <v>0</v>
      </c>
      <c r="AVG47" s="352">
        <f t="shared" si="44"/>
        <v>0</v>
      </c>
      <c r="AVH47" s="352">
        <f t="shared" si="44"/>
        <v>0</v>
      </c>
      <c r="AVI47" s="352">
        <f t="shared" si="44"/>
        <v>0</v>
      </c>
      <c r="AVJ47" s="352">
        <f t="shared" si="44"/>
        <v>0</v>
      </c>
      <c r="AVK47" s="352">
        <f t="shared" si="44"/>
        <v>0</v>
      </c>
      <c r="AVL47" s="352">
        <f t="shared" si="44"/>
        <v>0</v>
      </c>
      <c r="AVM47" s="352">
        <f t="shared" si="44"/>
        <v>0</v>
      </c>
      <c r="AVN47" s="352">
        <f t="shared" si="44"/>
        <v>0</v>
      </c>
      <c r="AVO47" s="352">
        <f t="shared" si="44"/>
        <v>0</v>
      </c>
      <c r="AVP47" s="352">
        <f t="shared" si="44"/>
        <v>0</v>
      </c>
      <c r="AVQ47" s="352">
        <f t="shared" si="44"/>
        <v>0</v>
      </c>
      <c r="AVR47" s="352">
        <f t="shared" si="44"/>
        <v>0</v>
      </c>
      <c r="AVS47" s="352">
        <f t="shared" si="44"/>
        <v>0</v>
      </c>
      <c r="AVT47" s="352">
        <f t="shared" si="44"/>
        <v>0</v>
      </c>
      <c r="AVU47" s="352">
        <f t="shared" si="44"/>
        <v>0</v>
      </c>
      <c r="AVV47" s="352">
        <f t="shared" si="44"/>
        <v>0</v>
      </c>
      <c r="AVW47" s="352">
        <f t="shared" si="44"/>
        <v>0</v>
      </c>
      <c r="AVX47" s="352">
        <f t="shared" si="44"/>
        <v>0</v>
      </c>
      <c r="AVY47" s="352">
        <f t="shared" si="44"/>
        <v>0</v>
      </c>
      <c r="AVZ47" s="352">
        <f t="shared" si="44"/>
        <v>0</v>
      </c>
      <c r="AWA47" s="352">
        <f t="shared" si="44"/>
        <v>0</v>
      </c>
      <c r="AWB47" s="352">
        <f t="shared" si="44"/>
        <v>0</v>
      </c>
      <c r="AWC47" s="352">
        <f t="shared" si="44"/>
        <v>0</v>
      </c>
      <c r="AWD47" s="352">
        <f t="shared" si="44"/>
        <v>0</v>
      </c>
      <c r="AWE47" s="352">
        <f t="shared" si="44"/>
        <v>0</v>
      </c>
      <c r="AWF47" s="352">
        <f t="shared" si="44"/>
        <v>0</v>
      </c>
      <c r="AWG47" s="352">
        <f t="shared" si="44"/>
        <v>0</v>
      </c>
      <c r="AWH47" s="352">
        <f t="shared" si="44"/>
        <v>0</v>
      </c>
      <c r="AWI47" s="352">
        <f t="shared" si="44"/>
        <v>0</v>
      </c>
      <c r="AWJ47" s="352">
        <f t="shared" si="44"/>
        <v>0</v>
      </c>
      <c r="AWK47" s="352">
        <f t="shared" si="44"/>
        <v>0</v>
      </c>
      <c r="AWL47" s="352">
        <f t="shared" si="44"/>
        <v>0</v>
      </c>
      <c r="AWM47" s="352">
        <f t="shared" si="44"/>
        <v>0</v>
      </c>
      <c r="AWN47" s="352">
        <f t="shared" si="44"/>
        <v>0</v>
      </c>
      <c r="AWO47" s="352">
        <f t="shared" si="44"/>
        <v>0</v>
      </c>
      <c r="AWP47" s="352">
        <f t="shared" ref="AWP47:AZA47" si="45">SUM(AWP43:AWP46)</f>
        <v>0</v>
      </c>
      <c r="AWQ47" s="352">
        <f t="shared" si="45"/>
        <v>0</v>
      </c>
      <c r="AWR47" s="352">
        <f t="shared" si="45"/>
        <v>0</v>
      </c>
      <c r="AWS47" s="352">
        <f t="shared" si="45"/>
        <v>0</v>
      </c>
      <c r="AWT47" s="352">
        <f t="shared" si="45"/>
        <v>0</v>
      </c>
      <c r="AWU47" s="352">
        <f t="shared" si="45"/>
        <v>0</v>
      </c>
      <c r="AWV47" s="352">
        <f t="shared" si="45"/>
        <v>0</v>
      </c>
      <c r="AWW47" s="352">
        <f t="shared" si="45"/>
        <v>0</v>
      </c>
      <c r="AWX47" s="352">
        <f t="shared" si="45"/>
        <v>0</v>
      </c>
      <c r="AWY47" s="352">
        <f t="shared" si="45"/>
        <v>0</v>
      </c>
      <c r="AWZ47" s="352">
        <f t="shared" si="45"/>
        <v>0</v>
      </c>
      <c r="AXA47" s="352">
        <f t="shared" si="45"/>
        <v>0</v>
      </c>
      <c r="AXB47" s="352">
        <f t="shared" si="45"/>
        <v>0</v>
      </c>
      <c r="AXC47" s="352">
        <f t="shared" si="45"/>
        <v>0</v>
      </c>
      <c r="AXD47" s="352">
        <f t="shared" si="45"/>
        <v>0</v>
      </c>
      <c r="AXE47" s="352">
        <f t="shared" si="45"/>
        <v>0</v>
      </c>
      <c r="AXF47" s="352">
        <f t="shared" si="45"/>
        <v>0</v>
      </c>
      <c r="AXG47" s="352">
        <f t="shared" si="45"/>
        <v>0</v>
      </c>
      <c r="AXH47" s="352">
        <f t="shared" si="45"/>
        <v>0</v>
      </c>
      <c r="AXI47" s="352">
        <f t="shared" si="45"/>
        <v>0</v>
      </c>
      <c r="AXJ47" s="352">
        <f t="shared" si="45"/>
        <v>0</v>
      </c>
      <c r="AXK47" s="352">
        <f t="shared" si="45"/>
        <v>0</v>
      </c>
      <c r="AXL47" s="352">
        <f t="shared" si="45"/>
        <v>0</v>
      </c>
      <c r="AXM47" s="352">
        <f t="shared" si="45"/>
        <v>0</v>
      </c>
      <c r="AXN47" s="352">
        <f t="shared" si="45"/>
        <v>0</v>
      </c>
      <c r="AXO47" s="352">
        <f t="shared" si="45"/>
        <v>0</v>
      </c>
      <c r="AXP47" s="352">
        <f t="shared" si="45"/>
        <v>0</v>
      </c>
      <c r="AXQ47" s="352">
        <f t="shared" si="45"/>
        <v>0</v>
      </c>
      <c r="AXR47" s="352">
        <f t="shared" si="45"/>
        <v>0</v>
      </c>
      <c r="AXS47" s="352">
        <f t="shared" si="45"/>
        <v>0</v>
      </c>
      <c r="AXT47" s="352">
        <f t="shared" si="45"/>
        <v>0</v>
      </c>
      <c r="AXU47" s="352">
        <f t="shared" si="45"/>
        <v>0</v>
      </c>
      <c r="AXV47" s="352">
        <f t="shared" si="45"/>
        <v>0</v>
      </c>
      <c r="AXW47" s="352">
        <f t="shared" si="45"/>
        <v>0</v>
      </c>
      <c r="AXX47" s="352">
        <f t="shared" si="45"/>
        <v>0</v>
      </c>
      <c r="AXY47" s="352">
        <f t="shared" si="45"/>
        <v>0</v>
      </c>
      <c r="AXZ47" s="352">
        <f t="shared" si="45"/>
        <v>0</v>
      </c>
      <c r="AYA47" s="352">
        <f t="shared" si="45"/>
        <v>0</v>
      </c>
      <c r="AYB47" s="352">
        <f t="shared" si="45"/>
        <v>0</v>
      </c>
      <c r="AYC47" s="352">
        <f t="shared" si="45"/>
        <v>0</v>
      </c>
      <c r="AYD47" s="352">
        <f t="shared" si="45"/>
        <v>0</v>
      </c>
      <c r="AYE47" s="352">
        <f t="shared" si="45"/>
        <v>0</v>
      </c>
      <c r="AYF47" s="352">
        <f t="shared" si="45"/>
        <v>0</v>
      </c>
      <c r="AYG47" s="352">
        <f t="shared" si="45"/>
        <v>0</v>
      </c>
      <c r="AYH47" s="352">
        <f t="shared" si="45"/>
        <v>0</v>
      </c>
      <c r="AYI47" s="352">
        <f t="shared" si="45"/>
        <v>0</v>
      </c>
      <c r="AYJ47" s="352">
        <f t="shared" si="45"/>
        <v>0</v>
      </c>
      <c r="AYK47" s="352">
        <f t="shared" si="45"/>
        <v>0</v>
      </c>
      <c r="AYL47" s="352">
        <f t="shared" si="45"/>
        <v>0</v>
      </c>
      <c r="AYM47" s="352">
        <f t="shared" si="45"/>
        <v>0</v>
      </c>
      <c r="AYN47" s="352">
        <f t="shared" si="45"/>
        <v>0</v>
      </c>
      <c r="AYO47" s="352">
        <f t="shared" si="45"/>
        <v>0</v>
      </c>
      <c r="AYP47" s="352">
        <f t="shared" si="45"/>
        <v>0</v>
      </c>
      <c r="AYQ47" s="352">
        <f t="shared" si="45"/>
        <v>0</v>
      </c>
      <c r="AYR47" s="352">
        <f t="shared" si="45"/>
        <v>0</v>
      </c>
      <c r="AYS47" s="352">
        <f t="shared" si="45"/>
        <v>0</v>
      </c>
      <c r="AYT47" s="352">
        <f t="shared" si="45"/>
        <v>0</v>
      </c>
      <c r="AYU47" s="352">
        <f t="shared" si="45"/>
        <v>0</v>
      </c>
      <c r="AYV47" s="352">
        <f t="shared" si="45"/>
        <v>0</v>
      </c>
      <c r="AYW47" s="352">
        <f t="shared" si="45"/>
        <v>0</v>
      </c>
      <c r="AYX47" s="352">
        <f t="shared" si="45"/>
        <v>0</v>
      </c>
      <c r="AYY47" s="352">
        <f t="shared" si="45"/>
        <v>0</v>
      </c>
      <c r="AYZ47" s="352">
        <f t="shared" si="45"/>
        <v>0</v>
      </c>
      <c r="AZA47" s="352">
        <f t="shared" si="45"/>
        <v>0</v>
      </c>
      <c r="AZB47" s="352">
        <f t="shared" ref="AZB47:BBM47" si="46">SUM(AZB43:AZB46)</f>
        <v>0</v>
      </c>
      <c r="AZC47" s="352">
        <f t="shared" si="46"/>
        <v>0</v>
      </c>
      <c r="AZD47" s="352">
        <f t="shared" si="46"/>
        <v>0</v>
      </c>
      <c r="AZE47" s="352">
        <f t="shared" si="46"/>
        <v>0</v>
      </c>
      <c r="AZF47" s="352">
        <f t="shared" si="46"/>
        <v>0</v>
      </c>
      <c r="AZG47" s="352">
        <f t="shared" si="46"/>
        <v>0</v>
      </c>
      <c r="AZH47" s="352">
        <f t="shared" si="46"/>
        <v>0</v>
      </c>
      <c r="AZI47" s="352">
        <f t="shared" si="46"/>
        <v>0</v>
      </c>
      <c r="AZJ47" s="352">
        <f t="shared" si="46"/>
        <v>0</v>
      </c>
      <c r="AZK47" s="352">
        <f t="shared" si="46"/>
        <v>0</v>
      </c>
      <c r="AZL47" s="352">
        <f t="shared" si="46"/>
        <v>0</v>
      </c>
      <c r="AZM47" s="352">
        <f t="shared" si="46"/>
        <v>0</v>
      </c>
      <c r="AZN47" s="352">
        <f t="shared" si="46"/>
        <v>0</v>
      </c>
      <c r="AZO47" s="352">
        <f t="shared" si="46"/>
        <v>0</v>
      </c>
      <c r="AZP47" s="352">
        <f t="shared" si="46"/>
        <v>0</v>
      </c>
      <c r="AZQ47" s="352">
        <f t="shared" si="46"/>
        <v>0</v>
      </c>
      <c r="AZR47" s="352">
        <f t="shared" si="46"/>
        <v>0</v>
      </c>
      <c r="AZS47" s="352">
        <f t="shared" si="46"/>
        <v>0</v>
      </c>
      <c r="AZT47" s="352">
        <f t="shared" si="46"/>
        <v>0</v>
      </c>
      <c r="AZU47" s="352">
        <f t="shared" si="46"/>
        <v>0</v>
      </c>
      <c r="AZV47" s="352">
        <f t="shared" si="46"/>
        <v>0</v>
      </c>
      <c r="AZW47" s="352">
        <f t="shared" si="46"/>
        <v>0</v>
      </c>
      <c r="AZX47" s="352">
        <f t="shared" si="46"/>
        <v>0</v>
      </c>
      <c r="AZY47" s="352">
        <f t="shared" si="46"/>
        <v>0</v>
      </c>
      <c r="AZZ47" s="352">
        <f t="shared" si="46"/>
        <v>0</v>
      </c>
      <c r="BAA47" s="352">
        <f t="shared" si="46"/>
        <v>0</v>
      </c>
      <c r="BAB47" s="352">
        <f t="shared" si="46"/>
        <v>0</v>
      </c>
      <c r="BAC47" s="352">
        <f t="shared" si="46"/>
        <v>0</v>
      </c>
      <c r="BAD47" s="352">
        <f t="shared" si="46"/>
        <v>0</v>
      </c>
      <c r="BAE47" s="352">
        <f t="shared" si="46"/>
        <v>0</v>
      </c>
      <c r="BAF47" s="352">
        <f t="shared" si="46"/>
        <v>0</v>
      </c>
      <c r="BAG47" s="352">
        <f t="shared" si="46"/>
        <v>0</v>
      </c>
      <c r="BAH47" s="352">
        <f t="shared" si="46"/>
        <v>0</v>
      </c>
      <c r="BAI47" s="352">
        <f t="shared" si="46"/>
        <v>0</v>
      </c>
      <c r="BAJ47" s="352">
        <f t="shared" si="46"/>
        <v>0</v>
      </c>
      <c r="BAK47" s="352">
        <f t="shared" si="46"/>
        <v>0</v>
      </c>
      <c r="BAL47" s="352">
        <f t="shared" si="46"/>
        <v>0</v>
      </c>
      <c r="BAM47" s="352">
        <f t="shared" si="46"/>
        <v>0</v>
      </c>
      <c r="BAN47" s="352">
        <f t="shared" si="46"/>
        <v>0</v>
      </c>
      <c r="BAO47" s="352">
        <f t="shared" si="46"/>
        <v>0</v>
      </c>
      <c r="BAP47" s="352">
        <f t="shared" si="46"/>
        <v>0</v>
      </c>
      <c r="BAQ47" s="352">
        <f t="shared" si="46"/>
        <v>0</v>
      </c>
      <c r="BAR47" s="352">
        <f t="shared" si="46"/>
        <v>0</v>
      </c>
      <c r="BAS47" s="352">
        <f t="shared" si="46"/>
        <v>0</v>
      </c>
      <c r="BAT47" s="352">
        <f t="shared" si="46"/>
        <v>0</v>
      </c>
      <c r="BAU47" s="352">
        <f t="shared" si="46"/>
        <v>0</v>
      </c>
      <c r="BAV47" s="352">
        <f t="shared" si="46"/>
        <v>0</v>
      </c>
      <c r="BAW47" s="352">
        <f t="shared" si="46"/>
        <v>0</v>
      </c>
      <c r="BAX47" s="352">
        <f t="shared" si="46"/>
        <v>0</v>
      </c>
      <c r="BAY47" s="352">
        <f t="shared" si="46"/>
        <v>0</v>
      </c>
      <c r="BAZ47" s="352">
        <f t="shared" si="46"/>
        <v>0</v>
      </c>
      <c r="BBA47" s="352">
        <f t="shared" si="46"/>
        <v>0</v>
      </c>
      <c r="BBB47" s="352">
        <f t="shared" si="46"/>
        <v>0</v>
      </c>
      <c r="BBC47" s="352">
        <f t="shared" si="46"/>
        <v>0</v>
      </c>
      <c r="BBD47" s="352">
        <f t="shared" si="46"/>
        <v>0</v>
      </c>
      <c r="BBE47" s="352">
        <f t="shared" si="46"/>
        <v>0</v>
      </c>
      <c r="BBF47" s="352">
        <f t="shared" si="46"/>
        <v>0</v>
      </c>
      <c r="BBG47" s="352">
        <f t="shared" si="46"/>
        <v>0</v>
      </c>
      <c r="BBH47" s="352">
        <f t="shared" si="46"/>
        <v>0</v>
      </c>
      <c r="BBI47" s="352">
        <f t="shared" si="46"/>
        <v>0</v>
      </c>
      <c r="BBJ47" s="352">
        <f t="shared" si="46"/>
        <v>0</v>
      </c>
      <c r="BBK47" s="352">
        <f t="shared" si="46"/>
        <v>0</v>
      </c>
      <c r="BBL47" s="352">
        <f t="shared" si="46"/>
        <v>0</v>
      </c>
      <c r="BBM47" s="352">
        <f t="shared" si="46"/>
        <v>0</v>
      </c>
      <c r="BBN47" s="352">
        <f t="shared" ref="BBN47:BDY47" si="47">SUM(BBN43:BBN46)</f>
        <v>0</v>
      </c>
      <c r="BBO47" s="352">
        <f t="shared" si="47"/>
        <v>0</v>
      </c>
      <c r="BBP47" s="352">
        <f t="shared" si="47"/>
        <v>0</v>
      </c>
      <c r="BBQ47" s="352">
        <f t="shared" si="47"/>
        <v>0</v>
      </c>
      <c r="BBR47" s="352">
        <f t="shared" si="47"/>
        <v>0</v>
      </c>
      <c r="BBS47" s="352">
        <f t="shared" si="47"/>
        <v>0</v>
      </c>
      <c r="BBT47" s="352">
        <f t="shared" si="47"/>
        <v>0</v>
      </c>
      <c r="BBU47" s="352">
        <f t="shared" si="47"/>
        <v>0</v>
      </c>
      <c r="BBV47" s="352">
        <f t="shared" si="47"/>
        <v>0</v>
      </c>
      <c r="BBW47" s="352">
        <f t="shared" si="47"/>
        <v>0</v>
      </c>
      <c r="BBX47" s="352">
        <f t="shared" si="47"/>
        <v>0</v>
      </c>
      <c r="BBY47" s="352">
        <f t="shared" si="47"/>
        <v>0</v>
      </c>
      <c r="BBZ47" s="352">
        <f t="shared" si="47"/>
        <v>0</v>
      </c>
      <c r="BCA47" s="352">
        <f t="shared" si="47"/>
        <v>0</v>
      </c>
      <c r="BCB47" s="352">
        <f t="shared" si="47"/>
        <v>0</v>
      </c>
      <c r="BCC47" s="352">
        <f t="shared" si="47"/>
        <v>0</v>
      </c>
      <c r="BCD47" s="352">
        <f t="shared" si="47"/>
        <v>0</v>
      </c>
      <c r="BCE47" s="352">
        <f t="shared" si="47"/>
        <v>0</v>
      </c>
      <c r="BCF47" s="352">
        <f t="shared" si="47"/>
        <v>0</v>
      </c>
      <c r="BCG47" s="352">
        <f t="shared" si="47"/>
        <v>0</v>
      </c>
      <c r="BCH47" s="352">
        <f t="shared" si="47"/>
        <v>0</v>
      </c>
      <c r="BCI47" s="352">
        <f t="shared" si="47"/>
        <v>0</v>
      </c>
      <c r="BCJ47" s="352">
        <f t="shared" si="47"/>
        <v>0</v>
      </c>
      <c r="BCK47" s="352">
        <f t="shared" si="47"/>
        <v>0</v>
      </c>
      <c r="BCL47" s="352">
        <f t="shared" si="47"/>
        <v>0</v>
      </c>
      <c r="BCM47" s="352">
        <f t="shared" si="47"/>
        <v>0</v>
      </c>
      <c r="BCN47" s="352">
        <f t="shared" si="47"/>
        <v>0</v>
      </c>
      <c r="BCO47" s="352">
        <f t="shared" si="47"/>
        <v>0</v>
      </c>
      <c r="BCP47" s="352">
        <f t="shared" si="47"/>
        <v>0</v>
      </c>
      <c r="BCQ47" s="352">
        <f t="shared" si="47"/>
        <v>0</v>
      </c>
      <c r="BCR47" s="352">
        <f t="shared" si="47"/>
        <v>0</v>
      </c>
      <c r="BCS47" s="352">
        <f t="shared" si="47"/>
        <v>0</v>
      </c>
      <c r="BCT47" s="352">
        <f t="shared" si="47"/>
        <v>0</v>
      </c>
      <c r="BCU47" s="352">
        <f t="shared" si="47"/>
        <v>0</v>
      </c>
      <c r="BCV47" s="352">
        <f t="shared" si="47"/>
        <v>0</v>
      </c>
      <c r="BCW47" s="352">
        <f t="shared" si="47"/>
        <v>0</v>
      </c>
      <c r="BCX47" s="352">
        <f t="shared" si="47"/>
        <v>0</v>
      </c>
      <c r="BCY47" s="352">
        <f t="shared" si="47"/>
        <v>0</v>
      </c>
      <c r="BCZ47" s="352">
        <f t="shared" si="47"/>
        <v>0</v>
      </c>
      <c r="BDA47" s="352">
        <f t="shared" si="47"/>
        <v>0</v>
      </c>
      <c r="BDB47" s="352">
        <f t="shared" si="47"/>
        <v>0</v>
      </c>
      <c r="BDC47" s="352">
        <f t="shared" si="47"/>
        <v>0</v>
      </c>
      <c r="BDD47" s="352">
        <f t="shared" si="47"/>
        <v>0</v>
      </c>
      <c r="BDE47" s="352">
        <f t="shared" si="47"/>
        <v>0</v>
      </c>
      <c r="BDF47" s="352">
        <f t="shared" si="47"/>
        <v>0</v>
      </c>
      <c r="BDG47" s="352">
        <f t="shared" si="47"/>
        <v>0</v>
      </c>
      <c r="BDH47" s="352">
        <f t="shared" si="47"/>
        <v>0</v>
      </c>
      <c r="BDI47" s="352">
        <f t="shared" si="47"/>
        <v>0</v>
      </c>
      <c r="BDJ47" s="352">
        <f t="shared" si="47"/>
        <v>0</v>
      </c>
      <c r="BDK47" s="352">
        <f t="shared" si="47"/>
        <v>0</v>
      </c>
      <c r="BDL47" s="352">
        <f t="shared" si="47"/>
        <v>0</v>
      </c>
      <c r="BDM47" s="352">
        <f t="shared" si="47"/>
        <v>0</v>
      </c>
      <c r="BDN47" s="352">
        <f t="shared" si="47"/>
        <v>0</v>
      </c>
      <c r="BDO47" s="352">
        <f t="shared" si="47"/>
        <v>0</v>
      </c>
      <c r="BDP47" s="352">
        <f t="shared" si="47"/>
        <v>0</v>
      </c>
      <c r="BDQ47" s="352">
        <f t="shared" si="47"/>
        <v>0</v>
      </c>
      <c r="BDR47" s="352">
        <f t="shared" si="47"/>
        <v>0</v>
      </c>
      <c r="BDS47" s="352">
        <f t="shared" si="47"/>
        <v>0</v>
      </c>
      <c r="BDT47" s="352">
        <f t="shared" si="47"/>
        <v>0</v>
      </c>
      <c r="BDU47" s="352">
        <f t="shared" si="47"/>
        <v>0</v>
      </c>
      <c r="BDV47" s="352">
        <f t="shared" si="47"/>
        <v>0</v>
      </c>
      <c r="BDW47" s="352">
        <f t="shared" si="47"/>
        <v>0</v>
      </c>
      <c r="BDX47" s="352">
        <f t="shared" si="47"/>
        <v>0</v>
      </c>
      <c r="BDY47" s="352">
        <f t="shared" si="47"/>
        <v>0</v>
      </c>
      <c r="BDZ47" s="352">
        <f t="shared" ref="BDZ47:BGK47" si="48">SUM(BDZ43:BDZ46)</f>
        <v>0</v>
      </c>
      <c r="BEA47" s="352">
        <f t="shared" si="48"/>
        <v>0</v>
      </c>
      <c r="BEB47" s="352">
        <f t="shared" si="48"/>
        <v>0</v>
      </c>
      <c r="BEC47" s="352">
        <f t="shared" si="48"/>
        <v>0</v>
      </c>
      <c r="BED47" s="352">
        <f t="shared" si="48"/>
        <v>0</v>
      </c>
      <c r="BEE47" s="352">
        <f t="shared" si="48"/>
        <v>0</v>
      </c>
      <c r="BEF47" s="352">
        <f t="shared" si="48"/>
        <v>0</v>
      </c>
      <c r="BEG47" s="352">
        <f t="shared" si="48"/>
        <v>0</v>
      </c>
      <c r="BEH47" s="352">
        <f t="shared" si="48"/>
        <v>0</v>
      </c>
      <c r="BEI47" s="352">
        <f t="shared" si="48"/>
        <v>0</v>
      </c>
      <c r="BEJ47" s="352">
        <f t="shared" si="48"/>
        <v>0</v>
      </c>
      <c r="BEK47" s="352">
        <f t="shared" si="48"/>
        <v>0</v>
      </c>
      <c r="BEL47" s="352">
        <f t="shared" si="48"/>
        <v>0</v>
      </c>
      <c r="BEM47" s="352">
        <f t="shared" si="48"/>
        <v>0</v>
      </c>
      <c r="BEN47" s="352">
        <f t="shared" si="48"/>
        <v>0</v>
      </c>
      <c r="BEO47" s="352">
        <f t="shared" si="48"/>
        <v>0</v>
      </c>
      <c r="BEP47" s="352">
        <f t="shared" si="48"/>
        <v>0</v>
      </c>
      <c r="BEQ47" s="352">
        <f t="shared" si="48"/>
        <v>0</v>
      </c>
      <c r="BER47" s="352">
        <f t="shared" si="48"/>
        <v>0</v>
      </c>
      <c r="BES47" s="352">
        <f t="shared" si="48"/>
        <v>0</v>
      </c>
      <c r="BET47" s="352">
        <f t="shared" si="48"/>
        <v>0</v>
      </c>
      <c r="BEU47" s="352">
        <f t="shared" si="48"/>
        <v>0</v>
      </c>
      <c r="BEV47" s="352">
        <f t="shared" si="48"/>
        <v>0</v>
      </c>
      <c r="BEW47" s="352">
        <f t="shared" si="48"/>
        <v>0</v>
      </c>
      <c r="BEX47" s="352">
        <f t="shared" si="48"/>
        <v>0</v>
      </c>
      <c r="BEY47" s="352">
        <f t="shared" si="48"/>
        <v>0</v>
      </c>
      <c r="BEZ47" s="352">
        <f t="shared" si="48"/>
        <v>0</v>
      </c>
      <c r="BFA47" s="352">
        <f t="shared" si="48"/>
        <v>0</v>
      </c>
      <c r="BFB47" s="352">
        <f t="shared" si="48"/>
        <v>0</v>
      </c>
      <c r="BFC47" s="352">
        <f t="shared" si="48"/>
        <v>0</v>
      </c>
      <c r="BFD47" s="352">
        <f t="shared" si="48"/>
        <v>0</v>
      </c>
      <c r="BFE47" s="352">
        <f t="shared" si="48"/>
        <v>0</v>
      </c>
      <c r="BFF47" s="352">
        <f t="shared" si="48"/>
        <v>0</v>
      </c>
      <c r="BFG47" s="352">
        <f t="shared" si="48"/>
        <v>0</v>
      </c>
      <c r="BFH47" s="352">
        <f t="shared" si="48"/>
        <v>0</v>
      </c>
      <c r="BFI47" s="352">
        <f t="shared" si="48"/>
        <v>0</v>
      </c>
      <c r="BFJ47" s="352">
        <f t="shared" si="48"/>
        <v>0</v>
      </c>
      <c r="BFK47" s="352">
        <f t="shared" si="48"/>
        <v>0</v>
      </c>
      <c r="BFL47" s="352">
        <f t="shared" si="48"/>
        <v>0</v>
      </c>
      <c r="BFM47" s="352">
        <f t="shared" si="48"/>
        <v>0</v>
      </c>
      <c r="BFN47" s="352">
        <f t="shared" si="48"/>
        <v>0</v>
      </c>
      <c r="BFO47" s="352">
        <f t="shared" si="48"/>
        <v>0</v>
      </c>
      <c r="BFP47" s="352">
        <f t="shared" si="48"/>
        <v>0</v>
      </c>
      <c r="BFQ47" s="352">
        <f t="shared" si="48"/>
        <v>0</v>
      </c>
      <c r="BFR47" s="352">
        <f t="shared" si="48"/>
        <v>0</v>
      </c>
      <c r="BFS47" s="352">
        <f t="shared" si="48"/>
        <v>0</v>
      </c>
      <c r="BFT47" s="352">
        <f t="shared" si="48"/>
        <v>0</v>
      </c>
      <c r="BFU47" s="352">
        <f t="shared" si="48"/>
        <v>0</v>
      </c>
      <c r="BFV47" s="352">
        <f t="shared" si="48"/>
        <v>0</v>
      </c>
      <c r="BFW47" s="352">
        <f t="shared" si="48"/>
        <v>0</v>
      </c>
      <c r="BFX47" s="352">
        <f t="shared" si="48"/>
        <v>0</v>
      </c>
      <c r="BFY47" s="352">
        <f t="shared" si="48"/>
        <v>0</v>
      </c>
      <c r="BFZ47" s="352">
        <f t="shared" si="48"/>
        <v>0</v>
      </c>
      <c r="BGA47" s="352">
        <f t="shared" si="48"/>
        <v>0</v>
      </c>
      <c r="BGB47" s="352">
        <f t="shared" si="48"/>
        <v>0</v>
      </c>
      <c r="BGC47" s="352">
        <f t="shared" si="48"/>
        <v>0</v>
      </c>
      <c r="BGD47" s="352">
        <f t="shared" si="48"/>
        <v>0</v>
      </c>
      <c r="BGE47" s="352">
        <f t="shared" si="48"/>
        <v>0</v>
      </c>
      <c r="BGF47" s="352">
        <f t="shared" si="48"/>
        <v>0</v>
      </c>
      <c r="BGG47" s="352">
        <f t="shared" si="48"/>
        <v>0</v>
      </c>
      <c r="BGH47" s="352">
        <f t="shared" si="48"/>
        <v>0</v>
      </c>
      <c r="BGI47" s="352">
        <f t="shared" si="48"/>
        <v>0</v>
      </c>
      <c r="BGJ47" s="352">
        <f t="shared" si="48"/>
        <v>0</v>
      </c>
      <c r="BGK47" s="352">
        <f t="shared" si="48"/>
        <v>0</v>
      </c>
      <c r="BGL47" s="352">
        <f t="shared" ref="BGL47:BIW47" si="49">SUM(BGL43:BGL46)</f>
        <v>0</v>
      </c>
      <c r="BGM47" s="352">
        <f t="shared" si="49"/>
        <v>0</v>
      </c>
      <c r="BGN47" s="352">
        <f t="shared" si="49"/>
        <v>0</v>
      </c>
      <c r="BGO47" s="352">
        <f t="shared" si="49"/>
        <v>0</v>
      </c>
      <c r="BGP47" s="352">
        <f t="shared" si="49"/>
        <v>0</v>
      </c>
      <c r="BGQ47" s="352">
        <f t="shared" si="49"/>
        <v>0</v>
      </c>
      <c r="BGR47" s="352">
        <f t="shared" si="49"/>
        <v>0</v>
      </c>
      <c r="BGS47" s="352">
        <f t="shared" si="49"/>
        <v>0</v>
      </c>
      <c r="BGT47" s="352">
        <f t="shared" si="49"/>
        <v>0</v>
      </c>
      <c r="BGU47" s="352">
        <f t="shared" si="49"/>
        <v>0</v>
      </c>
      <c r="BGV47" s="352">
        <f t="shared" si="49"/>
        <v>0</v>
      </c>
      <c r="BGW47" s="352">
        <f t="shared" si="49"/>
        <v>0</v>
      </c>
      <c r="BGX47" s="352">
        <f t="shared" si="49"/>
        <v>0</v>
      </c>
      <c r="BGY47" s="352">
        <f t="shared" si="49"/>
        <v>0</v>
      </c>
      <c r="BGZ47" s="352">
        <f t="shared" si="49"/>
        <v>0</v>
      </c>
      <c r="BHA47" s="352">
        <f t="shared" si="49"/>
        <v>0</v>
      </c>
      <c r="BHB47" s="352">
        <f t="shared" si="49"/>
        <v>0</v>
      </c>
      <c r="BHC47" s="352">
        <f t="shared" si="49"/>
        <v>0</v>
      </c>
      <c r="BHD47" s="352">
        <f t="shared" si="49"/>
        <v>0</v>
      </c>
      <c r="BHE47" s="352">
        <f t="shared" si="49"/>
        <v>0</v>
      </c>
      <c r="BHF47" s="352">
        <f t="shared" si="49"/>
        <v>0</v>
      </c>
      <c r="BHG47" s="352">
        <f t="shared" si="49"/>
        <v>0</v>
      </c>
      <c r="BHH47" s="352">
        <f t="shared" si="49"/>
        <v>0</v>
      </c>
      <c r="BHI47" s="352">
        <f t="shared" si="49"/>
        <v>0</v>
      </c>
      <c r="BHJ47" s="352">
        <f t="shared" si="49"/>
        <v>0</v>
      </c>
      <c r="BHK47" s="352">
        <f t="shared" si="49"/>
        <v>0</v>
      </c>
      <c r="BHL47" s="352">
        <f t="shared" si="49"/>
        <v>0</v>
      </c>
      <c r="BHM47" s="352">
        <f t="shared" si="49"/>
        <v>0</v>
      </c>
      <c r="BHN47" s="352">
        <f t="shared" si="49"/>
        <v>0</v>
      </c>
      <c r="BHO47" s="352">
        <f t="shared" si="49"/>
        <v>0</v>
      </c>
      <c r="BHP47" s="352">
        <f t="shared" si="49"/>
        <v>0</v>
      </c>
      <c r="BHQ47" s="352">
        <f t="shared" si="49"/>
        <v>0</v>
      </c>
      <c r="BHR47" s="352">
        <f t="shared" si="49"/>
        <v>0</v>
      </c>
      <c r="BHS47" s="352">
        <f t="shared" si="49"/>
        <v>0</v>
      </c>
      <c r="BHT47" s="352">
        <f t="shared" si="49"/>
        <v>0</v>
      </c>
      <c r="BHU47" s="352">
        <f t="shared" si="49"/>
        <v>0</v>
      </c>
      <c r="BHV47" s="352">
        <f t="shared" si="49"/>
        <v>0</v>
      </c>
      <c r="BHW47" s="352">
        <f t="shared" si="49"/>
        <v>0</v>
      </c>
      <c r="BHX47" s="352">
        <f t="shared" si="49"/>
        <v>0</v>
      </c>
      <c r="BHY47" s="352">
        <f t="shared" si="49"/>
        <v>0</v>
      </c>
      <c r="BHZ47" s="352">
        <f t="shared" si="49"/>
        <v>0</v>
      </c>
      <c r="BIA47" s="352">
        <f t="shared" si="49"/>
        <v>0</v>
      </c>
      <c r="BIB47" s="352">
        <f t="shared" si="49"/>
        <v>0</v>
      </c>
      <c r="BIC47" s="352">
        <f t="shared" si="49"/>
        <v>0</v>
      </c>
      <c r="BID47" s="352">
        <f t="shared" si="49"/>
        <v>0</v>
      </c>
      <c r="BIE47" s="352">
        <f t="shared" si="49"/>
        <v>0</v>
      </c>
      <c r="BIF47" s="352">
        <f t="shared" si="49"/>
        <v>0</v>
      </c>
      <c r="BIG47" s="352">
        <f t="shared" si="49"/>
        <v>0</v>
      </c>
      <c r="BIH47" s="352">
        <f t="shared" si="49"/>
        <v>0</v>
      </c>
      <c r="BII47" s="352">
        <f t="shared" si="49"/>
        <v>0</v>
      </c>
      <c r="BIJ47" s="352">
        <f t="shared" si="49"/>
        <v>0</v>
      </c>
      <c r="BIK47" s="352">
        <f t="shared" si="49"/>
        <v>0</v>
      </c>
      <c r="BIL47" s="352">
        <f t="shared" si="49"/>
        <v>0</v>
      </c>
      <c r="BIM47" s="352">
        <f t="shared" si="49"/>
        <v>0</v>
      </c>
      <c r="BIN47" s="352">
        <f t="shared" si="49"/>
        <v>0</v>
      </c>
      <c r="BIO47" s="352">
        <f t="shared" si="49"/>
        <v>0</v>
      </c>
      <c r="BIP47" s="352">
        <f t="shared" si="49"/>
        <v>0</v>
      </c>
      <c r="BIQ47" s="352">
        <f t="shared" si="49"/>
        <v>0</v>
      </c>
      <c r="BIR47" s="352">
        <f t="shared" si="49"/>
        <v>0</v>
      </c>
      <c r="BIS47" s="352">
        <f t="shared" si="49"/>
        <v>0</v>
      </c>
      <c r="BIT47" s="352">
        <f t="shared" si="49"/>
        <v>0</v>
      </c>
      <c r="BIU47" s="352">
        <f t="shared" si="49"/>
        <v>0</v>
      </c>
      <c r="BIV47" s="352">
        <f t="shared" si="49"/>
        <v>0</v>
      </c>
      <c r="BIW47" s="352">
        <f t="shared" si="49"/>
        <v>0</v>
      </c>
      <c r="BIX47" s="352">
        <f t="shared" ref="BIX47:BLI47" si="50">SUM(BIX43:BIX46)</f>
        <v>0</v>
      </c>
      <c r="BIY47" s="352">
        <f t="shared" si="50"/>
        <v>0</v>
      </c>
      <c r="BIZ47" s="352">
        <f t="shared" si="50"/>
        <v>0</v>
      </c>
      <c r="BJA47" s="352">
        <f t="shared" si="50"/>
        <v>0</v>
      </c>
      <c r="BJB47" s="352">
        <f t="shared" si="50"/>
        <v>0</v>
      </c>
      <c r="BJC47" s="352">
        <f t="shared" si="50"/>
        <v>0</v>
      </c>
      <c r="BJD47" s="352">
        <f t="shared" si="50"/>
        <v>0</v>
      </c>
      <c r="BJE47" s="352">
        <f t="shared" si="50"/>
        <v>0</v>
      </c>
      <c r="BJF47" s="352">
        <f t="shared" si="50"/>
        <v>0</v>
      </c>
      <c r="BJG47" s="352">
        <f t="shared" si="50"/>
        <v>0</v>
      </c>
      <c r="BJH47" s="352">
        <f t="shared" si="50"/>
        <v>0</v>
      </c>
      <c r="BJI47" s="352">
        <f t="shared" si="50"/>
        <v>0</v>
      </c>
      <c r="BJJ47" s="352">
        <f t="shared" si="50"/>
        <v>0</v>
      </c>
      <c r="BJK47" s="352">
        <f t="shared" si="50"/>
        <v>0</v>
      </c>
      <c r="BJL47" s="352">
        <f t="shared" si="50"/>
        <v>0</v>
      </c>
      <c r="BJM47" s="352">
        <f t="shared" si="50"/>
        <v>0</v>
      </c>
      <c r="BJN47" s="352">
        <f t="shared" si="50"/>
        <v>0</v>
      </c>
      <c r="BJO47" s="352">
        <f t="shared" si="50"/>
        <v>0</v>
      </c>
      <c r="BJP47" s="352">
        <f t="shared" si="50"/>
        <v>0</v>
      </c>
      <c r="BJQ47" s="352">
        <f t="shared" si="50"/>
        <v>0</v>
      </c>
      <c r="BJR47" s="352">
        <f t="shared" si="50"/>
        <v>0</v>
      </c>
      <c r="BJS47" s="352">
        <f t="shared" si="50"/>
        <v>0</v>
      </c>
      <c r="BJT47" s="352">
        <f t="shared" si="50"/>
        <v>0</v>
      </c>
      <c r="BJU47" s="352">
        <f t="shared" si="50"/>
        <v>0</v>
      </c>
      <c r="BJV47" s="352">
        <f t="shared" si="50"/>
        <v>0</v>
      </c>
      <c r="BJW47" s="352">
        <f t="shared" si="50"/>
        <v>0</v>
      </c>
      <c r="BJX47" s="352">
        <f t="shared" si="50"/>
        <v>0</v>
      </c>
      <c r="BJY47" s="352">
        <f t="shared" si="50"/>
        <v>0</v>
      </c>
      <c r="BJZ47" s="352">
        <f t="shared" si="50"/>
        <v>0</v>
      </c>
      <c r="BKA47" s="352">
        <f t="shared" si="50"/>
        <v>0</v>
      </c>
      <c r="BKB47" s="352">
        <f t="shared" si="50"/>
        <v>0</v>
      </c>
      <c r="BKC47" s="352">
        <f t="shared" si="50"/>
        <v>0</v>
      </c>
      <c r="BKD47" s="352">
        <f t="shared" si="50"/>
        <v>0</v>
      </c>
      <c r="BKE47" s="352">
        <f t="shared" si="50"/>
        <v>0</v>
      </c>
      <c r="BKF47" s="352">
        <f t="shared" si="50"/>
        <v>0</v>
      </c>
      <c r="BKG47" s="352">
        <f t="shared" si="50"/>
        <v>0</v>
      </c>
      <c r="BKH47" s="352">
        <f t="shared" si="50"/>
        <v>0</v>
      </c>
      <c r="BKI47" s="352">
        <f t="shared" si="50"/>
        <v>0</v>
      </c>
      <c r="BKJ47" s="352">
        <f t="shared" si="50"/>
        <v>0</v>
      </c>
      <c r="BKK47" s="352">
        <f t="shared" si="50"/>
        <v>0</v>
      </c>
      <c r="BKL47" s="352">
        <f t="shared" si="50"/>
        <v>0</v>
      </c>
      <c r="BKM47" s="352">
        <f t="shared" si="50"/>
        <v>0</v>
      </c>
      <c r="BKN47" s="352">
        <f t="shared" si="50"/>
        <v>0</v>
      </c>
      <c r="BKO47" s="352">
        <f t="shared" si="50"/>
        <v>0</v>
      </c>
      <c r="BKP47" s="352">
        <f t="shared" si="50"/>
        <v>0</v>
      </c>
      <c r="BKQ47" s="352">
        <f t="shared" si="50"/>
        <v>0</v>
      </c>
      <c r="BKR47" s="352">
        <f t="shared" si="50"/>
        <v>0</v>
      </c>
      <c r="BKS47" s="352">
        <f t="shared" si="50"/>
        <v>0</v>
      </c>
      <c r="BKT47" s="352">
        <f t="shared" si="50"/>
        <v>0</v>
      </c>
      <c r="BKU47" s="352">
        <f t="shared" si="50"/>
        <v>0</v>
      </c>
      <c r="BKV47" s="352">
        <f t="shared" si="50"/>
        <v>0</v>
      </c>
      <c r="BKW47" s="352">
        <f t="shared" si="50"/>
        <v>0</v>
      </c>
      <c r="BKX47" s="352">
        <f t="shared" si="50"/>
        <v>0</v>
      </c>
      <c r="BKY47" s="352">
        <f t="shared" si="50"/>
        <v>0</v>
      </c>
      <c r="BKZ47" s="352">
        <f t="shared" si="50"/>
        <v>0</v>
      </c>
      <c r="BLA47" s="352">
        <f t="shared" si="50"/>
        <v>0</v>
      </c>
      <c r="BLB47" s="352">
        <f t="shared" si="50"/>
        <v>0</v>
      </c>
      <c r="BLC47" s="352">
        <f t="shared" si="50"/>
        <v>0</v>
      </c>
      <c r="BLD47" s="352">
        <f t="shared" si="50"/>
        <v>0</v>
      </c>
      <c r="BLE47" s="352">
        <f t="shared" si="50"/>
        <v>0</v>
      </c>
      <c r="BLF47" s="352">
        <f t="shared" si="50"/>
        <v>0</v>
      </c>
      <c r="BLG47" s="352">
        <f t="shared" si="50"/>
        <v>0</v>
      </c>
      <c r="BLH47" s="352">
        <f t="shared" si="50"/>
        <v>0</v>
      </c>
      <c r="BLI47" s="352">
        <f t="shared" si="50"/>
        <v>0</v>
      </c>
      <c r="BLJ47" s="352">
        <f t="shared" ref="BLJ47:BNU47" si="51">SUM(BLJ43:BLJ46)</f>
        <v>0</v>
      </c>
      <c r="BLK47" s="352">
        <f t="shared" si="51"/>
        <v>0</v>
      </c>
      <c r="BLL47" s="352">
        <f t="shared" si="51"/>
        <v>0</v>
      </c>
      <c r="BLM47" s="352">
        <f t="shared" si="51"/>
        <v>0</v>
      </c>
      <c r="BLN47" s="352">
        <f t="shared" si="51"/>
        <v>0</v>
      </c>
      <c r="BLO47" s="352">
        <f t="shared" si="51"/>
        <v>0</v>
      </c>
      <c r="BLP47" s="352">
        <f t="shared" si="51"/>
        <v>0</v>
      </c>
      <c r="BLQ47" s="352">
        <f t="shared" si="51"/>
        <v>0</v>
      </c>
      <c r="BLR47" s="352">
        <f t="shared" si="51"/>
        <v>0</v>
      </c>
      <c r="BLS47" s="352">
        <f t="shared" si="51"/>
        <v>0</v>
      </c>
      <c r="BLT47" s="352">
        <f t="shared" si="51"/>
        <v>0</v>
      </c>
      <c r="BLU47" s="352">
        <f t="shared" si="51"/>
        <v>0</v>
      </c>
      <c r="BLV47" s="352">
        <f t="shared" si="51"/>
        <v>0</v>
      </c>
      <c r="BLW47" s="352">
        <f t="shared" si="51"/>
        <v>0</v>
      </c>
      <c r="BLX47" s="352">
        <f t="shared" si="51"/>
        <v>0</v>
      </c>
      <c r="BLY47" s="352">
        <f t="shared" si="51"/>
        <v>0</v>
      </c>
      <c r="BLZ47" s="352">
        <f t="shared" si="51"/>
        <v>0</v>
      </c>
      <c r="BMA47" s="352">
        <f t="shared" si="51"/>
        <v>0</v>
      </c>
      <c r="BMB47" s="352">
        <f t="shared" si="51"/>
        <v>0</v>
      </c>
      <c r="BMC47" s="352">
        <f t="shared" si="51"/>
        <v>0</v>
      </c>
      <c r="BMD47" s="352">
        <f t="shared" si="51"/>
        <v>0</v>
      </c>
      <c r="BME47" s="352">
        <f t="shared" si="51"/>
        <v>0</v>
      </c>
      <c r="BMF47" s="352">
        <f t="shared" si="51"/>
        <v>0</v>
      </c>
      <c r="BMG47" s="352">
        <f t="shared" si="51"/>
        <v>0</v>
      </c>
      <c r="BMH47" s="352">
        <f t="shared" si="51"/>
        <v>0</v>
      </c>
      <c r="BMI47" s="352">
        <f t="shared" si="51"/>
        <v>0</v>
      </c>
      <c r="BMJ47" s="352">
        <f t="shared" si="51"/>
        <v>0</v>
      </c>
      <c r="BMK47" s="352">
        <f t="shared" si="51"/>
        <v>0</v>
      </c>
      <c r="BML47" s="352">
        <f t="shared" si="51"/>
        <v>0</v>
      </c>
      <c r="BMM47" s="352">
        <f t="shared" si="51"/>
        <v>0</v>
      </c>
      <c r="BMN47" s="352">
        <f t="shared" si="51"/>
        <v>0</v>
      </c>
      <c r="BMO47" s="352">
        <f t="shared" si="51"/>
        <v>0</v>
      </c>
      <c r="BMP47" s="352">
        <f t="shared" si="51"/>
        <v>0</v>
      </c>
      <c r="BMQ47" s="352">
        <f t="shared" si="51"/>
        <v>0</v>
      </c>
      <c r="BMR47" s="352">
        <f t="shared" si="51"/>
        <v>0</v>
      </c>
      <c r="BMS47" s="352">
        <f t="shared" si="51"/>
        <v>0</v>
      </c>
      <c r="BMT47" s="352">
        <f t="shared" si="51"/>
        <v>0</v>
      </c>
      <c r="BMU47" s="352">
        <f t="shared" si="51"/>
        <v>0</v>
      </c>
      <c r="BMV47" s="352">
        <f t="shared" si="51"/>
        <v>0</v>
      </c>
      <c r="BMW47" s="352">
        <f t="shared" si="51"/>
        <v>0</v>
      </c>
      <c r="BMX47" s="352">
        <f t="shared" si="51"/>
        <v>0</v>
      </c>
      <c r="BMY47" s="352">
        <f t="shared" si="51"/>
        <v>0</v>
      </c>
      <c r="BMZ47" s="352">
        <f t="shared" si="51"/>
        <v>0</v>
      </c>
      <c r="BNA47" s="352">
        <f t="shared" si="51"/>
        <v>0</v>
      </c>
      <c r="BNB47" s="352">
        <f t="shared" si="51"/>
        <v>0</v>
      </c>
      <c r="BNC47" s="352">
        <f t="shared" si="51"/>
        <v>0</v>
      </c>
      <c r="BND47" s="352">
        <f t="shared" si="51"/>
        <v>0</v>
      </c>
      <c r="BNE47" s="352">
        <f t="shared" si="51"/>
        <v>0</v>
      </c>
      <c r="BNF47" s="352">
        <f t="shared" si="51"/>
        <v>0</v>
      </c>
      <c r="BNG47" s="352">
        <f t="shared" si="51"/>
        <v>0</v>
      </c>
      <c r="BNH47" s="352">
        <f t="shared" si="51"/>
        <v>0</v>
      </c>
      <c r="BNI47" s="352">
        <f t="shared" si="51"/>
        <v>0</v>
      </c>
      <c r="BNJ47" s="352">
        <f t="shared" si="51"/>
        <v>0</v>
      </c>
      <c r="BNK47" s="352">
        <f t="shared" si="51"/>
        <v>0</v>
      </c>
      <c r="BNL47" s="352">
        <f t="shared" si="51"/>
        <v>0</v>
      </c>
      <c r="BNM47" s="352">
        <f t="shared" si="51"/>
        <v>0</v>
      </c>
      <c r="BNN47" s="352">
        <f t="shared" si="51"/>
        <v>0</v>
      </c>
      <c r="BNO47" s="352">
        <f t="shared" si="51"/>
        <v>0</v>
      </c>
      <c r="BNP47" s="352">
        <f t="shared" si="51"/>
        <v>0</v>
      </c>
      <c r="BNQ47" s="352">
        <f t="shared" si="51"/>
        <v>0</v>
      </c>
      <c r="BNR47" s="352">
        <f t="shared" si="51"/>
        <v>0</v>
      </c>
      <c r="BNS47" s="352">
        <f t="shared" si="51"/>
        <v>0</v>
      </c>
      <c r="BNT47" s="352">
        <f t="shared" si="51"/>
        <v>0</v>
      </c>
      <c r="BNU47" s="352">
        <f t="shared" si="51"/>
        <v>0</v>
      </c>
      <c r="BNV47" s="352">
        <f t="shared" ref="BNV47:BQG47" si="52">SUM(BNV43:BNV46)</f>
        <v>0</v>
      </c>
      <c r="BNW47" s="352">
        <f t="shared" si="52"/>
        <v>0</v>
      </c>
      <c r="BNX47" s="352">
        <f t="shared" si="52"/>
        <v>0</v>
      </c>
      <c r="BNY47" s="352">
        <f t="shared" si="52"/>
        <v>0</v>
      </c>
      <c r="BNZ47" s="352">
        <f t="shared" si="52"/>
        <v>0</v>
      </c>
      <c r="BOA47" s="352">
        <f t="shared" si="52"/>
        <v>0</v>
      </c>
      <c r="BOB47" s="352">
        <f t="shared" si="52"/>
        <v>0</v>
      </c>
      <c r="BOC47" s="352">
        <f t="shared" si="52"/>
        <v>0</v>
      </c>
      <c r="BOD47" s="352">
        <f t="shared" si="52"/>
        <v>0</v>
      </c>
      <c r="BOE47" s="352">
        <f t="shared" si="52"/>
        <v>0</v>
      </c>
      <c r="BOF47" s="352">
        <f t="shared" si="52"/>
        <v>0</v>
      </c>
      <c r="BOG47" s="352">
        <f t="shared" si="52"/>
        <v>0</v>
      </c>
      <c r="BOH47" s="352">
        <f t="shared" si="52"/>
        <v>0</v>
      </c>
      <c r="BOI47" s="352">
        <f t="shared" si="52"/>
        <v>0</v>
      </c>
      <c r="BOJ47" s="352">
        <f t="shared" si="52"/>
        <v>0</v>
      </c>
      <c r="BOK47" s="352">
        <f t="shared" si="52"/>
        <v>0</v>
      </c>
      <c r="BOL47" s="352">
        <f t="shared" si="52"/>
        <v>0</v>
      </c>
      <c r="BOM47" s="352">
        <f t="shared" si="52"/>
        <v>0</v>
      </c>
      <c r="BON47" s="352">
        <f t="shared" si="52"/>
        <v>0</v>
      </c>
      <c r="BOO47" s="352">
        <f t="shared" si="52"/>
        <v>0</v>
      </c>
      <c r="BOP47" s="352">
        <f t="shared" si="52"/>
        <v>0</v>
      </c>
      <c r="BOQ47" s="352">
        <f t="shared" si="52"/>
        <v>0</v>
      </c>
      <c r="BOR47" s="352">
        <f t="shared" si="52"/>
        <v>0</v>
      </c>
      <c r="BOS47" s="352">
        <f t="shared" si="52"/>
        <v>0</v>
      </c>
      <c r="BOT47" s="352">
        <f t="shared" si="52"/>
        <v>0</v>
      </c>
      <c r="BOU47" s="352">
        <f t="shared" si="52"/>
        <v>0</v>
      </c>
      <c r="BOV47" s="352">
        <f t="shared" si="52"/>
        <v>0</v>
      </c>
      <c r="BOW47" s="352">
        <f t="shared" si="52"/>
        <v>0</v>
      </c>
      <c r="BOX47" s="352">
        <f t="shared" si="52"/>
        <v>0</v>
      </c>
      <c r="BOY47" s="352">
        <f t="shared" si="52"/>
        <v>0</v>
      </c>
      <c r="BOZ47" s="352">
        <f t="shared" si="52"/>
        <v>0</v>
      </c>
      <c r="BPA47" s="352">
        <f t="shared" si="52"/>
        <v>0</v>
      </c>
      <c r="BPB47" s="352">
        <f t="shared" si="52"/>
        <v>0</v>
      </c>
      <c r="BPC47" s="352">
        <f t="shared" si="52"/>
        <v>0</v>
      </c>
      <c r="BPD47" s="352">
        <f t="shared" si="52"/>
        <v>0</v>
      </c>
      <c r="BPE47" s="352">
        <f t="shared" si="52"/>
        <v>0</v>
      </c>
      <c r="BPF47" s="352">
        <f t="shared" si="52"/>
        <v>0</v>
      </c>
      <c r="BPG47" s="352">
        <f t="shared" si="52"/>
        <v>0</v>
      </c>
      <c r="BPH47" s="352">
        <f t="shared" si="52"/>
        <v>0</v>
      </c>
      <c r="BPI47" s="352">
        <f t="shared" si="52"/>
        <v>0</v>
      </c>
      <c r="BPJ47" s="352">
        <f t="shared" si="52"/>
        <v>0</v>
      </c>
      <c r="BPK47" s="352">
        <f t="shared" si="52"/>
        <v>0</v>
      </c>
      <c r="BPL47" s="352">
        <f t="shared" si="52"/>
        <v>0</v>
      </c>
      <c r="BPM47" s="352">
        <f t="shared" si="52"/>
        <v>0</v>
      </c>
      <c r="BPN47" s="352">
        <f t="shared" si="52"/>
        <v>0</v>
      </c>
      <c r="BPO47" s="352">
        <f t="shared" si="52"/>
        <v>0</v>
      </c>
      <c r="BPP47" s="352">
        <f t="shared" si="52"/>
        <v>0</v>
      </c>
      <c r="BPQ47" s="352">
        <f t="shared" si="52"/>
        <v>0</v>
      </c>
      <c r="BPR47" s="352">
        <f t="shared" si="52"/>
        <v>0</v>
      </c>
      <c r="BPS47" s="352">
        <f t="shared" si="52"/>
        <v>0</v>
      </c>
      <c r="BPT47" s="352">
        <f t="shared" si="52"/>
        <v>0</v>
      </c>
      <c r="BPU47" s="352">
        <f t="shared" si="52"/>
        <v>0</v>
      </c>
      <c r="BPV47" s="352">
        <f t="shared" si="52"/>
        <v>0</v>
      </c>
      <c r="BPW47" s="352">
        <f t="shared" si="52"/>
        <v>0</v>
      </c>
      <c r="BPX47" s="352">
        <f t="shared" si="52"/>
        <v>0</v>
      </c>
      <c r="BPY47" s="352">
        <f t="shared" si="52"/>
        <v>0</v>
      </c>
      <c r="BPZ47" s="352">
        <f t="shared" si="52"/>
        <v>0</v>
      </c>
      <c r="BQA47" s="352">
        <f t="shared" si="52"/>
        <v>0</v>
      </c>
      <c r="BQB47" s="352">
        <f t="shared" si="52"/>
        <v>0</v>
      </c>
      <c r="BQC47" s="352">
        <f t="shared" si="52"/>
        <v>0</v>
      </c>
      <c r="BQD47" s="352">
        <f t="shared" si="52"/>
        <v>0</v>
      </c>
      <c r="BQE47" s="352">
        <f t="shared" si="52"/>
        <v>0</v>
      </c>
      <c r="BQF47" s="352">
        <f t="shared" si="52"/>
        <v>0</v>
      </c>
      <c r="BQG47" s="352">
        <f t="shared" si="52"/>
        <v>0</v>
      </c>
      <c r="BQH47" s="352">
        <f t="shared" ref="BQH47:BSS47" si="53">SUM(BQH43:BQH46)</f>
        <v>0</v>
      </c>
      <c r="BQI47" s="352">
        <f t="shared" si="53"/>
        <v>0</v>
      </c>
      <c r="BQJ47" s="352">
        <f t="shared" si="53"/>
        <v>0</v>
      </c>
      <c r="BQK47" s="352">
        <f t="shared" si="53"/>
        <v>0</v>
      </c>
      <c r="BQL47" s="352">
        <f t="shared" si="53"/>
        <v>0</v>
      </c>
      <c r="BQM47" s="352">
        <f t="shared" si="53"/>
        <v>0</v>
      </c>
      <c r="BQN47" s="352">
        <f t="shared" si="53"/>
        <v>0</v>
      </c>
      <c r="BQO47" s="352">
        <f t="shared" si="53"/>
        <v>0</v>
      </c>
      <c r="BQP47" s="352">
        <f t="shared" si="53"/>
        <v>0</v>
      </c>
      <c r="BQQ47" s="352">
        <f t="shared" si="53"/>
        <v>0</v>
      </c>
      <c r="BQR47" s="352">
        <f t="shared" si="53"/>
        <v>0</v>
      </c>
      <c r="BQS47" s="352">
        <f t="shared" si="53"/>
        <v>0</v>
      </c>
      <c r="BQT47" s="352">
        <f t="shared" si="53"/>
        <v>0</v>
      </c>
      <c r="BQU47" s="352">
        <f t="shared" si="53"/>
        <v>0</v>
      </c>
      <c r="BQV47" s="352">
        <f t="shared" si="53"/>
        <v>0</v>
      </c>
      <c r="BQW47" s="352">
        <f t="shared" si="53"/>
        <v>0</v>
      </c>
      <c r="BQX47" s="352">
        <f t="shared" si="53"/>
        <v>0</v>
      </c>
      <c r="BQY47" s="352">
        <f t="shared" si="53"/>
        <v>0</v>
      </c>
      <c r="BQZ47" s="352">
        <f t="shared" si="53"/>
        <v>0</v>
      </c>
      <c r="BRA47" s="352">
        <f t="shared" si="53"/>
        <v>0</v>
      </c>
      <c r="BRB47" s="352">
        <f t="shared" si="53"/>
        <v>0</v>
      </c>
      <c r="BRC47" s="352">
        <f t="shared" si="53"/>
        <v>0</v>
      </c>
      <c r="BRD47" s="352">
        <f t="shared" si="53"/>
        <v>0</v>
      </c>
      <c r="BRE47" s="352">
        <f t="shared" si="53"/>
        <v>0</v>
      </c>
      <c r="BRF47" s="352">
        <f t="shared" si="53"/>
        <v>0</v>
      </c>
      <c r="BRG47" s="352">
        <f t="shared" si="53"/>
        <v>0</v>
      </c>
      <c r="BRH47" s="352">
        <f t="shared" si="53"/>
        <v>0</v>
      </c>
      <c r="BRI47" s="352">
        <f t="shared" si="53"/>
        <v>0</v>
      </c>
      <c r="BRJ47" s="352">
        <f t="shared" si="53"/>
        <v>0</v>
      </c>
      <c r="BRK47" s="352">
        <f t="shared" si="53"/>
        <v>0</v>
      </c>
      <c r="BRL47" s="352">
        <f t="shared" si="53"/>
        <v>0</v>
      </c>
      <c r="BRM47" s="352">
        <f t="shared" si="53"/>
        <v>0</v>
      </c>
      <c r="BRN47" s="352">
        <f t="shared" si="53"/>
        <v>0</v>
      </c>
      <c r="BRO47" s="352">
        <f t="shared" si="53"/>
        <v>0</v>
      </c>
      <c r="BRP47" s="352">
        <f t="shared" si="53"/>
        <v>0</v>
      </c>
      <c r="BRQ47" s="352">
        <f t="shared" si="53"/>
        <v>0</v>
      </c>
      <c r="BRR47" s="352">
        <f t="shared" si="53"/>
        <v>0</v>
      </c>
      <c r="BRS47" s="352">
        <f t="shared" si="53"/>
        <v>0</v>
      </c>
      <c r="BRT47" s="352">
        <f t="shared" si="53"/>
        <v>0</v>
      </c>
      <c r="BRU47" s="352">
        <f t="shared" si="53"/>
        <v>0</v>
      </c>
      <c r="BRV47" s="352">
        <f t="shared" si="53"/>
        <v>0</v>
      </c>
      <c r="BRW47" s="352">
        <f t="shared" si="53"/>
        <v>0</v>
      </c>
      <c r="BRX47" s="352">
        <f t="shared" si="53"/>
        <v>0</v>
      </c>
      <c r="BRY47" s="352">
        <f t="shared" si="53"/>
        <v>0</v>
      </c>
      <c r="BRZ47" s="352">
        <f t="shared" si="53"/>
        <v>0</v>
      </c>
      <c r="BSA47" s="352">
        <f t="shared" si="53"/>
        <v>0</v>
      </c>
      <c r="BSB47" s="352">
        <f t="shared" si="53"/>
        <v>0</v>
      </c>
      <c r="BSC47" s="352">
        <f t="shared" si="53"/>
        <v>0</v>
      </c>
      <c r="BSD47" s="352">
        <f t="shared" si="53"/>
        <v>0</v>
      </c>
      <c r="BSE47" s="352">
        <f t="shared" si="53"/>
        <v>0</v>
      </c>
      <c r="BSF47" s="352">
        <f t="shared" si="53"/>
        <v>0</v>
      </c>
      <c r="BSG47" s="352">
        <f t="shared" si="53"/>
        <v>0</v>
      </c>
      <c r="BSH47" s="352">
        <f t="shared" si="53"/>
        <v>0</v>
      </c>
      <c r="BSI47" s="352">
        <f t="shared" si="53"/>
        <v>0</v>
      </c>
      <c r="BSJ47" s="352">
        <f t="shared" si="53"/>
        <v>0</v>
      </c>
      <c r="BSK47" s="352">
        <f t="shared" si="53"/>
        <v>0</v>
      </c>
      <c r="BSL47" s="352">
        <f t="shared" si="53"/>
        <v>0</v>
      </c>
      <c r="BSM47" s="352">
        <f t="shared" si="53"/>
        <v>0</v>
      </c>
      <c r="BSN47" s="352">
        <f t="shared" si="53"/>
        <v>0</v>
      </c>
      <c r="BSO47" s="352">
        <f t="shared" si="53"/>
        <v>0</v>
      </c>
      <c r="BSP47" s="352">
        <f t="shared" si="53"/>
        <v>0</v>
      </c>
      <c r="BSQ47" s="352">
        <f t="shared" si="53"/>
        <v>0</v>
      </c>
      <c r="BSR47" s="352">
        <f t="shared" si="53"/>
        <v>0</v>
      </c>
      <c r="BSS47" s="352">
        <f t="shared" si="53"/>
        <v>0</v>
      </c>
      <c r="BST47" s="352">
        <f t="shared" ref="BST47:BVE47" si="54">SUM(BST43:BST46)</f>
        <v>0</v>
      </c>
      <c r="BSU47" s="352">
        <f t="shared" si="54"/>
        <v>0</v>
      </c>
      <c r="BSV47" s="352">
        <f t="shared" si="54"/>
        <v>0</v>
      </c>
      <c r="BSW47" s="352">
        <f t="shared" si="54"/>
        <v>0</v>
      </c>
      <c r="BSX47" s="352">
        <f t="shared" si="54"/>
        <v>0</v>
      </c>
      <c r="BSY47" s="352">
        <f t="shared" si="54"/>
        <v>0</v>
      </c>
      <c r="BSZ47" s="352">
        <f t="shared" si="54"/>
        <v>0</v>
      </c>
      <c r="BTA47" s="352">
        <f t="shared" si="54"/>
        <v>0</v>
      </c>
      <c r="BTB47" s="352">
        <f t="shared" si="54"/>
        <v>0</v>
      </c>
      <c r="BTC47" s="352">
        <f t="shared" si="54"/>
        <v>0</v>
      </c>
      <c r="BTD47" s="352">
        <f t="shared" si="54"/>
        <v>0</v>
      </c>
      <c r="BTE47" s="352">
        <f t="shared" si="54"/>
        <v>0</v>
      </c>
      <c r="BTF47" s="352">
        <f t="shared" si="54"/>
        <v>0</v>
      </c>
      <c r="BTG47" s="352">
        <f t="shared" si="54"/>
        <v>0</v>
      </c>
      <c r="BTH47" s="352">
        <f t="shared" si="54"/>
        <v>0</v>
      </c>
      <c r="BTI47" s="352">
        <f t="shared" si="54"/>
        <v>0</v>
      </c>
      <c r="BTJ47" s="352">
        <f t="shared" si="54"/>
        <v>0</v>
      </c>
      <c r="BTK47" s="352">
        <f t="shared" si="54"/>
        <v>0</v>
      </c>
      <c r="BTL47" s="352">
        <f t="shared" si="54"/>
        <v>0</v>
      </c>
      <c r="BTM47" s="352">
        <f t="shared" si="54"/>
        <v>0</v>
      </c>
      <c r="BTN47" s="352">
        <f t="shared" si="54"/>
        <v>0</v>
      </c>
      <c r="BTO47" s="352">
        <f t="shared" si="54"/>
        <v>0</v>
      </c>
      <c r="BTP47" s="352">
        <f t="shared" si="54"/>
        <v>0</v>
      </c>
      <c r="BTQ47" s="352">
        <f t="shared" si="54"/>
        <v>0</v>
      </c>
      <c r="BTR47" s="352">
        <f t="shared" si="54"/>
        <v>0</v>
      </c>
      <c r="BTS47" s="352">
        <f t="shared" si="54"/>
        <v>0</v>
      </c>
      <c r="BTT47" s="352">
        <f t="shared" si="54"/>
        <v>0</v>
      </c>
      <c r="BTU47" s="352">
        <f t="shared" si="54"/>
        <v>0</v>
      </c>
      <c r="BTV47" s="352">
        <f t="shared" si="54"/>
        <v>0</v>
      </c>
      <c r="BTW47" s="352">
        <f t="shared" si="54"/>
        <v>0</v>
      </c>
      <c r="BTX47" s="352">
        <f t="shared" si="54"/>
        <v>0</v>
      </c>
      <c r="BTY47" s="352">
        <f t="shared" si="54"/>
        <v>0</v>
      </c>
      <c r="BTZ47" s="352">
        <f t="shared" si="54"/>
        <v>0</v>
      </c>
      <c r="BUA47" s="352">
        <f t="shared" si="54"/>
        <v>0</v>
      </c>
      <c r="BUB47" s="352">
        <f t="shared" si="54"/>
        <v>0</v>
      </c>
      <c r="BUC47" s="352">
        <f t="shared" si="54"/>
        <v>0</v>
      </c>
      <c r="BUD47" s="352">
        <f t="shared" si="54"/>
        <v>0</v>
      </c>
      <c r="BUE47" s="352">
        <f t="shared" si="54"/>
        <v>0</v>
      </c>
      <c r="BUF47" s="352">
        <f t="shared" si="54"/>
        <v>0</v>
      </c>
      <c r="BUG47" s="352">
        <f t="shared" si="54"/>
        <v>0</v>
      </c>
      <c r="BUH47" s="352">
        <f t="shared" si="54"/>
        <v>0</v>
      </c>
      <c r="BUI47" s="352">
        <f t="shared" si="54"/>
        <v>0</v>
      </c>
      <c r="BUJ47" s="352">
        <f t="shared" si="54"/>
        <v>0</v>
      </c>
      <c r="BUK47" s="352">
        <f t="shared" si="54"/>
        <v>0</v>
      </c>
      <c r="BUL47" s="352">
        <f t="shared" si="54"/>
        <v>0</v>
      </c>
      <c r="BUM47" s="352">
        <f t="shared" si="54"/>
        <v>0</v>
      </c>
      <c r="BUN47" s="352">
        <f t="shared" si="54"/>
        <v>0</v>
      </c>
      <c r="BUO47" s="352">
        <f t="shared" si="54"/>
        <v>0</v>
      </c>
      <c r="BUP47" s="352">
        <f t="shared" si="54"/>
        <v>0</v>
      </c>
      <c r="BUQ47" s="352">
        <f t="shared" si="54"/>
        <v>0</v>
      </c>
      <c r="BUR47" s="352">
        <f t="shared" si="54"/>
        <v>0</v>
      </c>
      <c r="BUS47" s="352">
        <f t="shared" si="54"/>
        <v>0</v>
      </c>
      <c r="BUT47" s="352">
        <f t="shared" si="54"/>
        <v>0</v>
      </c>
      <c r="BUU47" s="352">
        <f t="shared" si="54"/>
        <v>0</v>
      </c>
      <c r="BUV47" s="352">
        <f t="shared" si="54"/>
        <v>0</v>
      </c>
      <c r="BUW47" s="352">
        <f t="shared" si="54"/>
        <v>0</v>
      </c>
      <c r="BUX47" s="352">
        <f t="shared" si="54"/>
        <v>0</v>
      </c>
      <c r="BUY47" s="352">
        <f t="shared" si="54"/>
        <v>0</v>
      </c>
      <c r="BUZ47" s="352">
        <f t="shared" si="54"/>
        <v>0</v>
      </c>
      <c r="BVA47" s="352">
        <f t="shared" si="54"/>
        <v>0</v>
      </c>
      <c r="BVB47" s="352">
        <f t="shared" si="54"/>
        <v>0</v>
      </c>
      <c r="BVC47" s="352">
        <f t="shared" si="54"/>
        <v>0</v>
      </c>
      <c r="BVD47" s="352">
        <f t="shared" si="54"/>
        <v>0</v>
      </c>
      <c r="BVE47" s="352">
        <f t="shared" si="54"/>
        <v>0</v>
      </c>
      <c r="BVF47" s="352">
        <f t="shared" ref="BVF47:BXQ47" si="55">SUM(BVF43:BVF46)</f>
        <v>0</v>
      </c>
      <c r="BVG47" s="352">
        <f t="shared" si="55"/>
        <v>0</v>
      </c>
      <c r="BVH47" s="352">
        <f t="shared" si="55"/>
        <v>0</v>
      </c>
      <c r="BVI47" s="352">
        <f t="shared" si="55"/>
        <v>0</v>
      </c>
      <c r="BVJ47" s="352">
        <f t="shared" si="55"/>
        <v>0</v>
      </c>
      <c r="BVK47" s="352">
        <f t="shared" si="55"/>
        <v>0</v>
      </c>
      <c r="BVL47" s="352">
        <f t="shared" si="55"/>
        <v>0</v>
      </c>
      <c r="BVM47" s="352">
        <f t="shared" si="55"/>
        <v>0</v>
      </c>
      <c r="BVN47" s="352">
        <f t="shared" si="55"/>
        <v>0</v>
      </c>
      <c r="BVO47" s="352">
        <f t="shared" si="55"/>
        <v>0</v>
      </c>
      <c r="BVP47" s="352">
        <f t="shared" si="55"/>
        <v>0</v>
      </c>
      <c r="BVQ47" s="352">
        <f t="shared" si="55"/>
        <v>0</v>
      </c>
      <c r="BVR47" s="352">
        <f t="shared" si="55"/>
        <v>0</v>
      </c>
      <c r="BVS47" s="352">
        <f t="shared" si="55"/>
        <v>0</v>
      </c>
      <c r="BVT47" s="352">
        <f t="shared" si="55"/>
        <v>0</v>
      </c>
      <c r="BVU47" s="352">
        <f t="shared" si="55"/>
        <v>0</v>
      </c>
      <c r="BVV47" s="352">
        <f t="shared" si="55"/>
        <v>0</v>
      </c>
      <c r="BVW47" s="352">
        <f t="shared" si="55"/>
        <v>0</v>
      </c>
      <c r="BVX47" s="352">
        <f t="shared" si="55"/>
        <v>0</v>
      </c>
      <c r="BVY47" s="352">
        <f t="shared" si="55"/>
        <v>0</v>
      </c>
      <c r="BVZ47" s="352">
        <f t="shared" si="55"/>
        <v>0</v>
      </c>
      <c r="BWA47" s="352">
        <f t="shared" si="55"/>
        <v>0</v>
      </c>
      <c r="BWB47" s="352">
        <f t="shared" si="55"/>
        <v>0</v>
      </c>
      <c r="BWC47" s="352">
        <f t="shared" si="55"/>
        <v>0</v>
      </c>
      <c r="BWD47" s="352">
        <f t="shared" si="55"/>
        <v>0</v>
      </c>
      <c r="BWE47" s="352">
        <f t="shared" si="55"/>
        <v>0</v>
      </c>
      <c r="BWF47" s="352">
        <f t="shared" si="55"/>
        <v>0</v>
      </c>
      <c r="BWG47" s="352">
        <f t="shared" si="55"/>
        <v>0</v>
      </c>
      <c r="BWH47" s="352">
        <f t="shared" si="55"/>
        <v>0</v>
      </c>
      <c r="BWI47" s="352">
        <f t="shared" si="55"/>
        <v>0</v>
      </c>
      <c r="BWJ47" s="352">
        <f t="shared" si="55"/>
        <v>0</v>
      </c>
      <c r="BWK47" s="352">
        <f t="shared" si="55"/>
        <v>0</v>
      </c>
      <c r="BWL47" s="352">
        <f t="shared" si="55"/>
        <v>0</v>
      </c>
      <c r="BWM47" s="352">
        <f t="shared" si="55"/>
        <v>0</v>
      </c>
      <c r="BWN47" s="352">
        <f t="shared" si="55"/>
        <v>0</v>
      </c>
      <c r="BWO47" s="352">
        <f t="shared" si="55"/>
        <v>0</v>
      </c>
      <c r="BWP47" s="352">
        <f t="shared" si="55"/>
        <v>0</v>
      </c>
      <c r="BWQ47" s="352">
        <f t="shared" si="55"/>
        <v>0</v>
      </c>
      <c r="BWR47" s="352">
        <f t="shared" si="55"/>
        <v>0</v>
      </c>
      <c r="BWS47" s="352">
        <f t="shared" si="55"/>
        <v>0</v>
      </c>
      <c r="BWT47" s="352">
        <f t="shared" si="55"/>
        <v>0</v>
      </c>
      <c r="BWU47" s="352">
        <f t="shared" si="55"/>
        <v>0</v>
      </c>
      <c r="BWV47" s="352">
        <f t="shared" si="55"/>
        <v>0</v>
      </c>
      <c r="BWW47" s="352">
        <f t="shared" si="55"/>
        <v>0</v>
      </c>
      <c r="BWX47" s="352">
        <f t="shared" si="55"/>
        <v>0</v>
      </c>
      <c r="BWY47" s="352">
        <f t="shared" si="55"/>
        <v>0</v>
      </c>
      <c r="BWZ47" s="352">
        <f t="shared" si="55"/>
        <v>0</v>
      </c>
      <c r="BXA47" s="352">
        <f t="shared" si="55"/>
        <v>0</v>
      </c>
      <c r="BXB47" s="352">
        <f t="shared" si="55"/>
        <v>0</v>
      </c>
      <c r="BXC47" s="352">
        <f t="shared" si="55"/>
        <v>0</v>
      </c>
      <c r="BXD47" s="352">
        <f t="shared" si="55"/>
        <v>0</v>
      </c>
      <c r="BXE47" s="352">
        <f t="shared" si="55"/>
        <v>0</v>
      </c>
      <c r="BXF47" s="352">
        <f t="shared" si="55"/>
        <v>0</v>
      </c>
      <c r="BXG47" s="352">
        <f t="shared" si="55"/>
        <v>0</v>
      </c>
      <c r="BXH47" s="352">
        <f t="shared" si="55"/>
        <v>0</v>
      </c>
      <c r="BXI47" s="352">
        <f t="shared" si="55"/>
        <v>0</v>
      </c>
      <c r="BXJ47" s="352">
        <f t="shared" si="55"/>
        <v>0</v>
      </c>
      <c r="BXK47" s="352">
        <f t="shared" si="55"/>
        <v>0</v>
      </c>
      <c r="BXL47" s="352">
        <f t="shared" si="55"/>
        <v>0</v>
      </c>
      <c r="BXM47" s="352">
        <f t="shared" si="55"/>
        <v>0</v>
      </c>
      <c r="BXN47" s="352">
        <f t="shared" si="55"/>
        <v>0</v>
      </c>
      <c r="BXO47" s="352">
        <f t="shared" si="55"/>
        <v>0</v>
      </c>
      <c r="BXP47" s="352">
        <f t="shared" si="55"/>
        <v>0</v>
      </c>
      <c r="BXQ47" s="352">
        <f t="shared" si="55"/>
        <v>0</v>
      </c>
      <c r="BXR47" s="352">
        <f t="shared" ref="BXR47:CAC47" si="56">SUM(BXR43:BXR46)</f>
        <v>0</v>
      </c>
      <c r="BXS47" s="352">
        <f t="shared" si="56"/>
        <v>0</v>
      </c>
      <c r="BXT47" s="352">
        <f t="shared" si="56"/>
        <v>0</v>
      </c>
      <c r="BXU47" s="352">
        <f t="shared" si="56"/>
        <v>0</v>
      </c>
      <c r="BXV47" s="352">
        <f t="shared" si="56"/>
        <v>0</v>
      </c>
      <c r="BXW47" s="352">
        <f t="shared" si="56"/>
        <v>0</v>
      </c>
      <c r="BXX47" s="352">
        <f t="shared" si="56"/>
        <v>0</v>
      </c>
      <c r="BXY47" s="352">
        <f t="shared" si="56"/>
        <v>0</v>
      </c>
      <c r="BXZ47" s="352">
        <f t="shared" si="56"/>
        <v>0</v>
      </c>
      <c r="BYA47" s="352">
        <f t="shared" si="56"/>
        <v>0</v>
      </c>
      <c r="BYB47" s="352">
        <f t="shared" si="56"/>
        <v>0</v>
      </c>
      <c r="BYC47" s="352">
        <f t="shared" si="56"/>
        <v>0</v>
      </c>
      <c r="BYD47" s="352">
        <f t="shared" si="56"/>
        <v>0</v>
      </c>
      <c r="BYE47" s="352">
        <f t="shared" si="56"/>
        <v>0</v>
      </c>
      <c r="BYF47" s="352">
        <f t="shared" si="56"/>
        <v>0</v>
      </c>
      <c r="BYG47" s="352">
        <f t="shared" si="56"/>
        <v>0</v>
      </c>
      <c r="BYH47" s="352">
        <f t="shared" si="56"/>
        <v>0</v>
      </c>
      <c r="BYI47" s="352">
        <f t="shared" si="56"/>
        <v>0</v>
      </c>
      <c r="BYJ47" s="352">
        <f t="shared" si="56"/>
        <v>0</v>
      </c>
      <c r="BYK47" s="352">
        <f t="shared" si="56"/>
        <v>0</v>
      </c>
      <c r="BYL47" s="352">
        <f t="shared" si="56"/>
        <v>0</v>
      </c>
      <c r="BYM47" s="352">
        <f t="shared" si="56"/>
        <v>0</v>
      </c>
      <c r="BYN47" s="352">
        <f t="shared" si="56"/>
        <v>0</v>
      </c>
      <c r="BYO47" s="352">
        <f t="shared" si="56"/>
        <v>0</v>
      </c>
      <c r="BYP47" s="352">
        <f t="shared" si="56"/>
        <v>0</v>
      </c>
      <c r="BYQ47" s="352">
        <f t="shared" si="56"/>
        <v>0</v>
      </c>
      <c r="BYR47" s="352">
        <f t="shared" si="56"/>
        <v>0</v>
      </c>
      <c r="BYS47" s="352">
        <f t="shared" si="56"/>
        <v>0</v>
      </c>
      <c r="BYT47" s="352">
        <f t="shared" si="56"/>
        <v>0</v>
      </c>
      <c r="BYU47" s="352">
        <f t="shared" si="56"/>
        <v>0</v>
      </c>
      <c r="BYV47" s="352">
        <f t="shared" si="56"/>
        <v>0</v>
      </c>
      <c r="BYW47" s="352">
        <f t="shared" si="56"/>
        <v>0</v>
      </c>
      <c r="BYX47" s="352">
        <f t="shared" si="56"/>
        <v>0</v>
      </c>
      <c r="BYY47" s="352">
        <f t="shared" si="56"/>
        <v>0</v>
      </c>
      <c r="BYZ47" s="352">
        <f t="shared" si="56"/>
        <v>0</v>
      </c>
      <c r="BZA47" s="352">
        <f t="shared" si="56"/>
        <v>0</v>
      </c>
      <c r="BZB47" s="352">
        <f t="shared" si="56"/>
        <v>0</v>
      </c>
      <c r="BZC47" s="352">
        <f t="shared" si="56"/>
        <v>0</v>
      </c>
      <c r="BZD47" s="352">
        <f t="shared" si="56"/>
        <v>0</v>
      </c>
      <c r="BZE47" s="352">
        <f t="shared" si="56"/>
        <v>0</v>
      </c>
      <c r="BZF47" s="352">
        <f t="shared" si="56"/>
        <v>0</v>
      </c>
      <c r="BZG47" s="352">
        <f t="shared" si="56"/>
        <v>0</v>
      </c>
      <c r="BZH47" s="352">
        <f t="shared" si="56"/>
        <v>0</v>
      </c>
      <c r="BZI47" s="352">
        <f t="shared" si="56"/>
        <v>0</v>
      </c>
      <c r="BZJ47" s="352">
        <f t="shared" si="56"/>
        <v>0</v>
      </c>
      <c r="BZK47" s="352">
        <f t="shared" si="56"/>
        <v>0</v>
      </c>
      <c r="BZL47" s="352">
        <f t="shared" si="56"/>
        <v>0</v>
      </c>
      <c r="BZM47" s="352">
        <f t="shared" si="56"/>
        <v>0</v>
      </c>
      <c r="BZN47" s="352">
        <f t="shared" si="56"/>
        <v>0</v>
      </c>
      <c r="BZO47" s="352">
        <f t="shared" si="56"/>
        <v>0</v>
      </c>
      <c r="BZP47" s="352">
        <f t="shared" si="56"/>
        <v>0</v>
      </c>
      <c r="BZQ47" s="352">
        <f t="shared" si="56"/>
        <v>0</v>
      </c>
      <c r="BZR47" s="352">
        <f t="shared" si="56"/>
        <v>0</v>
      </c>
      <c r="BZS47" s="352">
        <f t="shared" si="56"/>
        <v>0</v>
      </c>
      <c r="BZT47" s="352">
        <f t="shared" si="56"/>
        <v>0</v>
      </c>
      <c r="BZU47" s="352">
        <f t="shared" si="56"/>
        <v>0</v>
      </c>
      <c r="BZV47" s="352">
        <f t="shared" si="56"/>
        <v>0</v>
      </c>
      <c r="BZW47" s="352">
        <f t="shared" si="56"/>
        <v>0</v>
      </c>
      <c r="BZX47" s="352">
        <f t="shared" si="56"/>
        <v>0</v>
      </c>
      <c r="BZY47" s="352">
        <f t="shared" si="56"/>
        <v>0</v>
      </c>
      <c r="BZZ47" s="352">
        <f t="shared" si="56"/>
        <v>0</v>
      </c>
      <c r="CAA47" s="352">
        <f t="shared" si="56"/>
        <v>0</v>
      </c>
      <c r="CAB47" s="352">
        <f t="shared" si="56"/>
        <v>0</v>
      </c>
      <c r="CAC47" s="352">
        <f t="shared" si="56"/>
        <v>0</v>
      </c>
      <c r="CAD47" s="352">
        <f t="shared" ref="CAD47:CCO47" si="57">SUM(CAD43:CAD46)</f>
        <v>0</v>
      </c>
      <c r="CAE47" s="352">
        <f t="shared" si="57"/>
        <v>0</v>
      </c>
      <c r="CAF47" s="352">
        <f t="shared" si="57"/>
        <v>0</v>
      </c>
      <c r="CAG47" s="352">
        <f t="shared" si="57"/>
        <v>0</v>
      </c>
      <c r="CAH47" s="352">
        <f t="shared" si="57"/>
        <v>0</v>
      </c>
      <c r="CAI47" s="352">
        <f t="shared" si="57"/>
        <v>0</v>
      </c>
      <c r="CAJ47" s="352">
        <f t="shared" si="57"/>
        <v>0</v>
      </c>
      <c r="CAK47" s="352">
        <f t="shared" si="57"/>
        <v>0</v>
      </c>
      <c r="CAL47" s="352">
        <f t="shared" si="57"/>
        <v>0</v>
      </c>
      <c r="CAM47" s="352">
        <f t="shared" si="57"/>
        <v>0</v>
      </c>
      <c r="CAN47" s="352">
        <f t="shared" si="57"/>
        <v>0</v>
      </c>
      <c r="CAO47" s="352">
        <f t="shared" si="57"/>
        <v>0</v>
      </c>
      <c r="CAP47" s="352">
        <f t="shared" si="57"/>
        <v>0</v>
      </c>
      <c r="CAQ47" s="352">
        <f t="shared" si="57"/>
        <v>0</v>
      </c>
      <c r="CAR47" s="352">
        <f t="shared" si="57"/>
        <v>0</v>
      </c>
      <c r="CAS47" s="352">
        <f t="shared" si="57"/>
        <v>0</v>
      </c>
      <c r="CAT47" s="352">
        <f t="shared" si="57"/>
        <v>0</v>
      </c>
      <c r="CAU47" s="352">
        <f t="shared" si="57"/>
        <v>0</v>
      </c>
      <c r="CAV47" s="352">
        <f t="shared" si="57"/>
        <v>0</v>
      </c>
      <c r="CAW47" s="352">
        <f t="shared" si="57"/>
        <v>0</v>
      </c>
      <c r="CAX47" s="352">
        <f t="shared" si="57"/>
        <v>0</v>
      </c>
      <c r="CAY47" s="352">
        <f t="shared" si="57"/>
        <v>0</v>
      </c>
      <c r="CAZ47" s="352">
        <f t="shared" si="57"/>
        <v>0</v>
      </c>
      <c r="CBA47" s="352">
        <f t="shared" si="57"/>
        <v>0</v>
      </c>
      <c r="CBB47" s="352">
        <f t="shared" si="57"/>
        <v>0</v>
      </c>
      <c r="CBC47" s="352">
        <f t="shared" si="57"/>
        <v>0</v>
      </c>
      <c r="CBD47" s="352">
        <f t="shared" si="57"/>
        <v>0</v>
      </c>
      <c r="CBE47" s="352">
        <f t="shared" si="57"/>
        <v>0</v>
      </c>
      <c r="CBF47" s="352">
        <f t="shared" si="57"/>
        <v>0</v>
      </c>
      <c r="CBG47" s="352">
        <f t="shared" si="57"/>
        <v>0</v>
      </c>
      <c r="CBH47" s="352">
        <f t="shared" si="57"/>
        <v>0</v>
      </c>
      <c r="CBI47" s="352">
        <f t="shared" si="57"/>
        <v>0</v>
      </c>
      <c r="CBJ47" s="352">
        <f t="shared" si="57"/>
        <v>0</v>
      </c>
      <c r="CBK47" s="352">
        <f t="shared" si="57"/>
        <v>0</v>
      </c>
      <c r="CBL47" s="352">
        <f t="shared" si="57"/>
        <v>0</v>
      </c>
      <c r="CBM47" s="352">
        <f t="shared" si="57"/>
        <v>0</v>
      </c>
      <c r="CBN47" s="352">
        <f t="shared" si="57"/>
        <v>0</v>
      </c>
      <c r="CBO47" s="352">
        <f t="shared" si="57"/>
        <v>0</v>
      </c>
      <c r="CBP47" s="352">
        <f t="shared" si="57"/>
        <v>0</v>
      </c>
      <c r="CBQ47" s="352">
        <f t="shared" si="57"/>
        <v>0</v>
      </c>
      <c r="CBR47" s="352">
        <f t="shared" si="57"/>
        <v>0</v>
      </c>
      <c r="CBS47" s="352">
        <f t="shared" si="57"/>
        <v>0</v>
      </c>
      <c r="CBT47" s="352">
        <f t="shared" si="57"/>
        <v>0</v>
      </c>
      <c r="CBU47" s="352">
        <f t="shared" si="57"/>
        <v>0</v>
      </c>
      <c r="CBV47" s="352">
        <f t="shared" si="57"/>
        <v>0</v>
      </c>
      <c r="CBW47" s="352">
        <f t="shared" si="57"/>
        <v>0</v>
      </c>
      <c r="CBX47" s="352">
        <f t="shared" si="57"/>
        <v>0</v>
      </c>
      <c r="CBY47" s="352">
        <f t="shared" si="57"/>
        <v>0</v>
      </c>
      <c r="CBZ47" s="352">
        <f t="shared" si="57"/>
        <v>0</v>
      </c>
      <c r="CCA47" s="352">
        <f t="shared" si="57"/>
        <v>0</v>
      </c>
      <c r="CCB47" s="352">
        <f t="shared" si="57"/>
        <v>0</v>
      </c>
      <c r="CCC47" s="352">
        <f t="shared" si="57"/>
        <v>0</v>
      </c>
      <c r="CCD47" s="352">
        <f t="shared" si="57"/>
        <v>0</v>
      </c>
      <c r="CCE47" s="352">
        <f t="shared" si="57"/>
        <v>0</v>
      </c>
      <c r="CCF47" s="352">
        <f t="shared" si="57"/>
        <v>0</v>
      </c>
      <c r="CCG47" s="352">
        <f t="shared" si="57"/>
        <v>0</v>
      </c>
      <c r="CCH47" s="352">
        <f t="shared" si="57"/>
        <v>0</v>
      </c>
      <c r="CCI47" s="352">
        <f t="shared" si="57"/>
        <v>0</v>
      </c>
      <c r="CCJ47" s="352">
        <f t="shared" si="57"/>
        <v>0</v>
      </c>
      <c r="CCK47" s="352">
        <f t="shared" si="57"/>
        <v>0</v>
      </c>
      <c r="CCL47" s="352">
        <f t="shared" si="57"/>
        <v>0</v>
      </c>
      <c r="CCM47" s="352">
        <f t="shared" si="57"/>
        <v>0</v>
      </c>
      <c r="CCN47" s="352">
        <f t="shared" si="57"/>
        <v>0</v>
      </c>
      <c r="CCO47" s="352">
        <f t="shared" si="57"/>
        <v>0</v>
      </c>
      <c r="CCP47" s="352">
        <f t="shared" ref="CCP47:CFA47" si="58">SUM(CCP43:CCP46)</f>
        <v>0</v>
      </c>
      <c r="CCQ47" s="352">
        <f t="shared" si="58"/>
        <v>0</v>
      </c>
      <c r="CCR47" s="352">
        <f t="shared" si="58"/>
        <v>0</v>
      </c>
      <c r="CCS47" s="352">
        <f t="shared" si="58"/>
        <v>0</v>
      </c>
      <c r="CCT47" s="352">
        <f t="shared" si="58"/>
        <v>0</v>
      </c>
      <c r="CCU47" s="352">
        <f t="shared" si="58"/>
        <v>0</v>
      </c>
      <c r="CCV47" s="352">
        <f t="shared" si="58"/>
        <v>0</v>
      </c>
      <c r="CCW47" s="352">
        <f t="shared" si="58"/>
        <v>0</v>
      </c>
      <c r="CCX47" s="352">
        <f t="shared" si="58"/>
        <v>0</v>
      </c>
      <c r="CCY47" s="352">
        <f t="shared" si="58"/>
        <v>0</v>
      </c>
      <c r="CCZ47" s="352">
        <f t="shared" si="58"/>
        <v>0</v>
      </c>
      <c r="CDA47" s="352">
        <f t="shared" si="58"/>
        <v>0</v>
      </c>
      <c r="CDB47" s="352">
        <f t="shared" si="58"/>
        <v>0</v>
      </c>
      <c r="CDC47" s="352">
        <f t="shared" si="58"/>
        <v>0</v>
      </c>
      <c r="CDD47" s="352">
        <f t="shared" si="58"/>
        <v>0</v>
      </c>
      <c r="CDE47" s="352">
        <f t="shared" si="58"/>
        <v>0</v>
      </c>
      <c r="CDF47" s="352">
        <f t="shared" si="58"/>
        <v>0</v>
      </c>
      <c r="CDG47" s="352">
        <f t="shared" si="58"/>
        <v>0</v>
      </c>
      <c r="CDH47" s="352">
        <f t="shared" si="58"/>
        <v>0</v>
      </c>
      <c r="CDI47" s="352">
        <f t="shared" si="58"/>
        <v>0</v>
      </c>
      <c r="CDJ47" s="352">
        <f t="shared" si="58"/>
        <v>0</v>
      </c>
      <c r="CDK47" s="352">
        <f t="shared" si="58"/>
        <v>0</v>
      </c>
      <c r="CDL47" s="352">
        <f t="shared" si="58"/>
        <v>0</v>
      </c>
      <c r="CDM47" s="352">
        <f t="shared" si="58"/>
        <v>0</v>
      </c>
      <c r="CDN47" s="352">
        <f t="shared" si="58"/>
        <v>0</v>
      </c>
      <c r="CDO47" s="352">
        <f t="shared" si="58"/>
        <v>0</v>
      </c>
      <c r="CDP47" s="352">
        <f t="shared" si="58"/>
        <v>0</v>
      </c>
      <c r="CDQ47" s="352">
        <f t="shared" si="58"/>
        <v>0</v>
      </c>
      <c r="CDR47" s="352">
        <f t="shared" si="58"/>
        <v>0</v>
      </c>
      <c r="CDS47" s="352">
        <f t="shared" si="58"/>
        <v>0</v>
      </c>
      <c r="CDT47" s="352">
        <f t="shared" si="58"/>
        <v>0</v>
      </c>
      <c r="CDU47" s="352">
        <f t="shared" si="58"/>
        <v>0</v>
      </c>
      <c r="CDV47" s="352">
        <f t="shared" si="58"/>
        <v>0</v>
      </c>
      <c r="CDW47" s="352">
        <f t="shared" si="58"/>
        <v>0</v>
      </c>
      <c r="CDX47" s="352">
        <f t="shared" si="58"/>
        <v>0</v>
      </c>
      <c r="CDY47" s="352">
        <f t="shared" si="58"/>
        <v>0</v>
      </c>
      <c r="CDZ47" s="352">
        <f t="shared" si="58"/>
        <v>0</v>
      </c>
      <c r="CEA47" s="352">
        <f t="shared" si="58"/>
        <v>0</v>
      </c>
      <c r="CEB47" s="352">
        <f t="shared" si="58"/>
        <v>0</v>
      </c>
      <c r="CEC47" s="352">
        <f t="shared" si="58"/>
        <v>0</v>
      </c>
      <c r="CED47" s="352">
        <f t="shared" si="58"/>
        <v>0</v>
      </c>
      <c r="CEE47" s="352">
        <f t="shared" si="58"/>
        <v>0</v>
      </c>
      <c r="CEF47" s="352">
        <f t="shared" si="58"/>
        <v>0</v>
      </c>
      <c r="CEG47" s="352">
        <f t="shared" si="58"/>
        <v>0</v>
      </c>
      <c r="CEH47" s="352">
        <f t="shared" si="58"/>
        <v>0</v>
      </c>
      <c r="CEI47" s="352">
        <f t="shared" si="58"/>
        <v>0</v>
      </c>
      <c r="CEJ47" s="352">
        <f t="shared" si="58"/>
        <v>0</v>
      </c>
      <c r="CEK47" s="352">
        <f t="shared" si="58"/>
        <v>0</v>
      </c>
      <c r="CEL47" s="352">
        <f t="shared" si="58"/>
        <v>0</v>
      </c>
      <c r="CEM47" s="352">
        <f t="shared" si="58"/>
        <v>0</v>
      </c>
      <c r="CEN47" s="352">
        <f t="shared" si="58"/>
        <v>0</v>
      </c>
      <c r="CEO47" s="352">
        <f t="shared" si="58"/>
        <v>0</v>
      </c>
      <c r="CEP47" s="352">
        <f t="shared" si="58"/>
        <v>0</v>
      </c>
      <c r="CEQ47" s="352">
        <f t="shared" si="58"/>
        <v>0</v>
      </c>
      <c r="CER47" s="352">
        <f t="shared" si="58"/>
        <v>0</v>
      </c>
      <c r="CES47" s="352">
        <f t="shared" si="58"/>
        <v>0</v>
      </c>
      <c r="CET47" s="352">
        <f t="shared" si="58"/>
        <v>0</v>
      </c>
      <c r="CEU47" s="352">
        <f t="shared" si="58"/>
        <v>0</v>
      </c>
      <c r="CEV47" s="352">
        <f t="shared" si="58"/>
        <v>0</v>
      </c>
      <c r="CEW47" s="352">
        <f t="shared" si="58"/>
        <v>0</v>
      </c>
      <c r="CEX47" s="352">
        <f t="shared" si="58"/>
        <v>0</v>
      </c>
      <c r="CEY47" s="352">
        <f t="shared" si="58"/>
        <v>0</v>
      </c>
      <c r="CEZ47" s="352">
        <f t="shared" si="58"/>
        <v>0</v>
      </c>
      <c r="CFA47" s="352">
        <f t="shared" si="58"/>
        <v>0</v>
      </c>
      <c r="CFB47" s="352">
        <f t="shared" ref="CFB47:CHM47" si="59">SUM(CFB43:CFB46)</f>
        <v>0</v>
      </c>
      <c r="CFC47" s="352">
        <f t="shared" si="59"/>
        <v>0</v>
      </c>
      <c r="CFD47" s="352">
        <f t="shared" si="59"/>
        <v>0</v>
      </c>
      <c r="CFE47" s="352">
        <f t="shared" si="59"/>
        <v>0</v>
      </c>
      <c r="CFF47" s="352">
        <f t="shared" si="59"/>
        <v>0</v>
      </c>
      <c r="CFG47" s="352">
        <f t="shared" si="59"/>
        <v>0</v>
      </c>
      <c r="CFH47" s="352">
        <f t="shared" si="59"/>
        <v>0</v>
      </c>
      <c r="CFI47" s="352">
        <f t="shared" si="59"/>
        <v>0</v>
      </c>
      <c r="CFJ47" s="352">
        <f t="shared" si="59"/>
        <v>0</v>
      </c>
      <c r="CFK47" s="352">
        <f t="shared" si="59"/>
        <v>0</v>
      </c>
      <c r="CFL47" s="352">
        <f t="shared" si="59"/>
        <v>0</v>
      </c>
      <c r="CFM47" s="352">
        <f t="shared" si="59"/>
        <v>0</v>
      </c>
      <c r="CFN47" s="352">
        <f t="shared" si="59"/>
        <v>0</v>
      </c>
      <c r="CFO47" s="352">
        <f t="shared" si="59"/>
        <v>0</v>
      </c>
      <c r="CFP47" s="352">
        <f t="shared" si="59"/>
        <v>0</v>
      </c>
      <c r="CFQ47" s="352">
        <f t="shared" si="59"/>
        <v>0</v>
      </c>
      <c r="CFR47" s="352">
        <f t="shared" si="59"/>
        <v>0</v>
      </c>
      <c r="CFS47" s="352">
        <f t="shared" si="59"/>
        <v>0</v>
      </c>
      <c r="CFT47" s="352">
        <f t="shared" si="59"/>
        <v>0</v>
      </c>
      <c r="CFU47" s="352">
        <f t="shared" si="59"/>
        <v>0</v>
      </c>
      <c r="CFV47" s="352">
        <f t="shared" si="59"/>
        <v>0</v>
      </c>
      <c r="CFW47" s="352">
        <f t="shared" si="59"/>
        <v>0</v>
      </c>
      <c r="CFX47" s="352">
        <f t="shared" si="59"/>
        <v>0</v>
      </c>
      <c r="CFY47" s="352">
        <f t="shared" si="59"/>
        <v>0</v>
      </c>
      <c r="CFZ47" s="352">
        <f t="shared" si="59"/>
        <v>0</v>
      </c>
      <c r="CGA47" s="352">
        <f t="shared" si="59"/>
        <v>0</v>
      </c>
      <c r="CGB47" s="352">
        <f t="shared" si="59"/>
        <v>0</v>
      </c>
      <c r="CGC47" s="352">
        <f t="shared" si="59"/>
        <v>0</v>
      </c>
      <c r="CGD47" s="352">
        <f t="shared" si="59"/>
        <v>0</v>
      </c>
      <c r="CGE47" s="352">
        <f t="shared" si="59"/>
        <v>0</v>
      </c>
      <c r="CGF47" s="352">
        <f t="shared" si="59"/>
        <v>0</v>
      </c>
      <c r="CGG47" s="352">
        <f t="shared" si="59"/>
        <v>0</v>
      </c>
      <c r="CGH47" s="352">
        <f t="shared" si="59"/>
        <v>0</v>
      </c>
      <c r="CGI47" s="352">
        <f t="shared" si="59"/>
        <v>0</v>
      </c>
      <c r="CGJ47" s="352">
        <f t="shared" si="59"/>
        <v>0</v>
      </c>
      <c r="CGK47" s="352">
        <f t="shared" si="59"/>
        <v>0</v>
      </c>
      <c r="CGL47" s="352">
        <f t="shared" si="59"/>
        <v>0</v>
      </c>
      <c r="CGM47" s="352">
        <f t="shared" si="59"/>
        <v>0</v>
      </c>
      <c r="CGN47" s="352">
        <f t="shared" si="59"/>
        <v>0</v>
      </c>
      <c r="CGO47" s="352">
        <f t="shared" si="59"/>
        <v>0</v>
      </c>
      <c r="CGP47" s="352">
        <f t="shared" si="59"/>
        <v>0</v>
      </c>
      <c r="CGQ47" s="352">
        <f t="shared" si="59"/>
        <v>0</v>
      </c>
      <c r="CGR47" s="352">
        <f t="shared" si="59"/>
        <v>0</v>
      </c>
      <c r="CGS47" s="352">
        <f t="shared" si="59"/>
        <v>0</v>
      </c>
      <c r="CGT47" s="352">
        <f t="shared" si="59"/>
        <v>0</v>
      </c>
      <c r="CGU47" s="352">
        <f t="shared" si="59"/>
        <v>0</v>
      </c>
      <c r="CGV47" s="352">
        <f t="shared" si="59"/>
        <v>0</v>
      </c>
      <c r="CGW47" s="352">
        <f t="shared" si="59"/>
        <v>0</v>
      </c>
      <c r="CGX47" s="352">
        <f t="shared" si="59"/>
        <v>0</v>
      </c>
      <c r="CGY47" s="352">
        <f t="shared" si="59"/>
        <v>0</v>
      </c>
      <c r="CGZ47" s="352">
        <f t="shared" si="59"/>
        <v>0</v>
      </c>
      <c r="CHA47" s="352">
        <f t="shared" si="59"/>
        <v>0</v>
      </c>
      <c r="CHB47" s="352">
        <f t="shared" si="59"/>
        <v>0</v>
      </c>
      <c r="CHC47" s="352">
        <f t="shared" si="59"/>
        <v>0</v>
      </c>
      <c r="CHD47" s="352">
        <f t="shared" si="59"/>
        <v>0</v>
      </c>
      <c r="CHE47" s="352">
        <f t="shared" si="59"/>
        <v>0</v>
      </c>
      <c r="CHF47" s="352">
        <f t="shared" si="59"/>
        <v>0</v>
      </c>
      <c r="CHG47" s="352">
        <f t="shared" si="59"/>
        <v>0</v>
      </c>
      <c r="CHH47" s="352">
        <f t="shared" si="59"/>
        <v>0</v>
      </c>
      <c r="CHI47" s="352">
        <f t="shared" si="59"/>
        <v>0</v>
      </c>
      <c r="CHJ47" s="352">
        <f t="shared" si="59"/>
        <v>0</v>
      </c>
      <c r="CHK47" s="352">
        <f t="shared" si="59"/>
        <v>0</v>
      </c>
      <c r="CHL47" s="352">
        <f t="shared" si="59"/>
        <v>0</v>
      </c>
      <c r="CHM47" s="352">
        <f t="shared" si="59"/>
        <v>0</v>
      </c>
      <c r="CHN47" s="352">
        <f t="shared" ref="CHN47:CJY47" si="60">SUM(CHN43:CHN46)</f>
        <v>0</v>
      </c>
      <c r="CHO47" s="352">
        <f t="shared" si="60"/>
        <v>0</v>
      </c>
      <c r="CHP47" s="352">
        <f t="shared" si="60"/>
        <v>0</v>
      </c>
      <c r="CHQ47" s="352">
        <f t="shared" si="60"/>
        <v>0</v>
      </c>
      <c r="CHR47" s="352">
        <f t="shared" si="60"/>
        <v>0</v>
      </c>
      <c r="CHS47" s="352">
        <f t="shared" si="60"/>
        <v>0</v>
      </c>
      <c r="CHT47" s="352">
        <f t="shared" si="60"/>
        <v>0</v>
      </c>
      <c r="CHU47" s="352">
        <f t="shared" si="60"/>
        <v>0</v>
      </c>
      <c r="CHV47" s="352">
        <f t="shared" si="60"/>
        <v>0</v>
      </c>
      <c r="CHW47" s="352">
        <f t="shared" si="60"/>
        <v>0</v>
      </c>
      <c r="CHX47" s="352">
        <f t="shared" si="60"/>
        <v>0</v>
      </c>
      <c r="CHY47" s="352">
        <f t="shared" si="60"/>
        <v>0</v>
      </c>
      <c r="CHZ47" s="352">
        <f t="shared" si="60"/>
        <v>0</v>
      </c>
      <c r="CIA47" s="352">
        <f t="shared" si="60"/>
        <v>0</v>
      </c>
      <c r="CIB47" s="352">
        <f t="shared" si="60"/>
        <v>0</v>
      </c>
      <c r="CIC47" s="352">
        <f t="shared" si="60"/>
        <v>0</v>
      </c>
      <c r="CID47" s="352">
        <f t="shared" si="60"/>
        <v>0</v>
      </c>
      <c r="CIE47" s="352">
        <f t="shared" si="60"/>
        <v>0</v>
      </c>
      <c r="CIF47" s="352">
        <f t="shared" si="60"/>
        <v>0</v>
      </c>
      <c r="CIG47" s="352">
        <f t="shared" si="60"/>
        <v>0</v>
      </c>
      <c r="CIH47" s="352">
        <f t="shared" si="60"/>
        <v>0</v>
      </c>
      <c r="CII47" s="352">
        <f t="shared" si="60"/>
        <v>0</v>
      </c>
      <c r="CIJ47" s="352">
        <f t="shared" si="60"/>
        <v>0</v>
      </c>
      <c r="CIK47" s="352">
        <f t="shared" si="60"/>
        <v>0</v>
      </c>
      <c r="CIL47" s="352">
        <f t="shared" si="60"/>
        <v>0</v>
      </c>
      <c r="CIM47" s="352">
        <f t="shared" si="60"/>
        <v>0</v>
      </c>
      <c r="CIN47" s="352">
        <f t="shared" si="60"/>
        <v>0</v>
      </c>
      <c r="CIO47" s="352">
        <f t="shared" si="60"/>
        <v>0</v>
      </c>
      <c r="CIP47" s="352">
        <f t="shared" si="60"/>
        <v>0</v>
      </c>
      <c r="CIQ47" s="352">
        <f t="shared" si="60"/>
        <v>0</v>
      </c>
      <c r="CIR47" s="352">
        <f t="shared" si="60"/>
        <v>0</v>
      </c>
      <c r="CIS47" s="352">
        <f t="shared" si="60"/>
        <v>0</v>
      </c>
      <c r="CIT47" s="352">
        <f t="shared" si="60"/>
        <v>0</v>
      </c>
      <c r="CIU47" s="352">
        <f t="shared" si="60"/>
        <v>0</v>
      </c>
      <c r="CIV47" s="352">
        <f t="shared" si="60"/>
        <v>0</v>
      </c>
      <c r="CIW47" s="352">
        <f t="shared" si="60"/>
        <v>0</v>
      </c>
      <c r="CIX47" s="352">
        <f t="shared" si="60"/>
        <v>0</v>
      </c>
      <c r="CIY47" s="352">
        <f t="shared" si="60"/>
        <v>0</v>
      </c>
      <c r="CIZ47" s="352">
        <f t="shared" si="60"/>
        <v>0</v>
      </c>
      <c r="CJA47" s="352">
        <f t="shared" si="60"/>
        <v>0</v>
      </c>
      <c r="CJB47" s="352">
        <f t="shared" si="60"/>
        <v>0</v>
      </c>
      <c r="CJC47" s="352">
        <f t="shared" si="60"/>
        <v>0</v>
      </c>
      <c r="CJD47" s="352">
        <f t="shared" si="60"/>
        <v>0</v>
      </c>
      <c r="CJE47" s="352">
        <f t="shared" si="60"/>
        <v>0</v>
      </c>
      <c r="CJF47" s="352">
        <f t="shared" si="60"/>
        <v>0</v>
      </c>
      <c r="CJG47" s="352">
        <f t="shared" si="60"/>
        <v>0</v>
      </c>
      <c r="CJH47" s="352">
        <f t="shared" si="60"/>
        <v>0</v>
      </c>
      <c r="CJI47" s="352">
        <f t="shared" si="60"/>
        <v>0</v>
      </c>
      <c r="CJJ47" s="352">
        <f t="shared" si="60"/>
        <v>0</v>
      </c>
      <c r="CJK47" s="352">
        <f t="shared" si="60"/>
        <v>0</v>
      </c>
      <c r="CJL47" s="352">
        <f t="shared" si="60"/>
        <v>0</v>
      </c>
      <c r="CJM47" s="352">
        <f t="shared" si="60"/>
        <v>0</v>
      </c>
      <c r="CJN47" s="352">
        <f t="shared" si="60"/>
        <v>0</v>
      </c>
      <c r="CJO47" s="352">
        <f t="shared" si="60"/>
        <v>0</v>
      </c>
      <c r="CJP47" s="352">
        <f t="shared" si="60"/>
        <v>0</v>
      </c>
      <c r="CJQ47" s="352">
        <f t="shared" si="60"/>
        <v>0</v>
      </c>
      <c r="CJR47" s="352">
        <f t="shared" si="60"/>
        <v>0</v>
      </c>
      <c r="CJS47" s="352">
        <f t="shared" si="60"/>
        <v>0</v>
      </c>
      <c r="CJT47" s="352">
        <f t="shared" si="60"/>
        <v>0</v>
      </c>
      <c r="CJU47" s="352">
        <f t="shared" si="60"/>
        <v>0</v>
      </c>
      <c r="CJV47" s="352">
        <f t="shared" si="60"/>
        <v>0</v>
      </c>
      <c r="CJW47" s="352">
        <f t="shared" si="60"/>
        <v>0</v>
      </c>
      <c r="CJX47" s="352">
        <f t="shared" si="60"/>
        <v>0</v>
      </c>
      <c r="CJY47" s="352">
        <f t="shared" si="60"/>
        <v>0</v>
      </c>
      <c r="CJZ47" s="352">
        <f t="shared" ref="CJZ47:CMK47" si="61">SUM(CJZ43:CJZ46)</f>
        <v>0</v>
      </c>
      <c r="CKA47" s="352">
        <f t="shared" si="61"/>
        <v>0</v>
      </c>
      <c r="CKB47" s="352">
        <f t="shared" si="61"/>
        <v>0</v>
      </c>
      <c r="CKC47" s="352">
        <f t="shared" si="61"/>
        <v>0</v>
      </c>
      <c r="CKD47" s="352">
        <f t="shared" si="61"/>
        <v>0</v>
      </c>
      <c r="CKE47" s="352">
        <f t="shared" si="61"/>
        <v>0</v>
      </c>
      <c r="CKF47" s="352">
        <f t="shared" si="61"/>
        <v>0</v>
      </c>
      <c r="CKG47" s="352">
        <f t="shared" si="61"/>
        <v>0</v>
      </c>
      <c r="CKH47" s="352">
        <f t="shared" si="61"/>
        <v>0</v>
      </c>
      <c r="CKI47" s="352">
        <f t="shared" si="61"/>
        <v>0</v>
      </c>
      <c r="CKJ47" s="352">
        <f t="shared" si="61"/>
        <v>0</v>
      </c>
      <c r="CKK47" s="352">
        <f t="shared" si="61"/>
        <v>0</v>
      </c>
      <c r="CKL47" s="352">
        <f t="shared" si="61"/>
        <v>0</v>
      </c>
      <c r="CKM47" s="352">
        <f t="shared" si="61"/>
        <v>0</v>
      </c>
      <c r="CKN47" s="352">
        <f t="shared" si="61"/>
        <v>0</v>
      </c>
      <c r="CKO47" s="352">
        <f t="shared" si="61"/>
        <v>0</v>
      </c>
      <c r="CKP47" s="352">
        <f t="shared" si="61"/>
        <v>0</v>
      </c>
      <c r="CKQ47" s="352">
        <f t="shared" si="61"/>
        <v>0</v>
      </c>
      <c r="CKR47" s="352">
        <f t="shared" si="61"/>
        <v>0</v>
      </c>
      <c r="CKS47" s="352">
        <f t="shared" si="61"/>
        <v>0</v>
      </c>
      <c r="CKT47" s="352">
        <f t="shared" si="61"/>
        <v>0</v>
      </c>
      <c r="CKU47" s="352">
        <f t="shared" si="61"/>
        <v>0</v>
      </c>
      <c r="CKV47" s="352">
        <f t="shared" si="61"/>
        <v>0</v>
      </c>
      <c r="CKW47" s="352">
        <f t="shared" si="61"/>
        <v>0</v>
      </c>
      <c r="CKX47" s="352">
        <f t="shared" si="61"/>
        <v>0</v>
      </c>
      <c r="CKY47" s="352">
        <f t="shared" si="61"/>
        <v>0</v>
      </c>
      <c r="CKZ47" s="352">
        <f t="shared" si="61"/>
        <v>0</v>
      </c>
      <c r="CLA47" s="352">
        <f t="shared" si="61"/>
        <v>0</v>
      </c>
      <c r="CLB47" s="352">
        <f t="shared" si="61"/>
        <v>0</v>
      </c>
      <c r="CLC47" s="352">
        <f t="shared" si="61"/>
        <v>0</v>
      </c>
      <c r="CLD47" s="352">
        <f t="shared" si="61"/>
        <v>0</v>
      </c>
      <c r="CLE47" s="352">
        <f t="shared" si="61"/>
        <v>0</v>
      </c>
      <c r="CLF47" s="352">
        <f t="shared" si="61"/>
        <v>0</v>
      </c>
      <c r="CLG47" s="352">
        <f t="shared" si="61"/>
        <v>0</v>
      </c>
      <c r="CLH47" s="352">
        <f t="shared" si="61"/>
        <v>0</v>
      </c>
      <c r="CLI47" s="352">
        <f t="shared" si="61"/>
        <v>0</v>
      </c>
      <c r="CLJ47" s="352">
        <f t="shared" si="61"/>
        <v>0</v>
      </c>
      <c r="CLK47" s="352">
        <f t="shared" si="61"/>
        <v>0</v>
      </c>
      <c r="CLL47" s="352">
        <f t="shared" si="61"/>
        <v>0</v>
      </c>
      <c r="CLM47" s="352">
        <f t="shared" si="61"/>
        <v>0</v>
      </c>
      <c r="CLN47" s="352">
        <f t="shared" si="61"/>
        <v>0</v>
      </c>
      <c r="CLO47" s="352">
        <f t="shared" si="61"/>
        <v>0</v>
      </c>
      <c r="CLP47" s="352">
        <f t="shared" si="61"/>
        <v>0</v>
      </c>
      <c r="CLQ47" s="352">
        <f t="shared" si="61"/>
        <v>0</v>
      </c>
      <c r="CLR47" s="352">
        <f t="shared" si="61"/>
        <v>0</v>
      </c>
      <c r="CLS47" s="352">
        <f t="shared" si="61"/>
        <v>0</v>
      </c>
      <c r="CLT47" s="352">
        <f t="shared" si="61"/>
        <v>0</v>
      </c>
      <c r="CLU47" s="352">
        <f t="shared" si="61"/>
        <v>0</v>
      </c>
      <c r="CLV47" s="352">
        <f t="shared" si="61"/>
        <v>0</v>
      </c>
      <c r="CLW47" s="352">
        <f t="shared" si="61"/>
        <v>0</v>
      </c>
      <c r="CLX47" s="352">
        <f t="shared" si="61"/>
        <v>0</v>
      </c>
      <c r="CLY47" s="352">
        <f t="shared" si="61"/>
        <v>0</v>
      </c>
      <c r="CLZ47" s="352">
        <f t="shared" si="61"/>
        <v>0</v>
      </c>
      <c r="CMA47" s="352">
        <f t="shared" si="61"/>
        <v>0</v>
      </c>
      <c r="CMB47" s="352">
        <f t="shared" si="61"/>
        <v>0</v>
      </c>
      <c r="CMC47" s="352">
        <f t="shared" si="61"/>
        <v>0</v>
      </c>
      <c r="CMD47" s="352">
        <f t="shared" si="61"/>
        <v>0</v>
      </c>
      <c r="CME47" s="352">
        <f t="shared" si="61"/>
        <v>0</v>
      </c>
      <c r="CMF47" s="352">
        <f t="shared" si="61"/>
        <v>0</v>
      </c>
      <c r="CMG47" s="352">
        <f t="shared" si="61"/>
        <v>0</v>
      </c>
      <c r="CMH47" s="352">
        <f t="shared" si="61"/>
        <v>0</v>
      </c>
      <c r="CMI47" s="352">
        <f t="shared" si="61"/>
        <v>0</v>
      </c>
      <c r="CMJ47" s="352">
        <f t="shared" si="61"/>
        <v>0</v>
      </c>
      <c r="CMK47" s="352">
        <f t="shared" si="61"/>
        <v>0</v>
      </c>
      <c r="CML47" s="352">
        <f t="shared" ref="CML47:COW47" si="62">SUM(CML43:CML46)</f>
        <v>0</v>
      </c>
      <c r="CMM47" s="352">
        <f t="shared" si="62"/>
        <v>0</v>
      </c>
      <c r="CMN47" s="352">
        <f t="shared" si="62"/>
        <v>0</v>
      </c>
      <c r="CMO47" s="352">
        <f t="shared" si="62"/>
        <v>0</v>
      </c>
      <c r="CMP47" s="352">
        <f t="shared" si="62"/>
        <v>0</v>
      </c>
      <c r="CMQ47" s="352">
        <f t="shared" si="62"/>
        <v>0</v>
      </c>
      <c r="CMR47" s="352">
        <f t="shared" si="62"/>
        <v>0</v>
      </c>
      <c r="CMS47" s="352">
        <f t="shared" si="62"/>
        <v>0</v>
      </c>
      <c r="CMT47" s="352">
        <f t="shared" si="62"/>
        <v>0</v>
      </c>
      <c r="CMU47" s="352">
        <f t="shared" si="62"/>
        <v>0</v>
      </c>
      <c r="CMV47" s="352">
        <f t="shared" si="62"/>
        <v>0</v>
      </c>
      <c r="CMW47" s="352">
        <f t="shared" si="62"/>
        <v>0</v>
      </c>
      <c r="CMX47" s="352">
        <f t="shared" si="62"/>
        <v>0</v>
      </c>
      <c r="CMY47" s="352">
        <f t="shared" si="62"/>
        <v>0</v>
      </c>
      <c r="CMZ47" s="352">
        <f t="shared" si="62"/>
        <v>0</v>
      </c>
      <c r="CNA47" s="352">
        <f t="shared" si="62"/>
        <v>0</v>
      </c>
      <c r="CNB47" s="352">
        <f t="shared" si="62"/>
        <v>0</v>
      </c>
      <c r="CNC47" s="352">
        <f t="shared" si="62"/>
        <v>0</v>
      </c>
      <c r="CND47" s="352">
        <f t="shared" si="62"/>
        <v>0</v>
      </c>
      <c r="CNE47" s="352">
        <f t="shared" si="62"/>
        <v>0</v>
      </c>
      <c r="CNF47" s="352">
        <f t="shared" si="62"/>
        <v>0</v>
      </c>
      <c r="CNG47" s="352">
        <f t="shared" si="62"/>
        <v>0</v>
      </c>
      <c r="CNH47" s="352">
        <f t="shared" si="62"/>
        <v>0</v>
      </c>
      <c r="CNI47" s="352">
        <f t="shared" si="62"/>
        <v>0</v>
      </c>
      <c r="CNJ47" s="352">
        <f t="shared" si="62"/>
        <v>0</v>
      </c>
      <c r="CNK47" s="352">
        <f t="shared" si="62"/>
        <v>0</v>
      </c>
      <c r="CNL47" s="352">
        <f t="shared" si="62"/>
        <v>0</v>
      </c>
      <c r="CNM47" s="352">
        <f t="shared" si="62"/>
        <v>0</v>
      </c>
      <c r="CNN47" s="352">
        <f t="shared" si="62"/>
        <v>0</v>
      </c>
      <c r="CNO47" s="352">
        <f t="shared" si="62"/>
        <v>0</v>
      </c>
      <c r="CNP47" s="352">
        <f t="shared" si="62"/>
        <v>0</v>
      </c>
      <c r="CNQ47" s="352">
        <f t="shared" si="62"/>
        <v>0</v>
      </c>
      <c r="CNR47" s="352">
        <f t="shared" si="62"/>
        <v>0</v>
      </c>
      <c r="CNS47" s="352">
        <f t="shared" si="62"/>
        <v>0</v>
      </c>
      <c r="CNT47" s="352">
        <f t="shared" si="62"/>
        <v>0</v>
      </c>
      <c r="CNU47" s="352">
        <f t="shared" si="62"/>
        <v>0</v>
      </c>
      <c r="CNV47" s="352">
        <f t="shared" si="62"/>
        <v>0</v>
      </c>
      <c r="CNW47" s="352">
        <f t="shared" si="62"/>
        <v>0</v>
      </c>
      <c r="CNX47" s="352">
        <f t="shared" si="62"/>
        <v>0</v>
      </c>
      <c r="CNY47" s="352">
        <f t="shared" si="62"/>
        <v>0</v>
      </c>
      <c r="CNZ47" s="352">
        <f t="shared" si="62"/>
        <v>0</v>
      </c>
      <c r="COA47" s="352">
        <f t="shared" si="62"/>
        <v>0</v>
      </c>
      <c r="COB47" s="352">
        <f t="shared" si="62"/>
        <v>0</v>
      </c>
      <c r="COC47" s="352">
        <f t="shared" si="62"/>
        <v>0</v>
      </c>
      <c r="COD47" s="352">
        <f t="shared" si="62"/>
        <v>0</v>
      </c>
      <c r="COE47" s="352">
        <f t="shared" si="62"/>
        <v>0</v>
      </c>
      <c r="COF47" s="352">
        <f t="shared" si="62"/>
        <v>0</v>
      </c>
      <c r="COG47" s="352">
        <f t="shared" si="62"/>
        <v>0</v>
      </c>
      <c r="COH47" s="352">
        <f t="shared" si="62"/>
        <v>0</v>
      </c>
      <c r="COI47" s="352">
        <f t="shared" si="62"/>
        <v>0</v>
      </c>
      <c r="COJ47" s="352">
        <f t="shared" si="62"/>
        <v>0</v>
      </c>
      <c r="COK47" s="352">
        <f t="shared" si="62"/>
        <v>0</v>
      </c>
      <c r="COL47" s="352">
        <f t="shared" si="62"/>
        <v>0</v>
      </c>
      <c r="COM47" s="352">
        <f t="shared" si="62"/>
        <v>0</v>
      </c>
      <c r="CON47" s="352">
        <f t="shared" si="62"/>
        <v>0</v>
      </c>
      <c r="COO47" s="352">
        <f t="shared" si="62"/>
        <v>0</v>
      </c>
      <c r="COP47" s="352">
        <f t="shared" si="62"/>
        <v>0</v>
      </c>
      <c r="COQ47" s="352">
        <f t="shared" si="62"/>
        <v>0</v>
      </c>
      <c r="COR47" s="352">
        <f t="shared" si="62"/>
        <v>0</v>
      </c>
      <c r="COS47" s="352">
        <f t="shared" si="62"/>
        <v>0</v>
      </c>
      <c r="COT47" s="352">
        <f t="shared" si="62"/>
        <v>0</v>
      </c>
      <c r="COU47" s="352">
        <f t="shared" si="62"/>
        <v>0</v>
      </c>
      <c r="COV47" s="352">
        <f t="shared" si="62"/>
        <v>0</v>
      </c>
      <c r="COW47" s="352">
        <f t="shared" si="62"/>
        <v>0</v>
      </c>
      <c r="COX47" s="352">
        <f t="shared" ref="COX47:CRI47" si="63">SUM(COX43:COX46)</f>
        <v>0</v>
      </c>
      <c r="COY47" s="352">
        <f t="shared" si="63"/>
        <v>0</v>
      </c>
      <c r="COZ47" s="352">
        <f t="shared" si="63"/>
        <v>0</v>
      </c>
      <c r="CPA47" s="352">
        <f t="shared" si="63"/>
        <v>0</v>
      </c>
      <c r="CPB47" s="352">
        <f t="shared" si="63"/>
        <v>0</v>
      </c>
      <c r="CPC47" s="352">
        <f t="shared" si="63"/>
        <v>0</v>
      </c>
      <c r="CPD47" s="352">
        <f t="shared" si="63"/>
        <v>0</v>
      </c>
      <c r="CPE47" s="352">
        <f t="shared" si="63"/>
        <v>0</v>
      </c>
      <c r="CPF47" s="352">
        <f t="shared" si="63"/>
        <v>0</v>
      </c>
      <c r="CPG47" s="352">
        <f t="shared" si="63"/>
        <v>0</v>
      </c>
      <c r="CPH47" s="352">
        <f t="shared" si="63"/>
        <v>0</v>
      </c>
      <c r="CPI47" s="352">
        <f t="shared" si="63"/>
        <v>0</v>
      </c>
      <c r="CPJ47" s="352">
        <f t="shared" si="63"/>
        <v>0</v>
      </c>
      <c r="CPK47" s="352">
        <f t="shared" si="63"/>
        <v>0</v>
      </c>
      <c r="CPL47" s="352">
        <f t="shared" si="63"/>
        <v>0</v>
      </c>
      <c r="CPM47" s="352">
        <f t="shared" si="63"/>
        <v>0</v>
      </c>
      <c r="CPN47" s="352">
        <f t="shared" si="63"/>
        <v>0</v>
      </c>
      <c r="CPO47" s="352">
        <f t="shared" si="63"/>
        <v>0</v>
      </c>
      <c r="CPP47" s="352">
        <f t="shared" si="63"/>
        <v>0</v>
      </c>
      <c r="CPQ47" s="352">
        <f t="shared" si="63"/>
        <v>0</v>
      </c>
      <c r="CPR47" s="352">
        <f t="shared" si="63"/>
        <v>0</v>
      </c>
      <c r="CPS47" s="352">
        <f t="shared" si="63"/>
        <v>0</v>
      </c>
      <c r="CPT47" s="352">
        <f t="shared" si="63"/>
        <v>0</v>
      </c>
      <c r="CPU47" s="352">
        <f t="shared" si="63"/>
        <v>0</v>
      </c>
      <c r="CPV47" s="352">
        <f t="shared" si="63"/>
        <v>0</v>
      </c>
      <c r="CPW47" s="352">
        <f t="shared" si="63"/>
        <v>0</v>
      </c>
      <c r="CPX47" s="352">
        <f t="shared" si="63"/>
        <v>0</v>
      </c>
      <c r="CPY47" s="352">
        <f t="shared" si="63"/>
        <v>0</v>
      </c>
      <c r="CPZ47" s="352">
        <f t="shared" si="63"/>
        <v>0</v>
      </c>
      <c r="CQA47" s="352">
        <f t="shared" si="63"/>
        <v>0</v>
      </c>
      <c r="CQB47" s="352">
        <f t="shared" si="63"/>
        <v>0</v>
      </c>
      <c r="CQC47" s="352">
        <f t="shared" si="63"/>
        <v>0</v>
      </c>
      <c r="CQD47" s="352">
        <f t="shared" si="63"/>
        <v>0</v>
      </c>
      <c r="CQE47" s="352">
        <f t="shared" si="63"/>
        <v>0</v>
      </c>
      <c r="CQF47" s="352">
        <f t="shared" si="63"/>
        <v>0</v>
      </c>
      <c r="CQG47" s="352">
        <f t="shared" si="63"/>
        <v>0</v>
      </c>
      <c r="CQH47" s="352">
        <f t="shared" si="63"/>
        <v>0</v>
      </c>
      <c r="CQI47" s="352">
        <f t="shared" si="63"/>
        <v>0</v>
      </c>
      <c r="CQJ47" s="352">
        <f t="shared" si="63"/>
        <v>0</v>
      </c>
      <c r="CQK47" s="352">
        <f t="shared" si="63"/>
        <v>0</v>
      </c>
      <c r="CQL47" s="352">
        <f t="shared" si="63"/>
        <v>0</v>
      </c>
      <c r="CQM47" s="352">
        <f t="shared" si="63"/>
        <v>0</v>
      </c>
      <c r="CQN47" s="352">
        <f t="shared" si="63"/>
        <v>0</v>
      </c>
      <c r="CQO47" s="352">
        <f t="shared" si="63"/>
        <v>0</v>
      </c>
      <c r="CQP47" s="352">
        <f t="shared" si="63"/>
        <v>0</v>
      </c>
      <c r="CQQ47" s="352">
        <f t="shared" si="63"/>
        <v>0</v>
      </c>
      <c r="CQR47" s="352">
        <f t="shared" si="63"/>
        <v>0</v>
      </c>
      <c r="CQS47" s="352">
        <f t="shared" si="63"/>
        <v>0</v>
      </c>
      <c r="CQT47" s="352">
        <f t="shared" si="63"/>
        <v>0</v>
      </c>
      <c r="CQU47" s="352">
        <f t="shared" si="63"/>
        <v>0</v>
      </c>
      <c r="CQV47" s="352">
        <f t="shared" si="63"/>
        <v>0</v>
      </c>
      <c r="CQW47" s="352">
        <f t="shared" si="63"/>
        <v>0</v>
      </c>
      <c r="CQX47" s="352">
        <f t="shared" si="63"/>
        <v>0</v>
      </c>
      <c r="CQY47" s="352">
        <f t="shared" si="63"/>
        <v>0</v>
      </c>
      <c r="CQZ47" s="352">
        <f t="shared" si="63"/>
        <v>0</v>
      </c>
      <c r="CRA47" s="352">
        <f t="shared" si="63"/>
        <v>0</v>
      </c>
      <c r="CRB47" s="352">
        <f t="shared" si="63"/>
        <v>0</v>
      </c>
      <c r="CRC47" s="352">
        <f t="shared" si="63"/>
        <v>0</v>
      </c>
      <c r="CRD47" s="352">
        <f t="shared" si="63"/>
        <v>0</v>
      </c>
      <c r="CRE47" s="352">
        <f t="shared" si="63"/>
        <v>0</v>
      </c>
      <c r="CRF47" s="352">
        <f t="shared" si="63"/>
        <v>0</v>
      </c>
      <c r="CRG47" s="352">
        <f t="shared" si="63"/>
        <v>0</v>
      </c>
      <c r="CRH47" s="352">
        <f t="shared" si="63"/>
        <v>0</v>
      </c>
      <c r="CRI47" s="352">
        <f t="shared" si="63"/>
        <v>0</v>
      </c>
      <c r="CRJ47" s="352">
        <f t="shared" ref="CRJ47:CTU47" si="64">SUM(CRJ43:CRJ46)</f>
        <v>0</v>
      </c>
      <c r="CRK47" s="352">
        <f t="shared" si="64"/>
        <v>0</v>
      </c>
      <c r="CRL47" s="352">
        <f t="shared" si="64"/>
        <v>0</v>
      </c>
      <c r="CRM47" s="352">
        <f t="shared" si="64"/>
        <v>0</v>
      </c>
      <c r="CRN47" s="352">
        <f t="shared" si="64"/>
        <v>0</v>
      </c>
      <c r="CRO47" s="352">
        <f t="shared" si="64"/>
        <v>0</v>
      </c>
      <c r="CRP47" s="352">
        <f t="shared" si="64"/>
        <v>0</v>
      </c>
      <c r="CRQ47" s="352">
        <f t="shared" si="64"/>
        <v>0</v>
      </c>
      <c r="CRR47" s="352">
        <f t="shared" si="64"/>
        <v>0</v>
      </c>
      <c r="CRS47" s="352">
        <f t="shared" si="64"/>
        <v>0</v>
      </c>
      <c r="CRT47" s="352">
        <f t="shared" si="64"/>
        <v>0</v>
      </c>
      <c r="CRU47" s="352">
        <f t="shared" si="64"/>
        <v>0</v>
      </c>
      <c r="CRV47" s="352">
        <f t="shared" si="64"/>
        <v>0</v>
      </c>
      <c r="CRW47" s="352">
        <f t="shared" si="64"/>
        <v>0</v>
      </c>
      <c r="CRX47" s="352">
        <f t="shared" si="64"/>
        <v>0</v>
      </c>
      <c r="CRY47" s="352">
        <f t="shared" si="64"/>
        <v>0</v>
      </c>
      <c r="CRZ47" s="352">
        <f t="shared" si="64"/>
        <v>0</v>
      </c>
      <c r="CSA47" s="352">
        <f t="shared" si="64"/>
        <v>0</v>
      </c>
      <c r="CSB47" s="352">
        <f t="shared" si="64"/>
        <v>0</v>
      </c>
      <c r="CSC47" s="352">
        <f t="shared" si="64"/>
        <v>0</v>
      </c>
      <c r="CSD47" s="352">
        <f t="shared" si="64"/>
        <v>0</v>
      </c>
      <c r="CSE47" s="352">
        <f t="shared" si="64"/>
        <v>0</v>
      </c>
      <c r="CSF47" s="352">
        <f t="shared" si="64"/>
        <v>0</v>
      </c>
      <c r="CSG47" s="352">
        <f t="shared" si="64"/>
        <v>0</v>
      </c>
      <c r="CSH47" s="352">
        <f t="shared" si="64"/>
        <v>0</v>
      </c>
      <c r="CSI47" s="352">
        <f t="shared" si="64"/>
        <v>0</v>
      </c>
      <c r="CSJ47" s="352">
        <f t="shared" si="64"/>
        <v>0</v>
      </c>
      <c r="CSK47" s="352">
        <f t="shared" si="64"/>
        <v>0</v>
      </c>
      <c r="CSL47" s="352">
        <f t="shared" si="64"/>
        <v>0</v>
      </c>
      <c r="CSM47" s="352">
        <f t="shared" si="64"/>
        <v>0</v>
      </c>
      <c r="CSN47" s="352">
        <f t="shared" si="64"/>
        <v>0</v>
      </c>
      <c r="CSO47" s="352">
        <f t="shared" si="64"/>
        <v>0</v>
      </c>
      <c r="CSP47" s="352">
        <f t="shared" si="64"/>
        <v>0</v>
      </c>
      <c r="CSQ47" s="352">
        <f t="shared" si="64"/>
        <v>0</v>
      </c>
      <c r="CSR47" s="352">
        <f t="shared" si="64"/>
        <v>0</v>
      </c>
      <c r="CSS47" s="352">
        <f t="shared" si="64"/>
        <v>0</v>
      </c>
      <c r="CST47" s="352">
        <f t="shared" si="64"/>
        <v>0</v>
      </c>
      <c r="CSU47" s="352">
        <f t="shared" si="64"/>
        <v>0</v>
      </c>
      <c r="CSV47" s="352">
        <f t="shared" si="64"/>
        <v>0</v>
      </c>
      <c r="CSW47" s="352">
        <f t="shared" si="64"/>
        <v>0</v>
      </c>
      <c r="CSX47" s="352">
        <f t="shared" si="64"/>
        <v>0</v>
      </c>
      <c r="CSY47" s="352">
        <f t="shared" si="64"/>
        <v>0</v>
      </c>
      <c r="CSZ47" s="352">
        <f t="shared" si="64"/>
        <v>0</v>
      </c>
      <c r="CTA47" s="352">
        <f t="shared" si="64"/>
        <v>0</v>
      </c>
      <c r="CTB47" s="352">
        <f t="shared" si="64"/>
        <v>0</v>
      </c>
      <c r="CTC47" s="352">
        <f t="shared" si="64"/>
        <v>0</v>
      </c>
      <c r="CTD47" s="352">
        <f t="shared" si="64"/>
        <v>0</v>
      </c>
      <c r="CTE47" s="352">
        <f t="shared" si="64"/>
        <v>0</v>
      </c>
      <c r="CTF47" s="352">
        <f t="shared" si="64"/>
        <v>0</v>
      </c>
      <c r="CTG47" s="352">
        <f t="shared" si="64"/>
        <v>0</v>
      </c>
      <c r="CTH47" s="352">
        <f t="shared" si="64"/>
        <v>0</v>
      </c>
      <c r="CTI47" s="352">
        <f t="shared" si="64"/>
        <v>0</v>
      </c>
      <c r="CTJ47" s="352">
        <f t="shared" si="64"/>
        <v>0</v>
      </c>
      <c r="CTK47" s="352">
        <f t="shared" si="64"/>
        <v>0</v>
      </c>
      <c r="CTL47" s="352">
        <f t="shared" si="64"/>
        <v>0</v>
      </c>
      <c r="CTM47" s="352">
        <f t="shared" si="64"/>
        <v>0</v>
      </c>
      <c r="CTN47" s="352">
        <f t="shared" si="64"/>
        <v>0</v>
      </c>
      <c r="CTO47" s="352">
        <f t="shared" si="64"/>
        <v>0</v>
      </c>
      <c r="CTP47" s="352">
        <f t="shared" si="64"/>
        <v>0</v>
      </c>
      <c r="CTQ47" s="352">
        <f t="shared" si="64"/>
        <v>0</v>
      </c>
      <c r="CTR47" s="352">
        <f t="shared" si="64"/>
        <v>0</v>
      </c>
      <c r="CTS47" s="352">
        <f t="shared" si="64"/>
        <v>0</v>
      </c>
      <c r="CTT47" s="352">
        <f t="shared" si="64"/>
        <v>0</v>
      </c>
      <c r="CTU47" s="352">
        <f t="shared" si="64"/>
        <v>0</v>
      </c>
      <c r="CTV47" s="352">
        <f t="shared" ref="CTV47:CWG47" si="65">SUM(CTV43:CTV46)</f>
        <v>0</v>
      </c>
      <c r="CTW47" s="352">
        <f t="shared" si="65"/>
        <v>0</v>
      </c>
      <c r="CTX47" s="352">
        <f t="shared" si="65"/>
        <v>0</v>
      </c>
      <c r="CTY47" s="352">
        <f t="shared" si="65"/>
        <v>0</v>
      </c>
      <c r="CTZ47" s="352">
        <f t="shared" si="65"/>
        <v>0</v>
      </c>
      <c r="CUA47" s="352">
        <f t="shared" si="65"/>
        <v>0</v>
      </c>
      <c r="CUB47" s="352">
        <f t="shared" si="65"/>
        <v>0</v>
      </c>
      <c r="CUC47" s="352">
        <f t="shared" si="65"/>
        <v>0</v>
      </c>
      <c r="CUD47" s="352">
        <f t="shared" si="65"/>
        <v>0</v>
      </c>
      <c r="CUE47" s="352">
        <f t="shared" si="65"/>
        <v>0</v>
      </c>
      <c r="CUF47" s="352">
        <f t="shared" si="65"/>
        <v>0</v>
      </c>
      <c r="CUG47" s="352">
        <f t="shared" si="65"/>
        <v>0</v>
      </c>
      <c r="CUH47" s="352">
        <f t="shared" si="65"/>
        <v>0</v>
      </c>
      <c r="CUI47" s="352">
        <f t="shared" si="65"/>
        <v>0</v>
      </c>
      <c r="CUJ47" s="352">
        <f t="shared" si="65"/>
        <v>0</v>
      </c>
      <c r="CUK47" s="352">
        <f t="shared" si="65"/>
        <v>0</v>
      </c>
      <c r="CUL47" s="352">
        <f t="shared" si="65"/>
        <v>0</v>
      </c>
      <c r="CUM47" s="352">
        <f t="shared" si="65"/>
        <v>0</v>
      </c>
      <c r="CUN47" s="352">
        <f t="shared" si="65"/>
        <v>0</v>
      </c>
      <c r="CUO47" s="352">
        <f t="shared" si="65"/>
        <v>0</v>
      </c>
      <c r="CUP47" s="352">
        <f t="shared" si="65"/>
        <v>0</v>
      </c>
      <c r="CUQ47" s="352">
        <f t="shared" si="65"/>
        <v>0</v>
      </c>
      <c r="CUR47" s="352">
        <f t="shared" si="65"/>
        <v>0</v>
      </c>
      <c r="CUS47" s="352">
        <f t="shared" si="65"/>
        <v>0</v>
      </c>
      <c r="CUT47" s="352">
        <f t="shared" si="65"/>
        <v>0</v>
      </c>
      <c r="CUU47" s="352">
        <f t="shared" si="65"/>
        <v>0</v>
      </c>
      <c r="CUV47" s="352">
        <f t="shared" si="65"/>
        <v>0</v>
      </c>
      <c r="CUW47" s="352">
        <f t="shared" si="65"/>
        <v>0</v>
      </c>
      <c r="CUX47" s="352">
        <f t="shared" si="65"/>
        <v>0</v>
      </c>
      <c r="CUY47" s="352">
        <f t="shared" si="65"/>
        <v>0</v>
      </c>
      <c r="CUZ47" s="352">
        <f t="shared" si="65"/>
        <v>0</v>
      </c>
      <c r="CVA47" s="352">
        <f t="shared" si="65"/>
        <v>0</v>
      </c>
      <c r="CVB47" s="352">
        <f t="shared" si="65"/>
        <v>0</v>
      </c>
      <c r="CVC47" s="352">
        <f t="shared" si="65"/>
        <v>0</v>
      </c>
      <c r="CVD47" s="352">
        <f t="shared" si="65"/>
        <v>0</v>
      </c>
      <c r="CVE47" s="352">
        <f t="shared" si="65"/>
        <v>0</v>
      </c>
      <c r="CVF47" s="352">
        <f t="shared" si="65"/>
        <v>0</v>
      </c>
      <c r="CVG47" s="352">
        <f t="shared" si="65"/>
        <v>0</v>
      </c>
      <c r="CVH47" s="352">
        <f t="shared" si="65"/>
        <v>0</v>
      </c>
      <c r="CVI47" s="352">
        <f t="shared" si="65"/>
        <v>0</v>
      </c>
      <c r="CVJ47" s="352">
        <f t="shared" si="65"/>
        <v>0</v>
      </c>
      <c r="CVK47" s="352">
        <f t="shared" si="65"/>
        <v>0</v>
      </c>
      <c r="CVL47" s="352">
        <f t="shared" si="65"/>
        <v>0</v>
      </c>
      <c r="CVM47" s="352">
        <f t="shared" si="65"/>
        <v>0</v>
      </c>
      <c r="CVN47" s="352">
        <f t="shared" si="65"/>
        <v>0</v>
      </c>
      <c r="CVO47" s="352">
        <f t="shared" si="65"/>
        <v>0</v>
      </c>
      <c r="CVP47" s="352">
        <f t="shared" si="65"/>
        <v>0</v>
      </c>
      <c r="CVQ47" s="352">
        <f t="shared" si="65"/>
        <v>0</v>
      </c>
      <c r="CVR47" s="352">
        <f t="shared" si="65"/>
        <v>0</v>
      </c>
      <c r="CVS47" s="352">
        <f t="shared" si="65"/>
        <v>0</v>
      </c>
      <c r="CVT47" s="352">
        <f t="shared" si="65"/>
        <v>0</v>
      </c>
      <c r="CVU47" s="352">
        <f t="shared" si="65"/>
        <v>0</v>
      </c>
      <c r="CVV47" s="352">
        <f t="shared" si="65"/>
        <v>0</v>
      </c>
      <c r="CVW47" s="352">
        <f t="shared" si="65"/>
        <v>0</v>
      </c>
      <c r="CVX47" s="352">
        <f t="shared" si="65"/>
        <v>0</v>
      </c>
      <c r="CVY47" s="352">
        <f t="shared" si="65"/>
        <v>0</v>
      </c>
      <c r="CVZ47" s="352">
        <f t="shared" si="65"/>
        <v>0</v>
      </c>
      <c r="CWA47" s="352">
        <f t="shared" si="65"/>
        <v>0</v>
      </c>
      <c r="CWB47" s="352">
        <f t="shared" si="65"/>
        <v>0</v>
      </c>
      <c r="CWC47" s="352">
        <f t="shared" si="65"/>
        <v>0</v>
      </c>
      <c r="CWD47" s="352">
        <f t="shared" si="65"/>
        <v>0</v>
      </c>
      <c r="CWE47" s="352">
        <f t="shared" si="65"/>
        <v>0</v>
      </c>
      <c r="CWF47" s="352">
        <f t="shared" si="65"/>
        <v>0</v>
      </c>
      <c r="CWG47" s="352">
        <f t="shared" si="65"/>
        <v>0</v>
      </c>
      <c r="CWH47" s="352">
        <f t="shared" ref="CWH47:CYS47" si="66">SUM(CWH43:CWH46)</f>
        <v>0</v>
      </c>
      <c r="CWI47" s="352">
        <f t="shared" si="66"/>
        <v>0</v>
      </c>
      <c r="CWJ47" s="352">
        <f t="shared" si="66"/>
        <v>0</v>
      </c>
      <c r="CWK47" s="352">
        <f t="shared" si="66"/>
        <v>0</v>
      </c>
      <c r="CWL47" s="352">
        <f t="shared" si="66"/>
        <v>0</v>
      </c>
      <c r="CWM47" s="352">
        <f t="shared" si="66"/>
        <v>0</v>
      </c>
      <c r="CWN47" s="352">
        <f t="shared" si="66"/>
        <v>0</v>
      </c>
      <c r="CWO47" s="352">
        <f t="shared" si="66"/>
        <v>0</v>
      </c>
      <c r="CWP47" s="352">
        <f t="shared" si="66"/>
        <v>0</v>
      </c>
      <c r="CWQ47" s="352">
        <f t="shared" si="66"/>
        <v>0</v>
      </c>
      <c r="CWR47" s="352">
        <f t="shared" si="66"/>
        <v>0</v>
      </c>
      <c r="CWS47" s="352">
        <f t="shared" si="66"/>
        <v>0</v>
      </c>
      <c r="CWT47" s="352">
        <f t="shared" si="66"/>
        <v>0</v>
      </c>
      <c r="CWU47" s="352">
        <f t="shared" si="66"/>
        <v>0</v>
      </c>
      <c r="CWV47" s="352">
        <f t="shared" si="66"/>
        <v>0</v>
      </c>
      <c r="CWW47" s="352">
        <f t="shared" si="66"/>
        <v>0</v>
      </c>
      <c r="CWX47" s="352">
        <f t="shared" si="66"/>
        <v>0</v>
      </c>
      <c r="CWY47" s="352">
        <f t="shared" si="66"/>
        <v>0</v>
      </c>
      <c r="CWZ47" s="352">
        <f t="shared" si="66"/>
        <v>0</v>
      </c>
      <c r="CXA47" s="352">
        <f t="shared" si="66"/>
        <v>0</v>
      </c>
      <c r="CXB47" s="352">
        <f t="shared" si="66"/>
        <v>0</v>
      </c>
      <c r="CXC47" s="352">
        <f t="shared" si="66"/>
        <v>0</v>
      </c>
      <c r="CXD47" s="352">
        <f t="shared" si="66"/>
        <v>0</v>
      </c>
      <c r="CXE47" s="352">
        <f t="shared" si="66"/>
        <v>0</v>
      </c>
      <c r="CXF47" s="352">
        <f t="shared" si="66"/>
        <v>0</v>
      </c>
      <c r="CXG47" s="352">
        <f t="shared" si="66"/>
        <v>0</v>
      </c>
      <c r="CXH47" s="352">
        <f t="shared" si="66"/>
        <v>0</v>
      </c>
      <c r="CXI47" s="352">
        <f t="shared" si="66"/>
        <v>0</v>
      </c>
      <c r="CXJ47" s="352">
        <f t="shared" si="66"/>
        <v>0</v>
      </c>
      <c r="CXK47" s="352">
        <f t="shared" si="66"/>
        <v>0</v>
      </c>
      <c r="CXL47" s="352">
        <f t="shared" si="66"/>
        <v>0</v>
      </c>
      <c r="CXM47" s="352">
        <f t="shared" si="66"/>
        <v>0</v>
      </c>
      <c r="CXN47" s="352">
        <f t="shared" si="66"/>
        <v>0</v>
      </c>
      <c r="CXO47" s="352">
        <f t="shared" si="66"/>
        <v>0</v>
      </c>
      <c r="CXP47" s="352">
        <f t="shared" si="66"/>
        <v>0</v>
      </c>
      <c r="CXQ47" s="352">
        <f t="shared" si="66"/>
        <v>0</v>
      </c>
      <c r="CXR47" s="352">
        <f t="shared" si="66"/>
        <v>0</v>
      </c>
      <c r="CXS47" s="352">
        <f t="shared" si="66"/>
        <v>0</v>
      </c>
      <c r="CXT47" s="352">
        <f t="shared" si="66"/>
        <v>0</v>
      </c>
      <c r="CXU47" s="352">
        <f t="shared" si="66"/>
        <v>0</v>
      </c>
      <c r="CXV47" s="352">
        <f t="shared" si="66"/>
        <v>0</v>
      </c>
      <c r="CXW47" s="352">
        <f t="shared" si="66"/>
        <v>0</v>
      </c>
      <c r="CXX47" s="352">
        <f t="shared" si="66"/>
        <v>0</v>
      </c>
      <c r="CXY47" s="352">
        <f t="shared" si="66"/>
        <v>0</v>
      </c>
      <c r="CXZ47" s="352">
        <f t="shared" si="66"/>
        <v>0</v>
      </c>
      <c r="CYA47" s="352">
        <f t="shared" si="66"/>
        <v>0</v>
      </c>
      <c r="CYB47" s="352">
        <f t="shared" si="66"/>
        <v>0</v>
      </c>
      <c r="CYC47" s="352">
        <f t="shared" si="66"/>
        <v>0</v>
      </c>
      <c r="CYD47" s="352">
        <f t="shared" si="66"/>
        <v>0</v>
      </c>
      <c r="CYE47" s="352">
        <f t="shared" si="66"/>
        <v>0</v>
      </c>
      <c r="CYF47" s="352">
        <f t="shared" si="66"/>
        <v>0</v>
      </c>
      <c r="CYG47" s="352">
        <f t="shared" si="66"/>
        <v>0</v>
      </c>
      <c r="CYH47" s="352">
        <f t="shared" si="66"/>
        <v>0</v>
      </c>
      <c r="CYI47" s="352">
        <f t="shared" si="66"/>
        <v>0</v>
      </c>
      <c r="CYJ47" s="352">
        <f t="shared" si="66"/>
        <v>0</v>
      </c>
      <c r="CYK47" s="352">
        <f t="shared" si="66"/>
        <v>0</v>
      </c>
      <c r="CYL47" s="352">
        <f t="shared" si="66"/>
        <v>0</v>
      </c>
      <c r="CYM47" s="352">
        <f t="shared" si="66"/>
        <v>0</v>
      </c>
      <c r="CYN47" s="352">
        <f t="shared" si="66"/>
        <v>0</v>
      </c>
      <c r="CYO47" s="352">
        <f t="shared" si="66"/>
        <v>0</v>
      </c>
      <c r="CYP47" s="352">
        <f t="shared" si="66"/>
        <v>0</v>
      </c>
      <c r="CYQ47" s="352">
        <f t="shared" si="66"/>
        <v>0</v>
      </c>
      <c r="CYR47" s="352">
        <f t="shared" si="66"/>
        <v>0</v>
      </c>
      <c r="CYS47" s="352">
        <f t="shared" si="66"/>
        <v>0</v>
      </c>
      <c r="CYT47" s="352">
        <f t="shared" ref="CYT47:DBE47" si="67">SUM(CYT43:CYT46)</f>
        <v>0</v>
      </c>
      <c r="CYU47" s="352">
        <f t="shared" si="67"/>
        <v>0</v>
      </c>
      <c r="CYV47" s="352">
        <f t="shared" si="67"/>
        <v>0</v>
      </c>
      <c r="CYW47" s="352">
        <f t="shared" si="67"/>
        <v>0</v>
      </c>
      <c r="CYX47" s="352">
        <f t="shared" si="67"/>
        <v>0</v>
      </c>
      <c r="CYY47" s="352">
        <f t="shared" si="67"/>
        <v>0</v>
      </c>
      <c r="CYZ47" s="352">
        <f t="shared" si="67"/>
        <v>0</v>
      </c>
      <c r="CZA47" s="352">
        <f t="shared" si="67"/>
        <v>0</v>
      </c>
      <c r="CZB47" s="352">
        <f t="shared" si="67"/>
        <v>0</v>
      </c>
      <c r="CZC47" s="352">
        <f t="shared" si="67"/>
        <v>0</v>
      </c>
      <c r="CZD47" s="352">
        <f t="shared" si="67"/>
        <v>0</v>
      </c>
      <c r="CZE47" s="352">
        <f t="shared" si="67"/>
        <v>0</v>
      </c>
      <c r="CZF47" s="352">
        <f t="shared" si="67"/>
        <v>0</v>
      </c>
      <c r="CZG47" s="352">
        <f t="shared" si="67"/>
        <v>0</v>
      </c>
      <c r="CZH47" s="352">
        <f t="shared" si="67"/>
        <v>0</v>
      </c>
      <c r="CZI47" s="352">
        <f t="shared" si="67"/>
        <v>0</v>
      </c>
      <c r="CZJ47" s="352">
        <f t="shared" si="67"/>
        <v>0</v>
      </c>
      <c r="CZK47" s="352">
        <f t="shared" si="67"/>
        <v>0</v>
      </c>
      <c r="CZL47" s="352">
        <f t="shared" si="67"/>
        <v>0</v>
      </c>
      <c r="CZM47" s="352">
        <f t="shared" si="67"/>
        <v>0</v>
      </c>
      <c r="CZN47" s="352">
        <f t="shared" si="67"/>
        <v>0</v>
      </c>
      <c r="CZO47" s="352">
        <f t="shared" si="67"/>
        <v>0</v>
      </c>
      <c r="CZP47" s="352">
        <f t="shared" si="67"/>
        <v>0</v>
      </c>
      <c r="CZQ47" s="352">
        <f t="shared" si="67"/>
        <v>0</v>
      </c>
      <c r="CZR47" s="352">
        <f t="shared" si="67"/>
        <v>0</v>
      </c>
      <c r="CZS47" s="352">
        <f t="shared" si="67"/>
        <v>0</v>
      </c>
      <c r="CZT47" s="352">
        <f t="shared" si="67"/>
        <v>0</v>
      </c>
      <c r="CZU47" s="352">
        <f t="shared" si="67"/>
        <v>0</v>
      </c>
      <c r="CZV47" s="352">
        <f t="shared" si="67"/>
        <v>0</v>
      </c>
      <c r="CZW47" s="352">
        <f t="shared" si="67"/>
        <v>0</v>
      </c>
      <c r="CZX47" s="352">
        <f t="shared" si="67"/>
        <v>0</v>
      </c>
      <c r="CZY47" s="352">
        <f t="shared" si="67"/>
        <v>0</v>
      </c>
      <c r="CZZ47" s="352">
        <f t="shared" si="67"/>
        <v>0</v>
      </c>
      <c r="DAA47" s="352">
        <f t="shared" si="67"/>
        <v>0</v>
      </c>
      <c r="DAB47" s="352">
        <f t="shared" si="67"/>
        <v>0</v>
      </c>
      <c r="DAC47" s="352">
        <f t="shared" si="67"/>
        <v>0</v>
      </c>
      <c r="DAD47" s="352">
        <f t="shared" si="67"/>
        <v>0</v>
      </c>
      <c r="DAE47" s="352">
        <f t="shared" si="67"/>
        <v>0</v>
      </c>
      <c r="DAF47" s="352">
        <f t="shared" si="67"/>
        <v>0</v>
      </c>
      <c r="DAG47" s="352">
        <f t="shared" si="67"/>
        <v>0</v>
      </c>
      <c r="DAH47" s="352">
        <f t="shared" si="67"/>
        <v>0</v>
      </c>
      <c r="DAI47" s="352">
        <f t="shared" si="67"/>
        <v>0</v>
      </c>
      <c r="DAJ47" s="352">
        <f t="shared" si="67"/>
        <v>0</v>
      </c>
      <c r="DAK47" s="352">
        <f t="shared" si="67"/>
        <v>0</v>
      </c>
      <c r="DAL47" s="352">
        <f t="shared" si="67"/>
        <v>0</v>
      </c>
      <c r="DAM47" s="352">
        <f t="shared" si="67"/>
        <v>0</v>
      </c>
      <c r="DAN47" s="352">
        <f t="shared" si="67"/>
        <v>0</v>
      </c>
      <c r="DAO47" s="352">
        <f t="shared" si="67"/>
        <v>0</v>
      </c>
      <c r="DAP47" s="352">
        <f t="shared" si="67"/>
        <v>0</v>
      </c>
      <c r="DAQ47" s="352">
        <f t="shared" si="67"/>
        <v>0</v>
      </c>
      <c r="DAR47" s="352">
        <f t="shared" si="67"/>
        <v>0</v>
      </c>
      <c r="DAS47" s="352">
        <f t="shared" si="67"/>
        <v>0</v>
      </c>
      <c r="DAT47" s="352">
        <f t="shared" si="67"/>
        <v>0</v>
      </c>
      <c r="DAU47" s="352">
        <f t="shared" si="67"/>
        <v>0</v>
      </c>
      <c r="DAV47" s="352">
        <f t="shared" si="67"/>
        <v>0</v>
      </c>
      <c r="DAW47" s="352">
        <f t="shared" si="67"/>
        <v>0</v>
      </c>
      <c r="DAX47" s="352">
        <f t="shared" si="67"/>
        <v>0</v>
      </c>
      <c r="DAY47" s="352">
        <f t="shared" si="67"/>
        <v>0</v>
      </c>
      <c r="DAZ47" s="352">
        <f t="shared" si="67"/>
        <v>0</v>
      </c>
      <c r="DBA47" s="352">
        <f t="shared" si="67"/>
        <v>0</v>
      </c>
      <c r="DBB47" s="352">
        <f t="shared" si="67"/>
        <v>0</v>
      </c>
      <c r="DBC47" s="352">
        <f t="shared" si="67"/>
        <v>0</v>
      </c>
      <c r="DBD47" s="352">
        <f t="shared" si="67"/>
        <v>0</v>
      </c>
      <c r="DBE47" s="352">
        <f t="shared" si="67"/>
        <v>0</v>
      </c>
      <c r="DBF47" s="352">
        <f t="shared" ref="DBF47:DDQ47" si="68">SUM(DBF43:DBF46)</f>
        <v>0</v>
      </c>
      <c r="DBG47" s="352">
        <f t="shared" si="68"/>
        <v>0</v>
      </c>
      <c r="DBH47" s="352">
        <f t="shared" si="68"/>
        <v>0</v>
      </c>
      <c r="DBI47" s="352">
        <f t="shared" si="68"/>
        <v>0</v>
      </c>
      <c r="DBJ47" s="352">
        <f t="shared" si="68"/>
        <v>0</v>
      </c>
      <c r="DBK47" s="352">
        <f t="shared" si="68"/>
        <v>0</v>
      </c>
      <c r="DBL47" s="352">
        <f t="shared" si="68"/>
        <v>0</v>
      </c>
      <c r="DBM47" s="352">
        <f t="shared" si="68"/>
        <v>0</v>
      </c>
      <c r="DBN47" s="352">
        <f t="shared" si="68"/>
        <v>0</v>
      </c>
      <c r="DBO47" s="352">
        <f t="shared" si="68"/>
        <v>0</v>
      </c>
      <c r="DBP47" s="352">
        <f t="shared" si="68"/>
        <v>0</v>
      </c>
      <c r="DBQ47" s="352">
        <f t="shared" si="68"/>
        <v>0</v>
      </c>
      <c r="DBR47" s="352">
        <f t="shared" si="68"/>
        <v>0</v>
      </c>
      <c r="DBS47" s="352">
        <f t="shared" si="68"/>
        <v>0</v>
      </c>
      <c r="DBT47" s="352">
        <f t="shared" si="68"/>
        <v>0</v>
      </c>
      <c r="DBU47" s="352">
        <f t="shared" si="68"/>
        <v>0</v>
      </c>
      <c r="DBV47" s="352">
        <f t="shared" si="68"/>
        <v>0</v>
      </c>
      <c r="DBW47" s="352">
        <f t="shared" si="68"/>
        <v>0</v>
      </c>
      <c r="DBX47" s="352">
        <f t="shared" si="68"/>
        <v>0</v>
      </c>
      <c r="DBY47" s="352">
        <f t="shared" si="68"/>
        <v>0</v>
      </c>
      <c r="DBZ47" s="352">
        <f t="shared" si="68"/>
        <v>0</v>
      </c>
      <c r="DCA47" s="352">
        <f t="shared" si="68"/>
        <v>0</v>
      </c>
      <c r="DCB47" s="352">
        <f t="shared" si="68"/>
        <v>0</v>
      </c>
      <c r="DCC47" s="352">
        <f t="shared" si="68"/>
        <v>0</v>
      </c>
      <c r="DCD47" s="352">
        <f t="shared" si="68"/>
        <v>0</v>
      </c>
      <c r="DCE47" s="352">
        <f t="shared" si="68"/>
        <v>0</v>
      </c>
      <c r="DCF47" s="352">
        <f t="shared" si="68"/>
        <v>0</v>
      </c>
      <c r="DCG47" s="352">
        <f t="shared" si="68"/>
        <v>0</v>
      </c>
      <c r="DCH47" s="352">
        <f t="shared" si="68"/>
        <v>0</v>
      </c>
      <c r="DCI47" s="352">
        <f t="shared" si="68"/>
        <v>0</v>
      </c>
      <c r="DCJ47" s="352">
        <f t="shared" si="68"/>
        <v>0</v>
      </c>
      <c r="DCK47" s="352">
        <f t="shared" si="68"/>
        <v>0</v>
      </c>
      <c r="DCL47" s="352">
        <f t="shared" si="68"/>
        <v>0</v>
      </c>
      <c r="DCM47" s="352">
        <f t="shared" si="68"/>
        <v>0</v>
      </c>
      <c r="DCN47" s="352">
        <f t="shared" si="68"/>
        <v>0</v>
      </c>
      <c r="DCO47" s="352">
        <f t="shared" si="68"/>
        <v>0</v>
      </c>
      <c r="DCP47" s="352">
        <f t="shared" si="68"/>
        <v>0</v>
      </c>
      <c r="DCQ47" s="352">
        <f t="shared" si="68"/>
        <v>0</v>
      </c>
      <c r="DCR47" s="352">
        <f t="shared" si="68"/>
        <v>0</v>
      </c>
      <c r="DCS47" s="352">
        <f t="shared" si="68"/>
        <v>0</v>
      </c>
      <c r="DCT47" s="352">
        <f t="shared" si="68"/>
        <v>0</v>
      </c>
      <c r="DCU47" s="352">
        <f t="shared" si="68"/>
        <v>0</v>
      </c>
      <c r="DCV47" s="352">
        <f t="shared" si="68"/>
        <v>0</v>
      </c>
      <c r="DCW47" s="352">
        <f t="shared" si="68"/>
        <v>0</v>
      </c>
      <c r="DCX47" s="352">
        <f t="shared" si="68"/>
        <v>0</v>
      </c>
      <c r="DCY47" s="352">
        <f t="shared" si="68"/>
        <v>0</v>
      </c>
      <c r="DCZ47" s="352">
        <f t="shared" si="68"/>
        <v>0</v>
      </c>
      <c r="DDA47" s="352">
        <f t="shared" si="68"/>
        <v>0</v>
      </c>
      <c r="DDB47" s="352">
        <f t="shared" si="68"/>
        <v>0</v>
      </c>
      <c r="DDC47" s="352">
        <f t="shared" si="68"/>
        <v>0</v>
      </c>
      <c r="DDD47" s="352">
        <f t="shared" si="68"/>
        <v>0</v>
      </c>
      <c r="DDE47" s="352">
        <f t="shared" si="68"/>
        <v>0</v>
      </c>
      <c r="DDF47" s="352">
        <f t="shared" si="68"/>
        <v>0</v>
      </c>
      <c r="DDG47" s="352">
        <f t="shared" si="68"/>
        <v>0</v>
      </c>
      <c r="DDH47" s="352">
        <f t="shared" si="68"/>
        <v>0</v>
      </c>
      <c r="DDI47" s="352">
        <f t="shared" si="68"/>
        <v>0</v>
      </c>
      <c r="DDJ47" s="352">
        <f t="shared" si="68"/>
        <v>0</v>
      </c>
      <c r="DDK47" s="352">
        <f t="shared" si="68"/>
        <v>0</v>
      </c>
      <c r="DDL47" s="352">
        <f t="shared" si="68"/>
        <v>0</v>
      </c>
      <c r="DDM47" s="352">
        <f t="shared" si="68"/>
        <v>0</v>
      </c>
      <c r="DDN47" s="352">
        <f t="shared" si="68"/>
        <v>0</v>
      </c>
      <c r="DDO47" s="352">
        <f t="shared" si="68"/>
        <v>0</v>
      </c>
      <c r="DDP47" s="352">
        <f t="shared" si="68"/>
        <v>0</v>
      </c>
      <c r="DDQ47" s="352">
        <f t="shared" si="68"/>
        <v>0</v>
      </c>
      <c r="DDR47" s="352">
        <f t="shared" ref="DDR47:DGC47" si="69">SUM(DDR43:DDR46)</f>
        <v>0</v>
      </c>
      <c r="DDS47" s="352">
        <f t="shared" si="69"/>
        <v>0</v>
      </c>
      <c r="DDT47" s="352">
        <f t="shared" si="69"/>
        <v>0</v>
      </c>
      <c r="DDU47" s="352">
        <f t="shared" si="69"/>
        <v>0</v>
      </c>
      <c r="DDV47" s="352">
        <f t="shared" si="69"/>
        <v>0</v>
      </c>
      <c r="DDW47" s="352">
        <f t="shared" si="69"/>
        <v>0</v>
      </c>
      <c r="DDX47" s="352">
        <f t="shared" si="69"/>
        <v>0</v>
      </c>
      <c r="DDY47" s="352">
        <f t="shared" si="69"/>
        <v>0</v>
      </c>
      <c r="DDZ47" s="352">
        <f t="shared" si="69"/>
        <v>0</v>
      </c>
      <c r="DEA47" s="352">
        <f t="shared" si="69"/>
        <v>0</v>
      </c>
      <c r="DEB47" s="352">
        <f t="shared" si="69"/>
        <v>0</v>
      </c>
      <c r="DEC47" s="352">
        <f t="shared" si="69"/>
        <v>0</v>
      </c>
      <c r="DED47" s="352">
        <f t="shared" si="69"/>
        <v>0</v>
      </c>
      <c r="DEE47" s="352">
        <f t="shared" si="69"/>
        <v>0</v>
      </c>
      <c r="DEF47" s="352">
        <f t="shared" si="69"/>
        <v>0</v>
      </c>
      <c r="DEG47" s="352">
        <f t="shared" si="69"/>
        <v>0</v>
      </c>
      <c r="DEH47" s="352">
        <f t="shared" si="69"/>
        <v>0</v>
      </c>
      <c r="DEI47" s="352">
        <f t="shared" si="69"/>
        <v>0</v>
      </c>
      <c r="DEJ47" s="352">
        <f t="shared" si="69"/>
        <v>0</v>
      </c>
      <c r="DEK47" s="352">
        <f t="shared" si="69"/>
        <v>0</v>
      </c>
      <c r="DEL47" s="352">
        <f t="shared" si="69"/>
        <v>0</v>
      </c>
      <c r="DEM47" s="352">
        <f t="shared" si="69"/>
        <v>0</v>
      </c>
      <c r="DEN47" s="352">
        <f t="shared" si="69"/>
        <v>0</v>
      </c>
      <c r="DEO47" s="352">
        <f t="shared" si="69"/>
        <v>0</v>
      </c>
      <c r="DEP47" s="352">
        <f t="shared" si="69"/>
        <v>0</v>
      </c>
      <c r="DEQ47" s="352">
        <f t="shared" si="69"/>
        <v>0</v>
      </c>
      <c r="DER47" s="352">
        <f t="shared" si="69"/>
        <v>0</v>
      </c>
      <c r="DES47" s="352">
        <f t="shared" si="69"/>
        <v>0</v>
      </c>
      <c r="DET47" s="352">
        <f t="shared" si="69"/>
        <v>0</v>
      </c>
      <c r="DEU47" s="352">
        <f t="shared" si="69"/>
        <v>0</v>
      </c>
      <c r="DEV47" s="352">
        <f t="shared" si="69"/>
        <v>0</v>
      </c>
      <c r="DEW47" s="352">
        <f t="shared" si="69"/>
        <v>0</v>
      </c>
      <c r="DEX47" s="352">
        <f t="shared" si="69"/>
        <v>0</v>
      </c>
      <c r="DEY47" s="352">
        <f t="shared" si="69"/>
        <v>0</v>
      </c>
      <c r="DEZ47" s="352">
        <f t="shared" si="69"/>
        <v>0</v>
      </c>
      <c r="DFA47" s="352">
        <f t="shared" si="69"/>
        <v>0</v>
      </c>
      <c r="DFB47" s="352">
        <f t="shared" si="69"/>
        <v>0</v>
      </c>
      <c r="DFC47" s="352">
        <f t="shared" si="69"/>
        <v>0</v>
      </c>
      <c r="DFD47" s="352">
        <f t="shared" si="69"/>
        <v>0</v>
      </c>
      <c r="DFE47" s="352">
        <f t="shared" si="69"/>
        <v>0</v>
      </c>
      <c r="DFF47" s="352">
        <f t="shared" si="69"/>
        <v>0</v>
      </c>
      <c r="DFG47" s="352">
        <f t="shared" si="69"/>
        <v>0</v>
      </c>
      <c r="DFH47" s="352">
        <f t="shared" si="69"/>
        <v>0</v>
      </c>
      <c r="DFI47" s="352">
        <f t="shared" si="69"/>
        <v>0</v>
      </c>
      <c r="DFJ47" s="352">
        <f t="shared" si="69"/>
        <v>0</v>
      </c>
      <c r="DFK47" s="352">
        <f t="shared" si="69"/>
        <v>0</v>
      </c>
      <c r="DFL47" s="352">
        <f t="shared" si="69"/>
        <v>0</v>
      </c>
      <c r="DFM47" s="352">
        <f t="shared" si="69"/>
        <v>0</v>
      </c>
      <c r="DFN47" s="352">
        <f t="shared" si="69"/>
        <v>0</v>
      </c>
      <c r="DFO47" s="352">
        <f t="shared" si="69"/>
        <v>0</v>
      </c>
      <c r="DFP47" s="352">
        <f t="shared" si="69"/>
        <v>0</v>
      </c>
      <c r="DFQ47" s="352">
        <f t="shared" si="69"/>
        <v>0</v>
      </c>
      <c r="DFR47" s="352">
        <f t="shared" si="69"/>
        <v>0</v>
      </c>
      <c r="DFS47" s="352">
        <f t="shared" si="69"/>
        <v>0</v>
      </c>
      <c r="DFT47" s="352">
        <f t="shared" si="69"/>
        <v>0</v>
      </c>
      <c r="DFU47" s="352">
        <f t="shared" si="69"/>
        <v>0</v>
      </c>
      <c r="DFV47" s="352">
        <f t="shared" si="69"/>
        <v>0</v>
      </c>
      <c r="DFW47" s="352">
        <f t="shared" si="69"/>
        <v>0</v>
      </c>
      <c r="DFX47" s="352">
        <f t="shared" si="69"/>
        <v>0</v>
      </c>
      <c r="DFY47" s="352">
        <f t="shared" si="69"/>
        <v>0</v>
      </c>
      <c r="DFZ47" s="352">
        <f t="shared" si="69"/>
        <v>0</v>
      </c>
      <c r="DGA47" s="352">
        <f t="shared" si="69"/>
        <v>0</v>
      </c>
      <c r="DGB47" s="352">
        <f t="shared" si="69"/>
        <v>0</v>
      </c>
      <c r="DGC47" s="352">
        <f t="shared" si="69"/>
        <v>0</v>
      </c>
      <c r="DGD47" s="352">
        <f t="shared" ref="DGD47:DIO47" si="70">SUM(DGD43:DGD46)</f>
        <v>0</v>
      </c>
      <c r="DGE47" s="352">
        <f t="shared" si="70"/>
        <v>0</v>
      </c>
      <c r="DGF47" s="352">
        <f t="shared" si="70"/>
        <v>0</v>
      </c>
      <c r="DGG47" s="352">
        <f t="shared" si="70"/>
        <v>0</v>
      </c>
      <c r="DGH47" s="352">
        <f t="shared" si="70"/>
        <v>0</v>
      </c>
      <c r="DGI47" s="352">
        <f t="shared" si="70"/>
        <v>0</v>
      </c>
      <c r="DGJ47" s="352">
        <f t="shared" si="70"/>
        <v>0</v>
      </c>
      <c r="DGK47" s="352">
        <f t="shared" si="70"/>
        <v>0</v>
      </c>
      <c r="DGL47" s="352">
        <f t="shared" si="70"/>
        <v>0</v>
      </c>
      <c r="DGM47" s="352">
        <f t="shared" si="70"/>
        <v>0</v>
      </c>
      <c r="DGN47" s="352">
        <f t="shared" si="70"/>
        <v>0</v>
      </c>
      <c r="DGO47" s="352">
        <f t="shared" si="70"/>
        <v>0</v>
      </c>
      <c r="DGP47" s="352">
        <f t="shared" si="70"/>
        <v>0</v>
      </c>
      <c r="DGQ47" s="352">
        <f t="shared" si="70"/>
        <v>0</v>
      </c>
      <c r="DGR47" s="352">
        <f t="shared" si="70"/>
        <v>0</v>
      </c>
      <c r="DGS47" s="352">
        <f t="shared" si="70"/>
        <v>0</v>
      </c>
      <c r="DGT47" s="352">
        <f t="shared" si="70"/>
        <v>0</v>
      </c>
      <c r="DGU47" s="352">
        <f t="shared" si="70"/>
        <v>0</v>
      </c>
      <c r="DGV47" s="352">
        <f t="shared" si="70"/>
        <v>0</v>
      </c>
      <c r="DGW47" s="352">
        <f t="shared" si="70"/>
        <v>0</v>
      </c>
      <c r="DGX47" s="352">
        <f t="shared" si="70"/>
        <v>0</v>
      </c>
      <c r="DGY47" s="352">
        <f t="shared" si="70"/>
        <v>0</v>
      </c>
      <c r="DGZ47" s="352">
        <f t="shared" si="70"/>
        <v>0</v>
      </c>
      <c r="DHA47" s="352">
        <f t="shared" si="70"/>
        <v>0</v>
      </c>
      <c r="DHB47" s="352">
        <f t="shared" si="70"/>
        <v>0</v>
      </c>
      <c r="DHC47" s="352">
        <f t="shared" si="70"/>
        <v>0</v>
      </c>
      <c r="DHD47" s="352">
        <f t="shared" si="70"/>
        <v>0</v>
      </c>
      <c r="DHE47" s="352">
        <f t="shared" si="70"/>
        <v>0</v>
      </c>
      <c r="DHF47" s="352">
        <f t="shared" si="70"/>
        <v>0</v>
      </c>
      <c r="DHG47" s="352">
        <f t="shared" si="70"/>
        <v>0</v>
      </c>
      <c r="DHH47" s="352">
        <f t="shared" si="70"/>
        <v>0</v>
      </c>
      <c r="DHI47" s="352">
        <f t="shared" si="70"/>
        <v>0</v>
      </c>
      <c r="DHJ47" s="352">
        <f t="shared" si="70"/>
        <v>0</v>
      </c>
      <c r="DHK47" s="352">
        <f t="shared" si="70"/>
        <v>0</v>
      </c>
      <c r="DHL47" s="352">
        <f t="shared" si="70"/>
        <v>0</v>
      </c>
      <c r="DHM47" s="352">
        <f t="shared" si="70"/>
        <v>0</v>
      </c>
      <c r="DHN47" s="352">
        <f t="shared" si="70"/>
        <v>0</v>
      </c>
      <c r="DHO47" s="352">
        <f t="shared" si="70"/>
        <v>0</v>
      </c>
      <c r="DHP47" s="352">
        <f t="shared" si="70"/>
        <v>0</v>
      </c>
      <c r="DHQ47" s="352">
        <f t="shared" si="70"/>
        <v>0</v>
      </c>
      <c r="DHR47" s="352">
        <f t="shared" si="70"/>
        <v>0</v>
      </c>
      <c r="DHS47" s="352">
        <f t="shared" si="70"/>
        <v>0</v>
      </c>
      <c r="DHT47" s="352">
        <f t="shared" si="70"/>
        <v>0</v>
      </c>
      <c r="DHU47" s="352">
        <f t="shared" si="70"/>
        <v>0</v>
      </c>
      <c r="DHV47" s="352">
        <f t="shared" si="70"/>
        <v>0</v>
      </c>
      <c r="DHW47" s="352">
        <f t="shared" si="70"/>
        <v>0</v>
      </c>
      <c r="DHX47" s="352">
        <f t="shared" si="70"/>
        <v>0</v>
      </c>
      <c r="DHY47" s="352">
        <f t="shared" si="70"/>
        <v>0</v>
      </c>
      <c r="DHZ47" s="352">
        <f t="shared" si="70"/>
        <v>0</v>
      </c>
      <c r="DIA47" s="352">
        <f t="shared" si="70"/>
        <v>0</v>
      </c>
      <c r="DIB47" s="352">
        <f t="shared" si="70"/>
        <v>0</v>
      </c>
      <c r="DIC47" s="352">
        <f t="shared" si="70"/>
        <v>0</v>
      </c>
      <c r="DID47" s="352">
        <f t="shared" si="70"/>
        <v>0</v>
      </c>
      <c r="DIE47" s="352">
        <f t="shared" si="70"/>
        <v>0</v>
      </c>
      <c r="DIF47" s="352">
        <f t="shared" si="70"/>
        <v>0</v>
      </c>
      <c r="DIG47" s="352">
        <f t="shared" si="70"/>
        <v>0</v>
      </c>
      <c r="DIH47" s="352">
        <f t="shared" si="70"/>
        <v>0</v>
      </c>
      <c r="DII47" s="352">
        <f t="shared" si="70"/>
        <v>0</v>
      </c>
      <c r="DIJ47" s="352">
        <f t="shared" si="70"/>
        <v>0</v>
      </c>
      <c r="DIK47" s="352">
        <f t="shared" si="70"/>
        <v>0</v>
      </c>
      <c r="DIL47" s="352">
        <f t="shared" si="70"/>
        <v>0</v>
      </c>
      <c r="DIM47" s="352">
        <f t="shared" si="70"/>
        <v>0</v>
      </c>
      <c r="DIN47" s="352">
        <f t="shared" si="70"/>
        <v>0</v>
      </c>
      <c r="DIO47" s="352">
        <f t="shared" si="70"/>
        <v>0</v>
      </c>
      <c r="DIP47" s="352">
        <f t="shared" ref="DIP47:DLA47" si="71">SUM(DIP43:DIP46)</f>
        <v>0</v>
      </c>
      <c r="DIQ47" s="352">
        <f t="shared" si="71"/>
        <v>0</v>
      </c>
      <c r="DIR47" s="352">
        <f t="shared" si="71"/>
        <v>0</v>
      </c>
      <c r="DIS47" s="352">
        <f t="shared" si="71"/>
        <v>0</v>
      </c>
      <c r="DIT47" s="352">
        <f t="shared" si="71"/>
        <v>0</v>
      </c>
      <c r="DIU47" s="352">
        <f t="shared" si="71"/>
        <v>0</v>
      </c>
      <c r="DIV47" s="352">
        <f t="shared" si="71"/>
        <v>0</v>
      </c>
      <c r="DIW47" s="352">
        <f t="shared" si="71"/>
        <v>0</v>
      </c>
      <c r="DIX47" s="352">
        <f t="shared" si="71"/>
        <v>0</v>
      </c>
      <c r="DIY47" s="352">
        <f t="shared" si="71"/>
        <v>0</v>
      </c>
      <c r="DIZ47" s="352">
        <f t="shared" si="71"/>
        <v>0</v>
      </c>
      <c r="DJA47" s="352">
        <f t="shared" si="71"/>
        <v>0</v>
      </c>
      <c r="DJB47" s="352">
        <f t="shared" si="71"/>
        <v>0</v>
      </c>
      <c r="DJC47" s="352">
        <f t="shared" si="71"/>
        <v>0</v>
      </c>
      <c r="DJD47" s="352">
        <f t="shared" si="71"/>
        <v>0</v>
      </c>
      <c r="DJE47" s="352">
        <f t="shared" si="71"/>
        <v>0</v>
      </c>
      <c r="DJF47" s="352">
        <f t="shared" si="71"/>
        <v>0</v>
      </c>
      <c r="DJG47" s="352">
        <f t="shared" si="71"/>
        <v>0</v>
      </c>
      <c r="DJH47" s="352">
        <f t="shared" si="71"/>
        <v>0</v>
      </c>
      <c r="DJI47" s="352">
        <f t="shared" si="71"/>
        <v>0</v>
      </c>
      <c r="DJJ47" s="352">
        <f t="shared" si="71"/>
        <v>0</v>
      </c>
      <c r="DJK47" s="352">
        <f t="shared" si="71"/>
        <v>0</v>
      </c>
      <c r="DJL47" s="352">
        <f t="shared" si="71"/>
        <v>0</v>
      </c>
      <c r="DJM47" s="352">
        <f t="shared" si="71"/>
        <v>0</v>
      </c>
      <c r="DJN47" s="352">
        <f t="shared" si="71"/>
        <v>0</v>
      </c>
      <c r="DJO47" s="352">
        <f t="shared" si="71"/>
        <v>0</v>
      </c>
      <c r="DJP47" s="352">
        <f t="shared" si="71"/>
        <v>0</v>
      </c>
      <c r="DJQ47" s="352">
        <f t="shared" si="71"/>
        <v>0</v>
      </c>
      <c r="DJR47" s="352">
        <f t="shared" si="71"/>
        <v>0</v>
      </c>
      <c r="DJS47" s="352">
        <f t="shared" si="71"/>
        <v>0</v>
      </c>
      <c r="DJT47" s="352">
        <f t="shared" si="71"/>
        <v>0</v>
      </c>
      <c r="DJU47" s="352">
        <f t="shared" si="71"/>
        <v>0</v>
      </c>
      <c r="DJV47" s="352">
        <f t="shared" si="71"/>
        <v>0</v>
      </c>
      <c r="DJW47" s="352">
        <f t="shared" si="71"/>
        <v>0</v>
      </c>
      <c r="DJX47" s="352">
        <f t="shared" si="71"/>
        <v>0</v>
      </c>
      <c r="DJY47" s="352">
        <f t="shared" si="71"/>
        <v>0</v>
      </c>
      <c r="DJZ47" s="352">
        <f t="shared" si="71"/>
        <v>0</v>
      </c>
      <c r="DKA47" s="352">
        <f t="shared" si="71"/>
        <v>0</v>
      </c>
      <c r="DKB47" s="352">
        <f t="shared" si="71"/>
        <v>0</v>
      </c>
      <c r="DKC47" s="352">
        <f t="shared" si="71"/>
        <v>0</v>
      </c>
      <c r="DKD47" s="352">
        <f t="shared" si="71"/>
        <v>0</v>
      </c>
      <c r="DKE47" s="352">
        <f t="shared" si="71"/>
        <v>0</v>
      </c>
      <c r="DKF47" s="352">
        <f t="shared" si="71"/>
        <v>0</v>
      </c>
      <c r="DKG47" s="352">
        <f t="shared" si="71"/>
        <v>0</v>
      </c>
      <c r="DKH47" s="352">
        <f t="shared" si="71"/>
        <v>0</v>
      </c>
      <c r="DKI47" s="352">
        <f t="shared" si="71"/>
        <v>0</v>
      </c>
      <c r="DKJ47" s="352">
        <f t="shared" si="71"/>
        <v>0</v>
      </c>
      <c r="DKK47" s="352">
        <f t="shared" si="71"/>
        <v>0</v>
      </c>
      <c r="DKL47" s="352">
        <f t="shared" si="71"/>
        <v>0</v>
      </c>
      <c r="DKM47" s="352">
        <f t="shared" si="71"/>
        <v>0</v>
      </c>
      <c r="DKN47" s="352">
        <f t="shared" si="71"/>
        <v>0</v>
      </c>
      <c r="DKO47" s="352">
        <f t="shared" si="71"/>
        <v>0</v>
      </c>
      <c r="DKP47" s="352">
        <f t="shared" si="71"/>
        <v>0</v>
      </c>
      <c r="DKQ47" s="352">
        <f t="shared" si="71"/>
        <v>0</v>
      </c>
      <c r="DKR47" s="352">
        <f t="shared" si="71"/>
        <v>0</v>
      </c>
      <c r="DKS47" s="352">
        <f t="shared" si="71"/>
        <v>0</v>
      </c>
      <c r="DKT47" s="352">
        <f t="shared" si="71"/>
        <v>0</v>
      </c>
      <c r="DKU47" s="352">
        <f t="shared" si="71"/>
        <v>0</v>
      </c>
      <c r="DKV47" s="352">
        <f t="shared" si="71"/>
        <v>0</v>
      </c>
      <c r="DKW47" s="352">
        <f t="shared" si="71"/>
        <v>0</v>
      </c>
      <c r="DKX47" s="352">
        <f t="shared" si="71"/>
        <v>0</v>
      </c>
      <c r="DKY47" s="352">
        <f t="shared" si="71"/>
        <v>0</v>
      </c>
      <c r="DKZ47" s="352">
        <f t="shared" si="71"/>
        <v>0</v>
      </c>
      <c r="DLA47" s="352">
        <f t="shared" si="71"/>
        <v>0</v>
      </c>
      <c r="DLB47" s="352">
        <f t="shared" ref="DLB47:DNM47" si="72">SUM(DLB43:DLB46)</f>
        <v>0</v>
      </c>
      <c r="DLC47" s="352">
        <f t="shared" si="72"/>
        <v>0</v>
      </c>
      <c r="DLD47" s="352">
        <f t="shared" si="72"/>
        <v>0</v>
      </c>
      <c r="DLE47" s="352">
        <f t="shared" si="72"/>
        <v>0</v>
      </c>
      <c r="DLF47" s="352">
        <f t="shared" si="72"/>
        <v>0</v>
      </c>
      <c r="DLG47" s="352">
        <f t="shared" si="72"/>
        <v>0</v>
      </c>
      <c r="DLH47" s="352">
        <f t="shared" si="72"/>
        <v>0</v>
      </c>
      <c r="DLI47" s="352">
        <f t="shared" si="72"/>
        <v>0</v>
      </c>
      <c r="DLJ47" s="352">
        <f t="shared" si="72"/>
        <v>0</v>
      </c>
      <c r="DLK47" s="352">
        <f t="shared" si="72"/>
        <v>0</v>
      </c>
      <c r="DLL47" s="352">
        <f t="shared" si="72"/>
        <v>0</v>
      </c>
      <c r="DLM47" s="352">
        <f t="shared" si="72"/>
        <v>0</v>
      </c>
      <c r="DLN47" s="352">
        <f t="shared" si="72"/>
        <v>0</v>
      </c>
      <c r="DLO47" s="352">
        <f t="shared" si="72"/>
        <v>0</v>
      </c>
      <c r="DLP47" s="352">
        <f t="shared" si="72"/>
        <v>0</v>
      </c>
      <c r="DLQ47" s="352">
        <f t="shared" si="72"/>
        <v>0</v>
      </c>
      <c r="DLR47" s="352">
        <f t="shared" si="72"/>
        <v>0</v>
      </c>
      <c r="DLS47" s="352">
        <f t="shared" si="72"/>
        <v>0</v>
      </c>
      <c r="DLT47" s="352">
        <f t="shared" si="72"/>
        <v>0</v>
      </c>
      <c r="DLU47" s="352">
        <f t="shared" si="72"/>
        <v>0</v>
      </c>
      <c r="DLV47" s="352">
        <f t="shared" si="72"/>
        <v>0</v>
      </c>
      <c r="DLW47" s="352">
        <f t="shared" si="72"/>
        <v>0</v>
      </c>
      <c r="DLX47" s="352">
        <f t="shared" si="72"/>
        <v>0</v>
      </c>
      <c r="DLY47" s="352">
        <f t="shared" si="72"/>
        <v>0</v>
      </c>
      <c r="DLZ47" s="352">
        <f t="shared" si="72"/>
        <v>0</v>
      </c>
      <c r="DMA47" s="352">
        <f t="shared" si="72"/>
        <v>0</v>
      </c>
      <c r="DMB47" s="352">
        <f t="shared" si="72"/>
        <v>0</v>
      </c>
      <c r="DMC47" s="352">
        <f t="shared" si="72"/>
        <v>0</v>
      </c>
      <c r="DMD47" s="352">
        <f t="shared" si="72"/>
        <v>0</v>
      </c>
      <c r="DME47" s="352">
        <f t="shared" si="72"/>
        <v>0</v>
      </c>
      <c r="DMF47" s="352">
        <f t="shared" si="72"/>
        <v>0</v>
      </c>
      <c r="DMG47" s="352">
        <f t="shared" si="72"/>
        <v>0</v>
      </c>
      <c r="DMH47" s="352">
        <f t="shared" si="72"/>
        <v>0</v>
      </c>
      <c r="DMI47" s="352">
        <f t="shared" si="72"/>
        <v>0</v>
      </c>
      <c r="DMJ47" s="352">
        <f t="shared" si="72"/>
        <v>0</v>
      </c>
      <c r="DMK47" s="352">
        <f t="shared" si="72"/>
        <v>0</v>
      </c>
      <c r="DML47" s="352">
        <f t="shared" si="72"/>
        <v>0</v>
      </c>
      <c r="DMM47" s="352">
        <f t="shared" si="72"/>
        <v>0</v>
      </c>
      <c r="DMN47" s="352">
        <f t="shared" si="72"/>
        <v>0</v>
      </c>
      <c r="DMO47" s="352">
        <f t="shared" si="72"/>
        <v>0</v>
      </c>
      <c r="DMP47" s="352">
        <f t="shared" si="72"/>
        <v>0</v>
      </c>
      <c r="DMQ47" s="352">
        <f t="shared" si="72"/>
        <v>0</v>
      </c>
      <c r="DMR47" s="352">
        <f t="shared" si="72"/>
        <v>0</v>
      </c>
      <c r="DMS47" s="352">
        <f t="shared" si="72"/>
        <v>0</v>
      </c>
      <c r="DMT47" s="352">
        <f t="shared" si="72"/>
        <v>0</v>
      </c>
      <c r="DMU47" s="352">
        <f t="shared" si="72"/>
        <v>0</v>
      </c>
      <c r="DMV47" s="352">
        <f t="shared" si="72"/>
        <v>0</v>
      </c>
      <c r="DMW47" s="352">
        <f t="shared" si="72"/>
        <v>0</v>
      </c>
      <c r="DMX47" s="352">
        <f t="shared" si="72"/>
        <v>0</v>
      </c>
      <c r="DMY47" s="352">
        <f t="shared" si="72"/>
        <v>0</v>
      </c>
      <c r="DMZ47" s="352">
        <f t="shared" si="72"/>
        <v>0</v>
      </c>
      <c r="DNA47" s="352">
        <f t="shared" si="72"/>
        <v>0</v>
      </c>
      <c r="DNB47" s="352">
        <f t="shared" si="72"/>
        <v>0</v>
      </c>
      <c r="DNC47" s="352">
        <f t="shared" si="72"/>
        <v>0</v>
      </c>
      <c r="DND47" s="352">
        <f t="shared" si="72"/>
        <v>0</v>
      </c>
      <c r="DNE47" s="352">
        <f t="shared" si="72"/>
        <v>0</v>
      </c>
      <c r="DNF47" s="352">
        <f t="shared" si="72"/>
        <v>0</v>
      </c>
      <c r="DNG47" s="352">
        <f t="shared" si="72"/>
        <v>0</v>
      </c>
      <c r="DNH47" s="352">
        <f t="shared" si="72"/>
        <v>0</v>
      </c>
      <c r="DNI47" s="352">
        <f t="shared" si="72"/>
        <v>0</v>
      </c>
      <c r="DNJ47" s="352">
        <f t="shared" si="72"/>
        <v>0</v>
      </c>
      <c r="DNK47" s="352">
        <f t="shared" si="72"/>
        <v>0</v>
      </c>
      <c r="DNL47" s="352">
        <f t="shared" si="72"/>
        <v>0</v>
      </c>
      <c r="DNM47" s="352">
        <f t="shared" si="72"/>
        <v>0</v>
      </c>
      <c r="DNN47" s="352">
        <f t="shared" ref="DNN47:DPY47" si="73">SUM(DNN43:DNN46)</f>
        <v>0</v>
      </c>
      <c r="DNO47" s="352">
        <f t="shared" si="73"/>
        <v>0</v>
      </c>
      <c r="DNP47" s="352">
        <f t="shared" si="73"/>
        <v>0</v>
      </c>
      <c r="DNQ47" s="352">
        <f t="shared" si="73"/>
        <v>0</v>
      </c>
      <c r="DNR47" s="352">
        <f t="shared" si="73"/>
        <v>0</v>
      </c>
      <c r="DNS47" s="352">
        <f t="shared" si="73"/>
        <v>0</v>
      </c>
      <c r="DNT47" s="352">
        <f t="shared" si="73"/>
        <v>0</v>
      </c>
      <c r="DNU47" s="352">
        <f t="shared" si="73"/>
        <v>0</v>
      </c>
      <c r="DNV47" s="352">
        <f t="shared" si="73"/>
        <v>0</v>
      </c>
      <c r="DNW47" s="352">
        <f t="shared" si="73"/>
        <v>0</v>
      </c>
      <c r="DNX47" s="352">
        <f t="shared" si="73"/>
        <v>0</v>
      </c>
      <c r="DNY47" s="352">
        <f t="shared" si="73"/>
        <v>0</v>
      </c>
      <c r="DNZ47" s="352">
        <f t="shared" si="73"/>
        <v>0</v>
      </c>
      <c r="DOA47" s="352">
        <f t="shared" si="73"/>
        <v>0</v>
      </c>
      <c r="DOB47" s="352">
        <f t="shared" si="73"/>
        <v>0</v>
      </c>
      <c r="DOC47" s="352">
        <f t="shared" si="73"/>
        <v>0</v>
      </c>
      <c r="DOD47" s="352">
        <f t="shared" si="73"/>
        <v>0</v>
      </c>
      <c r="DOE47" s="352">
        <f t="shared" si="73"/>
        <v>0</v>
      </c>
      <c r="DOF47" s="352">
        <f t="shared" si="73"/>
        <v>0</v>
      </c>
      <c r="DOG47" s="352">
        <f t="shared" si="73"/>
        <v>0</v>
      </c>
      <c r="DOH47" s="352">
        <f t="shared" si="73"/>
        <v>0</v>
      </c>
      <c r="DOI47" s="352">
        <f t="shared" si="73"/>
        <v>0</v>
      </c>
      <c r="DOJ47" s="352">
        <f t="shared" si="73"/>
        <v>0</v>
      </c>
      <c r="DOK47" s="352">
        <f t="shared" si="73"/>
        <v>0</v>
      </c>
      <c r="DOL47" s="352">
        <f t="shared" si="73"/>
        <v>0</v>
      </c>
      <c r="DOM47" s="352">
        <f t="shared" si="73"/>
        <v>0</v>
      </c>
      <c r="DON47" s="352">
        <f t="shared" si="73"/>
        <v>0</v>
      </c>
      <c r="DOO47" s="352">
        <f t="shared" si="73"/>
        <v>0</v>
      </c>
      <c r="DOP47" s="352">
        <f t="shared" si="73"/>
        <v>0</v>
      </c>
      <c r="DOQ47" s="352">
        <f t="shared" si="73"/>
        <v>0</v>
      </c>
      <c r="DOR47" s="352">
        <f t="shared" si="73"/>
        <v>0</v>
      </c>
      <c r="DOS47" s="352">
        <f t="shared" si="73"/>
        <v>0</v>
      </c>
      <c r="DOT47" s="352">
        <f t="shared" si="73"/>
        <v>0</v>
      </c>
      <c r="DOU47" s="352">
        <f t="shared" si="73"/>
        <v>0</v>
      </c>
      <c r="DOV47" s="352">
        <f t="shared" si="73"/>
        <v>0</v>
      </c>
      <c r="DOW47" s="352">
        <f t="shared" si="73"/>
        <v>0</v>
      </c>
      <c r="DOX47" s="352">
        <f t="shared" si="73"/>
        <v>0</v>
      </c>
      <c r="DOY47" s="352">
        <f t="shared" si="73"/>
        <v>0</v>
      </c>
      <c r="DOZ47" s="352">
        <f t="shared" si="73"/>
        <v>0</v>
      </c>
      <c r="DPA47" s="352">
        <f t="shared" si="73"/>
        <v>0</v>
      </c>
      <c r="DPB47" s="352">
        <f t="shared" si="73"/>
        <v>0</v>
      </c>
      <c r="DPC47" s="352">
        <f t="shared" si="73"/>
        <v>0</v>
      </c>
      <c r="DPD47" s="352">
        <f t="shared" si="73"/>
        <v>0</v>
      </c>
      <c r="DPE47" s="352">
        <f t="shared" si="73"/>
        <v>0</v>
      </c>
      <c r="DPF47" s="352">
        <f t="shared" si="73"/>
        <v>0</v>
      </c>
      <c r="DPG47" s="352">
        <f t="shared" si="73"/>
        <v>0</v>
      </c>
      <c r="DPH47" s="352">
        <f t="shared" si="73"/>
        <v>0</v>
      </c>
      <c r="DPI47" s="352">
        <f t="shared" si="73"/>
        <v>0</v>
      </c>
      <c r="DPJ47" s="352">
        <f t="shared" si="73"/>
        <v>0</v>
      </c>
      <c r="DPK47" s="352">
        <f t="shared" si="73"/>
        <v>0</v>
      </c>
      <c r="DPL47" s="352">
        <f t="shared" si="73"/>
        <v>0</v>
      </c>
      <c r="DPM47" s="352">
        <f t="shared" si="73"/>
        <v>0</v>
      </c>
      <c r="DPN47" s="352">
        <f t="shared" si="73"/>
        <v>0</v>
      </c>
      <c r="DPO47" s="352">
        <f t="shared" si="73"/>
        <v>0</v>
      </c>
      <c r="DPP47" s="352">
        <f t="shared" si="73"/>
        <v>0</v>
      </c>
      <c r="DPQ47" s="352">
        <f t="shared" si="73"/>
        <v>0</v>
      </c>
      <c r="DPR47" s="352">
        <f t="shared" si="73"/>
        <v>0</v>
      </c>
      <c r="DPS47" s="352">
        <f t="shared" si="73"/>
        <v>0</v>
      </c>
      <c r="DPT47" s="352">
        <f t="shared" si="73"/>
        <v>0</v>
      </c>
      <c r="DPU47" s="352">
        <f t="shared" si="73"/>
        <v>0</v>
      </c>
      <c r="DPV47" s="352">
        <f t="shared" si="73"/>
        <v>0</v>
      </c>
      <c r="DPW47" s="352">
        <f t="shared" si="73"/>
        <v>0</v>
      </c>
      <c r="DPX47" s="352">
        <f t="shared" si="73"/>
        <v>0</v>
      </c>
      <c r="DPY47" s="352">
        <f t="shared" si="73"/>
        <v>0</v>
      </c>
      <c r="DPZ47" s="352">
        <f t="shared" ref="DPZ47:DSK47" si="74">SUM(DPZ43:DPZ46)</f>
        <v>0</v>
      </c>
      <c r="DQA47" s="352">
        <f t="shared" si="74"/>
        <v>0</v>
      </c>
      <c r="DQB47" s="352">
        <f t="shared" si="74"/>
        <v>0</v>
      </c>
      <c r="DQC47" s="352">
        <f t="shared" si="74"/>
        <v>0</v>
      </c>
      <c r="DQD47" s="352">
        <f t="shared" si="74"/>
        <v>0</v>
      </c>
      <c r="DQE47" s="352">
        <f t="shared" si="74"/>
        <v>0</v>
      </c>
      <c r="DQF47" s="352">
        <f t="shared" si="74"/>
        <v>0</v>
      </c>
      <c r="DQG47" s="352">
        <f t="shared" si="74"/>
        <v>0</v>
      </c>
      <c r="DQH47" s="352">
        <f t="shared" si="74"/>
        <v>0</v>
      </c>
      <c r="DQI47" s="352">
        <f t="shared" si="74"/>
        <v>0</v>
      </c>
      <c r="DQJ47" s="352">
        <f t="shared" si="74"/>
        <v>0</v>
      </c>
      <c r="DQK47" s="352">
        <f t="shared" si="74"/>
        <v>0</v>
      </c>
      <c r="DQL47" s="352">
        <f t="shared" si="74"/>
        <v>0</v>
      </c>
      <c r="DQM47" s="352">
        <f t="shared" si="74"/>
        <v>0</v>
      </c>
      <c r="DQN47" s="352">
        <f t="shared" si="74"/>
        <v>0</v>
      </c>
      <c r="DQO47" s="352">
        <f t="shared" si="74"/>
        <v>0</v>
      </c>
      <c r="DQP47" s="352">
        <f t="shared" si="74"/>
        <v>0</v>
      </c>
      <c r="DQQ47" s="352">
        <f t="shared" si="74"/>
        <v>0</v>
      </c>
      <c r="DQR47" s="352">
        <f t="shared" si="74"/>
        <v>0</v>
      </c>
      <c r="DQS47" s="352">
        <f t="shared" si="74"/>
        <v>0</v>
      </c>
      <c r="DQT47" s="352">
        <f t="shared" si="74"/>
        <v>0</v>
      </c>
      <c r="DQU47" s="352">
        <f t="shared" si="74"/>
        <v>0</v>
      </c>
      <c r="DQV47" s="352">
        <f t="shared" si="74"/>
        <v>0</v>
      </c>
      <c r="DQW47" s="352">
        <f t="shared" si="74"/>
        <v>0</v>
      </c>
      <c r="DQX47" s="352">
        <f t="shared" si="74"/>
        <v>0</v>
      </c>
      <c r="DQY47" s="352">
        <f t="shared" si="74"/>
        <v>0</v>
      </c>
      <c r="DQZ47" s="352">
        <f t="shared" si="74"/>
        <v>0</v>
      </c>
      <c r="DRA47" s="352">
        <f t="shared" si="74"/>
        <v>0</v>
      </c>
      <c r="DRB47" s="352">
        <f t="shared" si="74"/>
        <v>0</v>
      </c>
      <c r="DRC47" s="352">
        <f t="shared" si="74"/>
        <v>0</v>
      </c>
      <c r="DRD47" s="352">
        <f t="shared" si="74"/>
        <v>0</v>
      </c>
      <c r="DRE47" s="352">
        <f t="shared" si="74"/>
        <v>0</v>
      </c>
      <c r="DRF47" s="352">
        <f t="shared" si="74"/>
        <v>0</v>
      </c>
      <c r="DRG47" s="352">
        <f t="shared" si="74"/>
        <v>0</v>
      </c>
      <c r="DRH47" s="352">
        <f t="shared" si="74"/>
        <v>0</v>
      </c>
      <c r="DRI47" s="352">
        <f t="shared" si="74"/>
        <v>0</v>
      </c>
      <c r="DRJ47" s="352">
        <f t="shared" si="74"/>
        <v>0</v>
      </c>
      <c r="DRK47" s="352">
        <f t="shared" si="74"/>
        <v>0</v>
      </c>
      <c r="DRL47" s="352">
        <f t="shared" si="74"/>
        <v>0</v>
      </c>
      <c r="DRM47" s="352">
        <f t="shared" si="74"/>
        <v>0</v>
      </c>
      <c r="DRN47" s="352">
        <f t="shared" si="74"/>
        <v>0</v>
      </c>
      <c r="DRO47" s="352">
        <f t="shared" si="74"/>
        <v>0</v>
      </c>
      <c r="DRP47" s="352">
        <f t="shared" si="74"/>
        <v>0</v>
      </c>
      <c r="DRQ47" s="352">
        <f t="shared" si="74"/>
        <v>0</v>
      </c>
      <c r="DRR47" s="352">
        <f t="shared" si="74"/>
        <v>0</v>
      </c>
      <c r="DRS47" s="352">
        <f t="shared" si="74"/>
        <v>0</v>
      </c>
      <c r="DRT47" s="352">
        <f t="shared" si="74"/>
        <v>0</v>
      </c>
      <c r="DRU47" s="352">
        <f t="shared" si="74"/>
        <v>0</v>
      </c>
      <c r="DRV47" s="352">
        <f t="shared" si="74"/>
        <v>0</v>
      </c>
      <c r="DRW47" s="352">
        <f t="shared" si="74"/>
        <v>0</v>
      </c>
      <c r="DRX47" s="352">
        <f t="shared" si="74"/>
        <v>0</v>
      </c>
      <c r="DRY47" s="352">
        <f t="shared" si="74"/>
        <v>0</v>
      </c>
      <c r="DRZ47" s="352">
        <f t="shared" si="74"/>
        <v>0</v>
      </c>
      <c r="DSA47" s="352">
        <f t="shared" si="74"/>
        <v>0</v>
      </c>
      <c r="DSB47" s="352">
        <f t="shared" si="74"/>
        <v>0</v>
      </c>
      <c r="DSC47" s="352">
        <f t="shared" si="74"/>
        <v>0</v>
      </c>
      <c r="DSD47" s="352">
        <f t="shared" si="74"/>
        <v>0</v>
      </c>
      <c r="DSE47" s="352">
        <f t="shared" si="74"/>
        <v>0</v>
      </c>
      <c r="DSF47" s="352">
        <f t="shared" si="74"/>
        <v>0</v>
      </c>
      <c r="DSG47" s="352">
        <f t="shared" si="74"/>
        <v>0</v>
      </c>
      <c r="DSH47" s="352">
        <f t="shared" si="74"/>
        <v>0</v>
      </c>
      <c r="DSI47" s="352">
        <f t="shared" si="74"/>
        <v>0</v>
      </c>
      <c r="DSJ47" s="352">
        <f t="shared" si="74"/>
        <v>0</v>
      </c>
      <c r="DSK47" s="352">
        <f t="shared" si="74"/>
        <v>0</v>
      </c>
      <c r="DSL47" s="352">
        <f t="shared" ref="DSL47:DUW47" si="75">SUM(DSL43:DSL46)</f>
        <v>0</v>
      </c>
      <c r="DSM47" s="352">
        <f t="shared" si="75"/>
        <v>0</v>
      </c>
      <c r="DSN47" s="352">
        <f t="shared" si="75"/>
        <v>0</v>
      </c>
      <c r="DSO47" s="352">
        <f t="shared" si="75"/>
        <v>0</v>
      </c>
      <c r="DSP47" s="352">
        <f t="shared" si="75"/>
        <v>0</v>
      </c>
      <c r="DSQ47" s="352">
        <f t="shared" si="75"/>
        <v>0</v>
      </c>
      <c r="DSR47" s="352">
        <f t="shared" si="75"/>
        <v>0</v>
      </c>
      <c r="DSS47" s="352">
        <f t="shared" si="75"/>
        <v>0</v>
      </c>
      <c r="DST47" s="352">
        <f t="shared" si="75"/>
        <v>0</v>
      </c>
      <c r="DSU47" s="352">
        <f t="shared" si="75"/>
        <v>0</v>
      </c>
      <c r="DSV47" s="352">
        <f t="shared" si="75"/>
        <v>0</v>
      </c>
      <c r="DSW47" s="352">
        <f t="shared" si="75"/>
        <v>0</v>
      </c>
      <c r="DSX47" s="352">
        <f t="shared" si="75"/>
        <v>0</v>
      </c>
      <c r="DSY47" s="352">
        <f t="shared" si="75"/>
        <v>0</v>
      </c>
      <c r="DSZ47" s="352">
        <f t="shared" si="75"/>
        <v>0</v>
      </c>
      <c r="DTA47" s="352">
        <f t="shared" si="75"/>
        <v>0</v>
      </c>
      <c r="DTB47" s="352">
        <f t="shared" si="75"/>
        <v>0</v>
      </c>
      <c r="DTC47" s="352">
        <f t="shared" si="75"/>
        <v>0</v>
      </c>
      <c r="DTD47" s="352">
        <f t="shared" si="75"/>
        <v>0</v>
      </c>
      <c r="DTE47" s="352">
        <f t="shared" si="75"/>
        <v>0</v>
      </c>
      <c r="DTF47" s="352">
        <f t="shared" si="75"/>
        <v>0</v>
      </c>
      <c r="DTG47" s="352">
        <f t="shared" si="75"/>
        <v>0</v>
      </c>
      <c r="DTH47" s="352">
        <f t="shared" si="75"/>
        <v>0</v>
      </c>
      <c r="DTI47" s="352">
        <f t="shared" si="75"/>
        <v>0</v>
      </c>
      <c r="DTJ47" s="352">
        <f t="shared" si="75"/>
        <v>0</v>
      </c>
      <c r="DTK47" s="352">
        <f t="shared" si="75"/>
        <v>0</v>
      </c>
      <c r="DTL47" s="352">
        <f t="shared" si="75"/>
        <v>0</v>
      </c>
      <c r="DTM47" s="352">
        <f t="shared" si="75"/>
        <v>0</v>
      </c>
      <c r="DTN47" s="352">
        <f t="shared" si="75"/>
        <v>0</v>
      </c>
      <c r="DTO47" s="352">
        <f t="shared" si="75"/>
        <v>0</v>
      </c>
      <c r="DTP47" s="352">
        <f t="shared" si="75"/>
        <v>0</v>
      </c>
      <c r="DTQ47" s="352">
        <f t="shared" si="75"/>
        <v>0</v>
      </c>
      <c r="DTR47" s="352">
        <f t="shared" si="75"/>
        <v>0</v>
      </c>
      <c r="DTS47" s="352">
        <f t="shared" si="75"/>
        <v>0</v>
      </c>
      <c r="DTT47" s="352">
        <f t="shared" si="75"/>
        <v>0</v>
      </c>
      <c r="DTU47" s="352">
        <f t="shared" si="75"/>
        <v>0</v>
      </c>
      <c r="DTV47" s="352">
        <f t="shared" si="75"/>
        <v>0</v>
      </c>
      <c r="DTW47" s="352">
        <f t="shared" si="75"/>
        <v>0</v>
      </c>
      <c r="DTX47" s="352">
        <f t="shared" si="75"/>
        <v>0</v>
      </c>
      <c r="DTY47" s="352">
        <f t="shared" si="75"/>
        <v>0</v>
      </c>
      <c r="DTZ47" s="352">
        <f t="shared" si="75"/>
        <v>0</v>
      </c>
      <c r="DUA47" s="352">
        <f t="shared" si="75"/>
        <v>0</v>
      </c>
      <c r="DUB47" s="352">
        <f t="shared" si="75"/>
        <v>0</v>
      </c>
      <c r="DUC47" s="352">
        <f t="shared" si="75"/>
        <v>0</v>
      </c>
      <c r="DUD47" s="352">
        <f t="shared" si="75"/>
        <v>0</v>
      </c>
      <c r="DUE47" s="352">
        <f t="shared" si="75"/>
        <v>0</v>
      </c>
      <c r="DUF47" s="352">
        <f t="shared" si="75"/>
        <v>0</v>
      </c>
      <c r="DUG47" s="352">
        <f t="shared" si="75"/>
        <v>0</v>
      </c>
      <c r="DUH47" s="352">
        <f t="shared" si="75"/>
        <v>0</v>
      </c>
      <c r="DUI47" s="352">
        <f t="shared" si="75"/>
        <v>0</v>
      </c>
      <c r="DUJ47" s="352">
        <f t="shared" si="75"/>
        <v>0</v>
      </c>
      <c r="DUK47" s="352">
        <f t="shared" si="75"/>
        <v>0</v>
      </c>
      <c r="DUL47" s="352">
        <f t="shared" si="75"/>
        <v>0</v>
      </c>
      <c r="DUM47" s="352">
        <f t="shared" si="75"/>
        <v>0</v>
      </c>
      <c r="DUN47" s="352">
        <f t="shared" si="75"/>
        <v>0</v>
      </c>
      <c r="DUO47" s="352">
        <f t="shared" si="75"/>
        <v>0</v>
      </c>
      <c r="DUP47" s="352">
        <f t="shared" si="75"/>
        <v>0</v>
      </c>
      <c r="DUQ47" s="352">
        <f t="shared" si="75"/>
        <v>0</v>
      </c>
      <c r="DUR47" s="352">
        <f t="shared" si="75"/>
        <v>0</v>
      </c>
      <c r="DUS47" s="352">
        <f t="shared" si="75"/>
        <v>0</v>
      </c>
      <c r="DUT47" s="352">
        <f t="shared" si="75"/>
        <v>0</v>
      </c>
      <c r="DUU47" s="352">
        <f t="shared" si="75"/>
        <v>0</v>
      </c>
      <c r="DUV47" s="352">
        <f t="shared" si="75"/>
        <v>0</v>
      </c>
      <c r="DUW47" s="352">
        <f t="shared" si="75"/>
        <v>0</v>
      </c>
      <c r="DUX47" s="352">
        <f t="shared" ref="DUX47:DXI47" si="76">SUM(DUX43:DUX46)</f>
        <v>0</v>
      </c>
      <c r="DUY47" s="352">
        <f t="shared" si="76"/>
        <v>0</v>
      </c>
      <c r="DUZ47" s="352">
        <f t="shared" si="76"/>
        <v>0</v>
      </c>
      <c r="DVA47" s="352">
        <f t="shared" si="76"/>
        <v>0</v>
      </c>
      <c r="DVB47" s="352">
        <f t="shared" si="76"/>
        <v>0</v>
      </c>
      <c r="DVC47" s="352">
        <f t="shared" si="76"/>
        <v>0</v>
      </c>
      <c r="DVD47" s="352">
        <f t="shared" si="76"/>
        <v>0</v>
      </c>
      <c r="DVE47" s="352">
        <f t="shared" si="76"/>
        <v>0</v>
      </c>
      <c r="DVF47" s="352">
        <f t="shared" si="76"/>
        <v>0</v>
      </c>
      <c r="DVG47" s="352">
        <f t="shared" si="76"/>
        <v>0</v>
      </c>
      <c r="DVH47" s="352">
        <f t="shared" si="76"/>
        <v>0</v>
      </c>
      <c r="DVI47" s="352">
        <f t="shared" si="76"/>
        <v>0</v>
      </c>
      <c r="DVJ47" s="352">
        <f t="shared" si="76"/>
        <v>0</v>
      </c>
      <c r="DVK47" s="352">
        <f t="shared" si="76"/>
        <v>0</v>
      </c>
      <c r="DVL47" s="352">
        <f t="shared" si="76"/>
        <v>0</v>
      </c>
      <c r="DVM47" s="352">
        <f t="shared" si="76"/>
        <v>0</v>
      </c>
      <c r="DVN47" s="352">
        <f t="shared" si="76"/>
        <v>0</v>
      </c>
      <c r="DVO47" s="352">
        <f t="shared" si="76"/>
        <v>0</v>
      </c>
      <c r="DVP47" s="352">
        <f t="shared" si="76"/>
        <v>0</v>
      </c>
      <c r="DVQ47" s="352">
        <f t="shared" si="76"/>
        <v>0</v>
      </c>
      <c r="DVR47" s="352">
        <f t="shared" si="76"/>
        <v>0</v>
      </c>
      <c r="DVS47" s="352">
        <f t="shared" si="76"/>
        <v>0</v>
      </c>
      <c r="DVT47" s="352">
        <f t="shared" si="76"/>
        <v>0</v>
      </c>
      <c r="DVU47" s="352">
        <f t="shared" si="76"/>
        <v>0</v>
      </c>
      <c r="DVV47" s="352">
        <f t="shared" si="76"/>
        <v>0</v>
      </c>
      <c r="DVW47" s="352">
        <f t="shared" si="76"/>
        <v>0</v>
      </c>
      <c r="DVX47" s="352">
        <f t="shared" si="76"/>
        <v>0</v>
      </c>
      <c r="DVY47" s="352">
        <f t="shared" si="76"/>
        <v>0</v>
      </c>
      <c r="DVZ47" s="352">
        <f t="shared" si="76"/>
        <v>0</v>
      </c>
      <c r="DWA47" s="352">
        <f t="shared" si="76"/>
        <v>0</v>
      </c>
      <c r="DWB47" s="352">
        <f t="shared" si="76"/>
        <v>0</v>
      </c>
      <c r="DWC47" s="352">
        <f t="shared" si="76"/>
        <v>0</v>
      </c>
      <c r="DWD47" s="352">
        <f t="shared" si="76"/>
        <v>0</v>
      </c>
      <c r="DWE47" s="352">
        <f t="shared" si="76"/>
        <v>0</v>
      </c>
      <c r="DWF47" s="352">
        <f t="shared" si="76"/>
        <v>0</v>
      </c>
      <c r="DWG47" s="352">
        <f t="shared" si="76"/>
        <v>0</v>
      </c>
      <c r="DWH47" s="352">
        <f t="shared" si="76"/>
        <v>0</v>
      </c>
      <c r="DWI47" s="352">
        <f t="shared" si="76"/>
        <v>0</v>
      </c>
      <c r="DWJ47" s="352">
        <f t="shared" si="76"/>
        <v>0</v>
      </c>
      <c r="DWK47" s="352">
        <f t="shared" si="76"/>
        <v>0</v>
      </c>
      <c r="DWL47" s="352">
        <f t="shared" si="76"/>
        <v>0</v>
      </c>
      <c r="DWM47" s="352">
        <f t="shared" si="76"/>
        <v>0</v>
      </c>
      <c r="DWN47" s="352">
        <f t="shared" si="76"/>
        <v>0</v>
      </c>
      <c r="DWO47" s="352">
        <f t="shared" si="76"/>
        <v>0</v>
      </c>
      <c r="DWP47" s="352">
        <f t="shared" si="76"/>
        <v>0</v>
      </c>
      <c r="DWQ47" s="352">
        <f t="shared" si="76"/>
        <v>0</v>
      </c>
      <c r="DWR47" s="352">
        <f t="shared" si="76"/>
        <v>0</v>
      </c>
      <c r="DWS47" s="352">
        <f t="shared" si="76"/>
        <v>0</v>
      </c>
      <c r="DWT47" s="352">
        <f t="shared" si="76"/>
        <v>0</v>
      </c>
      <c r="DWU47" s="352">
        <f t="shared" si="76"/>
        <v>0</v>
      </c>
      <c r="DWV47" s="352">
        <f t="shared" si="76"/>
        <v>0</v>
      </c>
      <c r="DWW47" s="352">
        <f t="shared" si="76"/>
        <v>0</v>
      </c>
      <c r="DWX47" s="352">
        <f t="shared" si="76"/>
        <v>0</v>
      </c>
      <c r="DWY47" s="352">
        <f t="shared" si="76"/>
        <v>0</v>
      </c>
      <c r="DWZ47" s="352">
        <f t="shared" si="76"/>
        <v>0</v>
      </c>
      <c r="DXA47" s="352">
        <f t="shared" si="76"/>
        <v>0</v>
      </c>
      <c r="DXB47" s="352">
        <f t="shared" si="76"/>
        <v>0</v>
      </c>
      <c r="DXC47" s="352">
        <f t="shared" si="76"/>
        <v>0</v>
      </c>
      <c r="DXD47" s="352">
        <f t="shared" si="76"/>
        <v>0</v>
      </c>
      <c r="DXE47" s="352">
        <f t="shared" si="76"/>
        <v>0</v>
      </c>
      <c r="DXF47" s="352">
        <f t="shared" si="76"/>
        <v>0</v>
      </c>
      <c r="DXG47" s="352">
        <f t="shared" si="76"/>
        <v>0</v>
      </c>
      <c r="DXH47" s="352">
        <f t="shared" si="76"/>
        <v>0</v>
      </c>
      <c r="DXI47" s="352">
        <f t="shared" si="76"/>
        <v>0</v>
      </c>
      <c r="DXJ47" s="352">
        <f t="shared" ref="DXJ47:DZU47" si="77">SUM(DXJ43:DXJ46)</f>
        <v>0</v>
      </c>
      <c r="DXK47" s="352">
        <f t="shared" si="77"/>
        <v>0</v>
      </c>
      <c r="DXL47" s="352">
        <f t="shared" si="77"/>
        <v>0</v>
      </c>
      <c r="DXM47" s="352">
        <f t="shared" si="77"/>
        <v>0</v>
      </c>
      <c r="DXN47" s="352">
        <f t="shared" si="77"/>
        <v>0</v>
      </c>
      <c r="DXO47" s="352">
        <f t="shared" si="77"/>
        <v>0</v>
      </c>
      <c r="DXP47" s="352">
        <f t="shared" si="77"/>
        <v>0</v>
      </c>
      <c r="DXQ47" s="352">
        <f t="shared" si="77"/>
        <v>0</v>
      </c>
      <c r="DXR47" s="352">
        <f t="shared" si="77"/>
        <v>0</v>
      </c>
      <c r="DXS47" s="352">
        <f t="shared" si="77"/>
        <v>0</v>
      </c>
      <c r="DXT47" s="352">
        <f t="shared" si="77"/>
        <v>0</v>
      </c>
      <c r="DXU47" s="352">
        <f t="shared" si="77"/>
        <v>0</v>
      </c>
      <c r="DXV47" s="352">
        <f t="shared" si="77"/>
        <v>0</v>
      </c>
      <c r="DXW47" s="352">
        <f t="shared" si="77"/>
        <v>0</v>
      </c>
      <c r="DXX47" s="352">
        <f t="shared" si="77"/>
        <v>0</v>
      </c>
      <c r="DXY47" s="352">
        <f t="shared" si="77"/>
        <v>0</v>
      </c>
      <c r="DXZ47" s="352">
        <f t="shared" si="77"/>
        <v>0</v>
      </c>
      <c r="DYA47" s="352">
        <f t="shared" si="77"/>
        <v>0</v>
      </c>
      <c r="DYB47" s="352">
        <f t="shared" si="77"/>
        <v>0</v>
      </c>
      <c r="DYC47" s="352">
        <f t="shared" si="77"/>
        <v>0</v>
      </c>
      <c r="DYD47" s="352">
        <f t="shared" si="77"/>
        <v>0</v>
      </c>
      <c r="DYE47" s="352">
        <f t="shared" si="77"/>
        <v>0</v>
      </c>
      <c r="DYF47" s="352">
        <f t="shared" si="77"/>
        <v>0</v>
      </c>
      <c r="DYG47" s="352">
        <f t="shared" si="77"/>
        <v>0</v>
      </c>
      <c r="DYH47" s="352">
        <f t="shared" si="77"/>
        <v>0</v>
      </c>
      <c r="DYI47" s="352">
        <f t="shared" si="77"/>
        <v>0</v>
      </c>
      <c r="DYJ47" s="352">
        <f t="shared" si="77"/>
        <v>0</v>
      </c>
      <c r="DYK47" s="352">
        <f t="shared" si="77"/>
        <v>0</v>
      </c>
      <c r="DYL47" s="352">
        <f t="shared" si="77"/>
        <v>0</v>
      </c>
      <c r="DYM47" s="352">
        <f t="shared" si="77"/>
        <v>0</v>
      </c>
      <c r="DYN47" s="352">
        <f t="shared" si="77"/>
        <v>0</v>
      </c>
      <c r="DYO47" s="352">
        <f t="shared" si="77"/>
        <v>0</v>
      </c>
      <c r="DYP47" s="352">
        <f t="shared" si="77"/>
        <v>0</v>
      </c>
      <c r="DYQ47" s="352">
        <f t="shared" si="77"/>
        <v>0</v>
      </c>
      <c r="DYR47" s="352">
        <f t="shared" si="77"/>
        <v>0</v>
      </c>
      <c r="DYS47" s="352">
        <f t="shared" si="77"/>
        <v>0</v>
      </c>
      <c r="DYT47" s="352">
        <f t="shared" si="77"/>
        <v>0</v>
      </c>
      <c r="DYU47" s="352">
        <f t="shared" si="77"/>
        <v>0</v>
      </c>
      <c r="DYV47" s="352">
        <f t="shared" si="77"/>
        <v>0</v>
      </c>
      <c r="DYW47" s="352">
        <f t="shared" si="77"/>
        <v>0</v>
      </c>
      <c r="DYX47" s="352">
        <f t="shared" si="77"/>
        <v>0</v>
      </c>
      <c r="DYY47" s="352">
        <f t="shared" si="77"/>
        <v>0</v>
      </c>
      <c r="DYZ47" s="352">
        <f t="shared" si="77"/>
        <v>0</v>
      </c>
      <c r="DZA47" s="352">
        <f t="shared" si="77"/>
        <v>0</v>
      </c>
      <c r="DZB47" s="352">
        <f t="shared" si="77"/>
        <v>0</v>
      </c>
      <c r="DZC47" s="352">
        <f t="shared" si="77"/>
        <v>0</v>
      </c>
      <c r="DZD47" s="352">
        <f t="shared" si="77"/>
        <v>0</v>
      </c>
      <c r="DZE47" s="352">
        <f t="shared" si="77"/>
        <v>0</v>
      </c>
      <c r="DZF47" s="352">
        <f t="shared" si="77"/>
        <v>0</v>
      </c>
      <c r="DZG47" s="352">
        <f t="shared" si="77"/>
        <v>0</v>
      </c>
      <c r="DZH47" s="352">
        <f t="shared" si="77"/>
        <v>0</v>
      </c>
      <c r="DZI47" s="352">
        <f t="shared" si="77"/>
        <v>0</v>
      </c>
      <c r="DZJ47" s="352">
        <f t="shared" si="77"/>
        <v>0</v>
      </c>
      <c r="DZK47" s="352">
        <f t="shared" si="77"/>
        <v>0</v>
      </c>
      <c r="DZL47" s="352">
        <f t="shared" si="77"/>
        <v>0</v>
      </c>
      <c r="DZM47" s="352">
        <f t="shared" si="77"/>
        <v>0</v>
      </c>
      <c r="DZN47" s="352">
        <f t="shared" si="77"/>
        <v>0</v>
      </c>
      <c r="DZO47" s="352">
        <f t="shared" si="77"/>
        <v>0</v>
      </c>
      <c r="DZP47" s="352">
        <f t="shared" si="77"/>
        <v>0</v>
      </c>
      <c r="DZQ47" s="352">
        <f t="shared" si="77"/>
        <v>0</v>
      </c>
      <c r="DZR47" s="352">
        <f t="shared" si="77"/>
        <v>0</v>
      </c>
      <c r="DZS47" s="352">
        <f t="shared" si="77"/>
        <v>0</v>
      </c>
      <c r="DZT47" s="352">
        <f t="shared" si="77"/>
        <v>0</v>
      </c>
      <c r="DZU47" s="352">
        <f t="shared" si="77"/>
        <v>0</v>
      </c>
      <c r="DZV47" s="352">
        <f t="shared" ref="DZV47:ECG47" si="78">SUM(DZV43:DZV46)</f>
        <v>0</v>
      </c>
      <c r="DZW47" s="352">
        <f t="shared" si="78"/>
        <v>0</v>
      </c>
      <c r="DZX47" s="352">
        <f t="shared" si="78"/>
        <v>0</v>
      </c>
      <c r="DZY47" s="352">
        <f t="shared" si="78"/>
        <v>0</v>
      </c>
      <c r="DZZ47" s="352">
        <f t="shared" si="78"/>
        <v>0</v>
      </c>
      <c r="EAA47" s="352">
        <f t="shared" si="78"/>
        <v>0</v>
      </c>
      <c r="EAB47" s="352">
        <f t="shared" si="78"/>
        <v>0</v>
      </c>
      <c r="EAC47" s="352">
        <f t="shared" si="78"/>
        <v>0</v>
      </c>
      <c r="EAD47" s="352">
        <f t="shared" si="78"/>
        <v>0</v>
      </c>
      <c r="EAE47" s="352">
        <f t="shared" si="78"/>
        <v>0</v>
      </c>
      <c r="EAF47" s="352">
        <f t="shared" si="78"/>
        <v>0</v>
      </c>
      <c r="EAG47" s="352">
        <f t="shared" si="78"/>
        <v>0</v>
      </c>
      <c r="EAH47" s="352">
        <f t="shared" si="78"/>
        <v>0</v>
      </c>
      <c r="EAI47" s="352">
        <f t="shared" si="78"/>
        <v>0</v>
      </c>
      <c r="EAJ47" s="352">
        <f t="shared" si="78"/>
        <v>0</v>
      </c>
      <c r="EAK47" s="352">
        <f t="shared" si="78"/>
        <v>0</v>
      </c>
      <c r="EAL47" s="352">
        <f t="shared" si="78"/>
        <v>0</v>
      </c>
      <c r="EAM47" s="352">
        <f t="shared" si="78"/>
        <v>0</v>
      </c>
      <c r="EAN47" s="352">
        <f t="shared" si="78"/>
        <v>0</v>
      </c>
      <c r="EAO47" s="352">
        <f t="shared" si="78"/>
        <v>0</v>
      </c>
      <c r="EAP47" s="352">
        <f t="shared" si="78"/>
        <v>0</v>
      </c>
      <c r="EAQ47" s="352">
        <f t="shared" si="78"/>
        <v>0</v>
      </c>
      <c r="EAR47" s="352">
        <f t="shared" si="78"/>
        <v>0</v>
      </c>
      <c r="EAS47" s="352">
        <f t="shared" si="78"/>
        <v>0</v>
      </c>
      <c r="EAT47" s="352">
        <f t="shared" si="78"/>
        <v>0</v>
      </c>
      <c r="EAU47" s="352">
        <f t="shared" si="78"/>
        <v>0</v>
      </c>
      <c r="EAV47" s="352">
        <f t="shared" si="78"/>
        <v>0</v>
      </c>
      <c r="EAW47" s="352">
        <f t="shared" si="78"/>
        <v>0</v>
      </c>
      <c r="EAX47" s="352">
        <f t="shared" si="78"/>
        <v>0</v>
      </c>
      <c r="EAY47" s="352">
        <f t="shared" si="78"/>
        <v>0</v>
      </c>
      <c r="EAZ47" s="352">
        <f t="shared" si="78"/>
        <v>0</v>
      </c>
      <c r="EBA47" s="352">
        <f t="shared" si="78"/>
        <v>0</v>
      </c>
      <c r="EBB47" s="352">
        <f t="shared" si="78"/>
        <v>0</v>
      </c>
      <c r="EBC47" s="352">
        <f t="shared" si="78"/>
        <v>0</v>
      </c>
      <c r="EBD47" s="352">
        <f t="shared" si="78"/>
        <v>0</v>
      </c>
      <c r="EBE47" s="352">
        <f t="shared" si="78"/>
        <v>0</v>
      </c>
      <c r="EBF47" s="352">
        <f t="shared" si="78"/>
        <v>0</v>
      </c>
      <c r="EBG47" s="352">
        <f t="shared" si="78"/>
        <v>0</v>
      </c>
      <c r="EBH47" s="352">
        <f t="shared" si="78"/>
        <v>0</v>
      </c>
      <c r="EBI47" s="352">
        <f t="shared" si="78"/>
        <v>0</v>
      </c>
      <c r="EBJ47" s="352">
        <f t="shared" si="78"/>
        <v>0</v>
      </c>
      <c r="EBK47" s="352">
        <f t="shared" si="78"/>
        <v>0</v>
      </c>
      <c r="EBL47" s="352">
        <f t="shared" si="78"/>
        <v>0</v>
      </c>
      <c r="EBM47" s="352">
        <f t="shared" si="78"/>
        <v>0</v>
      </c>
      <c r="EBN47" s="352">
        <f t="shared" si="78"/>
        <v>0</v>
      </c>
      <c r="EBO47" s="352">
        <f t="shared" si="78"/>
        <v>0</v>
      </c>
      <c r="EBP47" s="352">
        <f t="shared" si="78"/>
        <v>0</v>
      </c>
      <c r="EBQ47" s="352">
        <f t="shared" si="78"/>
        <v>0</v>
      </c>
      <c r="EBR47" s="352">
        <f t="shared" si="78"/>
        <v>0</v>
      </c>
      <c r="EBS47" s="352">
        <f t="shared" si="78"/>
        <v>0</v>
      </c>
      <c r="EBT47" s="352">
        <f t="shared" si="78"/>
        <v>0</v>
      </c>
      <c r="EBU47" s="352">
        <f t="shared" si="78"/>
        <v>0</v>
      </c>
      <c r="EBV47" s="352">
        <f t="shared" si="78"/>
        <v>0</v>
      </c>
      <c r="EBW47" s="352">
        <f t="shared" si="78"/>
        <v>0</v>
      </c>
      <c r="EBX47" s="352">
        <f t="shared" si="78"/>
        <v>0</v>
      </c>
      <c r="EBY47" s="352">
        <f t="shared" si="78"/>
        <v>0</v>
      </c>
      <c r="EBZ47" s="352">
        <f t="shared" si="78"/>
        <v>0</v>
      </c>
      <c r="ECA47" s="352">
        <f t="shared" si="78"/>
        <v>0</v>
      </c>
      <c r="ECB47" s="352">
        <f t="shared" si="78"/>
        <v>0</v>
      </c>
      <c r="ECC47" s="352">
        <f t="shared" si="78"/>
        <v>0</v>
      </c>
      <c r="ECD47" s="352">
        <f t="shared" si="78"/>
        <v>0</v>
      </c>
      <c r="ECE47" s="352">
        <f t="shared" si="78"/>
        <v>0</v>
      </c>
      <c r="ECF47" s="352">
        <f t="shared" si="78"/>
        <v>0</v>
      </c>
      <c r="ECG47" s="352">
        <f t="shared" si="78"/>
        <v>0</v>
      </c>
      <c r="ECH47" s="352">
        <f t="shared" ref="ECH47:EES47" si="79">SUM(ECH43:ECH46)</f>
        <v>0</v>
      </c>
      <c r="ECI47" s="352">
        <f t="shared" si="79"/>
        <v>0</v>
      </c>
      <c r="ECJ47" s="352">
        <f t="shared" si="79"/>
        <v>0</v>
      </c>
      <c r="ECK47" s="352">
        <f t="shared" si="79"/>
        <v>0</v>
      </c>
      <c r="ECL47" s="352">
        <f t="shared" si="79"/>
        <v>0</v>
      </c>
      <c r="ECM47" s="352">
        <f t="shared" si="79"/>
        <v>0</v>
      </c>
      <c r="ECN47" s="352">
        <f t="shared" si="79"/>
        <v>0</v>
      </c>
      <c r="ECO47" s="352">
        <f t="shared" si="79"/>
        <v>0</v>
      </c>
      <c r="ECP47" s="352">
        <f t="shared" si="79"/>
        <v>0</v>
      </c>
      <c r="ECQ47" s="352">
        <f t="shared" si="79"/>
        <v>0</v>
      </c>
      <c r="ECR47" s="352">
        <f t="shared" si="79"/>
        <v>0</v>
      </c>
      <c r="ECS47" s="352">
        <f t="shared" si="79"/>
        <v>0</v>
      </c>
      <c r="ECT47" s="352">
        <f t="shared" si="79"/>
        <v>0</v>
      </c>
      <c r="ECU47" s="352">
        <f t="shared" si="79"/>
        <v>0</v>
      </c>
      <c r="ECV47" s="352">
        <f t="shared" si="79"/>
        <v>0</v>
      </c>
      <c r="ECW47" s="352">
        <f t="shared" si="79"/>
        <v>0</v>
      </c>
      <c r="ECX47" s="352">
        <f t="shared" si="79"/>
        <v>0</v>
      </c>
      <c r="ECY47" s="352">
        <f t="shared" si="79"/>
        <v>0</v>
      </c>
      <c r="ECZ47" s="352">
        <f t="shared" si="79"/>
        <v>0</v>
      </c>
      <c r="EDA47" s="352">
        <f t="shared" si="79"/>
        <v>0</v>
      </c>
      <c r="EDB47" s="352">
        <f t="shared" si="79"/>
        <v>0</v>
      </c>
      <c r="EDC47" s="352">
        <f t="shared" si="79"/>
        <v>0</v>
      </c>
      <c r="EDD47" s="352">
        <f t="shared" si="79"/>
        <v>0</v>
      </c>
      <c r="EDE47" s="352">
        <f t="shared" si="79"/>
        <v>0</v>
      </c>
      <c r="EDF47" s="352">
        <f t="shared" si="79"/>
        <v>0</v>
      </c>
      <c r="EDG47" s="352">
        <f t="shared" si="79"/>
        <v>0</v>
      </c>
      <c r="EDH47" s="352">
        <f t="shared" si="79"/>
        <v>0</v>
      </c>
      <c r="EDI47" s="352">
        <f t="shared" si="79"/>
        <v>0</v>
      </c>
      <c r="EDJ47" s="352">
        <f t="shared" si="79"/>
        <v>0</v>
      </c>
      <c r="EDK47" s="352">
        <f t="shared" si="79"/>
        <v>0</v>
      </c>
      <c r="EDL47" s="352">
        <f t="shared" si="79"/>
        <v>0</v>
      </c>
      <c r="EDM47" s="352">
        <f t="shared" si="79"/>
        <v>0</v>
      </c>
      <c r="EDN47" s="352">
        <f t="shared" si="79"/>
        <v>0</v>
      </c>
      <c r="EDO47" s="352">
        <f t="shared" si="79"/>
        <v>0</v>
      </c>
      <c r="EDP47" s="352">
        <f t="shared" si="79"/>
        <v>0</v>
      </c>
      <c r="EDQ47" s="352">
        <f t="shared" si="79"/>
        <v>0</v>
      </c>
      <c r="EDR47" s="352">
        <f t="shared" si="79"/>
        <v>0</v>
      </c>
      <c r="EDS47" s="352">
        <f t="shared" si="79"/>
        <v>0</v>
      </c>
      <c r="EDT47" s="352">
        <f t="shared" si="79"/>
        <v>0</v>
      </c>
      <c r="EDU47" s="352">
        <f t="shared" si="79"/>
        <v>0</v>
      </c>
      <c r="EDV47" s="352">
        <f t="shared" si="79"/>
        <v>0</v>
      </c>
      <c r="EDW47" s="352">
        <f t="shared" si="79"/>
        <v>0</v>
      </c>
      <c r="EDX47" s="352">
        <f t="shared" si="79"/>
        <v>0</v>
      </c>
      <c r="EDY47" s="352">
        <f t="shared" si="79"/>
        <v>0</v>
      </c>
      <c r="EDZ47" s="352">
        <f t="shared" si="79"/>
        <v>0</v>
      </c>
      <c r="EEA47" s="352">
        <f t="shared" si="79"/>
        <v>0</v>
      </c>
      <c r="EEB47" s="352">
        <f t="shared" si="79"/>
        <v>0</v>
      </c>
      <c r="EEC47" s="352">
        <f t="shared" si="79"/>
        <v>0</v>
      </c>
      <c r="EED47" s="352">
        <f t="shared" si="79"/>
        <v>0</v>
      </c>
      <c r="EEE47" s="352">
        <f t="shared" si="79"/>
        <v>0</v>
      </c>
      <c r="EEF47" s="352">
        <f t="shared" si="79"/>
        <v>0</v>
      </c>
      <c r="EEG47" s="352">
        <f t="shared" si="79"/>
        <v>0</v>
      </c>
      <c r="EEH47" s="352">
        <f t="shared" si="79"/>
        <v>0</v>
      </c>
      <c r="EEI47" s="352">
        <f t="shared" si="79"/>
        <v>0</v>
      </c>
      <c r="EEJ47" s="352">
        <f t="shared" si="79"/>
        <v>0</v>
      </c>
      <c r="EEK47" s="352">
        <f t="shared" si="79"/>
        <v>0</v>
      </c>
      <c r="EEL47" s="352">
        <f t="shared" si="79"/>
        <v>0</v>
      </c>
      <c r="EEM47" s="352">
        <f t="shared" si="79"/>
        <v>0</v>
      </c>
      <c r="EEN47" s="352">
        <f t="shared" si="79"/>
        <v>0</v>
      </c>
      <c r="EEO47" s="352">
        <f t="shared" si="79"/>
        <v>0</v>
      </c>
      <c r="EEP47" s="352">
        <f t="shared" si="79"/>
        <v>0</v>
      </c>
      <c r="EEQ47" s="352">
        <f t="shared" si="79"/>
        <v>0</v>
      </c>
      <c r="EER47" s="352">
        <f t="shared" si="79"/>
        <v>0</v>
      </c>
      <c r="EES47" s="352">
        <f t="shared" si="79"/>
        <v>0</v>
      </c>
      <c r="EET47" s="352">
        <f t="shared" ref="EET47:EHE47" si="80">SUM(EET43:EET46)</f>
        <v>0</v>
      </c>
      <c r="EEU47" s="352">
        <f t="shared" si="80"/>
        <v>0</v>
      </c>
      <c r="EEV47" s="352">
        <f t="shared" si="80"/>
        <v>0</v>
      </c>
      <c r="EEW47" s="352">
        <f t="shared" si="80"/>
        <v>0</v>
      </c>
      <c r="EEX47" s="352">
        <f t="shared" si="80"/>
        <v>0</v>
      </c>
      <c r="EEY47" s="352">
        <f t="shared" si="80"/>
        <v>0</v>
      </c>
      <c r="EEZ47" s="352">
        <f t="shared" si="80"/>
        <v>0</v>
      </c>
      <c r="EFA47" s="352">
        <f t="shared" si="80"/>
        <v>0</v>
      </c>
      <c r="EFB47" s="352">
        <f t="shared" si="80"/>
        <v>0</v>
      </c>
      <c r="EFC47" s="352">
        <f t="shared" si="80"/>
        <v>0</v>
      </c>
      <c r="EFD47" s="352">
        <f t="shared" si="80"/>
        <v>0</v>
      </c>
      <c r="EFE47" s="352">
        <f t="shared" si="80"/>
        <v>0</v>
      </c>
      <c r="EFF47" s="352">
        <f t="shared" si="80"/>
        <v>0</v>
      </c>
      <c r="EFG47" s="352">
        <f t="shared" si="80"/>
        <v>0</v>
      </c>
      <c r="EFH47" s="352">
        <f t="shared" si="80"/>
        <v>0</v>
      </c>
      <c r="EFI47" s="352">
        <f t="shared" si="80"/>
        <v>0</v>
      </c>
      <c r="EFJ47" s="352">
        <f t="shared" si="80"/>
        <v>0</v>
      </c>
      <c r="EFK47" s="352">
        <f t="shared" si="80"/>
        <v>0</v>
      </c>
      <c r="EFL47" s="352">
        <f t="shared" si="80"/>
        <v>0</v>
      </c>
      <c r="EFM47" s="352">
        <f t="shared" si="80"/>
        <v>0</v>
      </c>
      <c r="EFN47" s="352">
        <f t="shared" si="80"/>
        <v>0</v>
      </c>
      <c r="EFO47" s="352">
        <f t="shared" si="80"/>
        <v>0</v>
      </c>
      <c r="EFP47" s="352">
        <f t="shared" si="80"/>
        <v>0</v>
      </c>
      <c r="EFQ47" s="352">
        <f t="shared" si="80"/>
        <v>0</v>
      </c>
      <c r="EFR47" s="352">
        <f t="shared" si="80"/>
        <v>0</v>
      </c>
      <c r="EFS47" s="352">
        <f t="shared" si="80"/>
        <v>0</v>
      </c>
      <c r="EFT47" s="352">
        <f t="shared" si="80"/>
        <v>0</v>
      </c>
      <c r="EFU47" s="352">
        <f t="shared" si="80"/>
        <v>0</v>
      </c>
      <c r="EFV47" s="352">
        <f t="shared" si="80"/>
        <v>0</v>
      </c>
      <c r="EFW47" s="352">
        <f t="shared" si="80"/>
        <v>0</v>
      </c>
      <c r="EFX47" s="352">
        <f t="shared" si="80"/>
        <v>0</v>
      </c>
      <c r="EFY47" s="352">
        <f t="shared" si="80"/>
        <v>0</v>
      </c>
      <c r="EFZ47" s="352">
        <f t="shared" si="80"/>
        <v>0</v>
      </c>
      <c r="EGA47" s="352">
        <f t="shared" si="80"/>
        <v>0</v>
      </c>
      <c r="EGB47" s="352">
        <f t="shared" si="80"/>
        <v>0</v>
      </c>
      <c r="EGC47" s="352">
        <f t="shared" si="80"/>
        <v>0</v>
      </c>
      <c r="EGD47" s="352">
        <f t="shared" si="80"/>
        <v>0</v>
      </c>
      <c r="EGE47" s="352">
        <f t="shared" si="80"/>
        <v>0</v>
      </c>
      <c r="EGF47" s="352">
        <f t="shared" si="80"/>
        <v>0</v>
      </c>
      <c r="EGG47" s="352">
        <f t="shared" si="80"/>
        <v>0</v>
      </c>
      <c r="EGH47" s="352">
        <f t="shared" si="80"/>
        <v>0</v>
      </c>
      <c r="EGI47" s="352">
        <f t="shared" si="80"/>
        <v>0</v>
      </c>
      <c r="EGJ47" s="352">
        <f t="shared" si="80"/>
        <v>0</v>
      </c>
      <c r="EGK47" s="352">
        <f t="shared" si="80"/>
        <v>0</v>
      </c>
      <c r="EGL47" s="352">
        <f t="shared" si="80"/>
        <v>0</v>
      </c>
      <c r="EGM47" s="352">
        <f t="shared" si="80"/>
        <v>0</v>
      </c>
      <c r="EGN47" s="352">
        <f t="shared" si="80"/>
        <v>0</v>
      </c>
      <c r="EGO47" s="352">
        <f t="shared" si="80"/>
        <v>0</v>
      </c>
      <c r="EGP47" s="352">
        <f t="shared" si="80"/>
        <v>0</v>
      </c>
      <c r="EGQ47" s="352">
        <f t="shared" si="80"/>
        <v>0</v>
      </c>
      <c r="EGR47" s="352">
        <f t="shared" si="80"/>
        <v>0</v>
      </c>
      <c r="EGS47" s="352">
        <f t="shared" si="80"/>
        <v>0</v>
      </c>
      <c r="EGT47" s="352">
        <f t="shared" si="80"/>
        <v>0</v>
      </c>
      <c r="EGU47" s="352">
        <f t="shared" si="80"/>
        <v>0</v>
      </c>
      <c r="EGV47" s="352">
        <f t="shared" si="80"/>
        <v>0</v>
      </c>
      <c r="EGW47" s="352">
        <f t="shared" si="80"/>
        <v>0</v>
      </c>
      <c r="EGX47" s="352">
        <f t="shared" si="80"/>
        <v>0</v>
      </c>
      <c r="EGY47" s="352">
        <f t="shared" si="80"/>
        <v>0</v>
      </c>
      <c r="EGZ47" s="352">
        <f t="shared" si="80"/>
        <v>0</v>
      </c>
      <c r="EHA47" s="352">
        <f t="shared" si="80"/>
        <v>0</v>
      </c>
      <c r="EHB47" s="352">
        <f t="shared" si="80"/>
        <v>0</v>
      </c>
      <c r="EHC47" s="352">
        <f t="shared" si="80"/>
        <v>0</v>
      </c>
      <c r="EHD47" s="352">
        <f t="shared" si="80"/>
        <v>0</v>
      </c>
      <c r="EHE47" s="352">
        <f t="shared" si="80"/>
        <v>0</v>
      </c>
      <c r="EHF47" s="352">
        <f t="shared" ref="EHF47:EJQ47" si="81">SUM(EHF43:EHF46)</f>
        <v>0</v>
      </c>
      <c r="EHG47" s="352">
        <f t="shared" si="81"/>
        <v>0</v>
      </c>
      <c r="EHH47" s="352">
        <f t="shared" si="81"/>
        <v>0</v>
      </c>
      <c r="EHI47" s="352">
        <f t="shared" si="81"/>
        <v>0</v>
      </c>
      <c r="EHJ47" s="352">
        <f t="shared" si="81"/>
        <v>0</v>
      </c>
      <c r="EHK47" s="352">
        <f t="shared" si="81"/>
        <v>0</v>
      </c>
      <c r="EHL47" s="352">
        <f t="shared" si="81"/>
        <v>0</v>
      </c>
      <c r="EHM47" s="352">
        <f t="shared" si="81"/>
        <v>0</v>
      </c>
      <c r="EHN47" s="352">
        <f t="shared" si="81"/>
        <v>0</v>
      </c>
      <c r="EHO47" s="352">
        <f t="shared" si="81"/>
        <v>0</v>
      </c>
      <c r="EHP47" s="352">
        <f t="shared" si="81"/>
        <v>0</v>
      </c>
      <c r="EHQ47" s="352">
        <f t="shared" si="81"/>
        <v>0</v>
      </c>
      <c r="EHR47" s="352">
        <f t="shared" si="81"/>
        <v>0</v>
      </c>
      <c r="EHS47" s="352">
        <f t="shared" si="81"/>
        <v>0</v>
      </c>
      <c r="EHT47" s="352">
        <f t="shared" si="81"/>
        <v>0</v>
      </c>
      <c r="EHU47" s="352">
        <f t="shared" si="81"/>
        <v>0</v>
      </c>
      <c r="EHV47" s="352">
        <f t="shared" si="81"/>
        <v>0</v>
      </c>
      <c r="EHW47" s="352">
        <f t="shared" si="81"/>
        <v>0</v>
      </c>
      <c r="EHX47" s="352">
        <f t="shared" si="81"/>
        <v>0</v>
      </c>
      <c r="EHY47" s="352">
        <f t="shared" si="81"/>
        <v>0</v>
      </c>
      <c r="EHZ47" s="352">
        <f t="shared" si="81"/>
        <v>0</v>
      </c>
      <c r="EIA47" s="352">
        <f t="shared" si="81"/>
        <v>0</v>
      </c>
      <c r="EIB47" s="352">
        <f t="shared" si="81"/>
        <v>0</v>
      </c>
      <c r="EIC47" s="352">
        <f t="shared" si="81"/>
        <v>0</v>
      </c>
      <c r="EID47" s="352">
        <f t="shared" si="81"/>
        <v>0</v>
      </c>
      <c r="EIE47" s="352">
        <f t="shared" si="81"/>
        <v>0</v>
      </c>
      <c r="EIF47" s="352">
        <f t="shared" si="81"/>
        <v>0</v>
      </c>
      <c r="EIG47" s="352">
        <f t="shared" si="81"/>
        <v>0</v>
      </c>
      <c r="EIH47" s="352">
        <f t="shared" si="81"/>
        <v>0</v>
      </c>
      <c r="EII47" s="352">
        <f t="shared" si="81"/>
        <v>0</v>
      </c>
      <c r="EIJ47" s="352">
        <f t="shared" si="81"/>
        <v>0</v>
      </c>
      <c r="EIK47" s="352">
        <f t="shared" si="81"/>
        <v>0</v>
      </c>
      <c r="EIL47" s="352">
        <f t="shared" si="81"/>
        <v>0</v>
      </c>
      <c r="EIM47" s="352">
        <f t="shared" si="81"/>
        <v>0</v>
      </c>
      <c r="EIN47" s="352">
        <f t="shared" si="81"/>
        <v>0</v>
      </c>
      <c r="EIO47" s="352">
        <f t="shared" si="81"/>
        <v>0</v>
      </c>
      <c r="EIP47" s="352">
        <f t="shared" si="81"/>
        <v>0</v>
      </c>
      <c r="EIQ47" s="352">
        <f t="shared" si="81"/>
        <v>0</v>
      </c>
      <c r="EIR47" s="352">
        <f t="shared" si="81"/>
        <v>0</v>
      </c>
      <c r="EIS47" s="352">
        <f t="shared" si="81"/>
        <v>0</v>
      </c>
      <c r="EIT47" s="352">
        <f t="shared" si="81"/>
        <v>0</v>
      </c>
      <c r="EIU47" s="352">
        <f t="shared" si="81"/>
        <v>0</v>
      </c>
      <c r="EIV47" s="352">
        <f t="shared" si="81"/>
        <v>0</v>
      </c>
      <c r="EIW47" s="352">
        <f t="shared" si="81"/>
        <v>0</v>
      </c>
      <c r="EIX47" s="352">
        <f t="shared" si="81"/>
        <v>0</v>
      </c>
      <c r="EIY47" s="352">
        <f t="shared" si="81"/>
        <v>0</v>
      </c>
      <c r="EIZ47" s="352">
        <f t="shared" si="81"/>
        <v>0</v>
      </c>
      <c r="EJA47" s="352">
        <f t="shared" si="81"/>
        <v>0</v>
      </c>
      <c r="EJB47" s="352">
        <f t="shared" si="81"/>
        <v>0</v>
      </c>
      <c r="EJC47" s="352">
        <f t="shared" si="81"/>
        <v>0</v>
      </c>
      <c r="EJD47" s="352">
        <f t="shared" si="81"/>
        <v>0</v>
      </c>
      <c r="EJE47" s="352">
        <f t="shared" si="81"/>
        <v>0</v>
      </c>
      <c r="EJF47" s="352">
        <f t="shared" si="81"/>
        <v>0</v>
      </c>
      <c r="EJG47" s="352">
        <f t="shared" si="81"/>
        <v>0</v>
      </c>
      <c r="EJH47" s="352">
        <f t="shared" si="81"/>
        <v>0</v>
      </c>
      <c r="EJI47" s="352">
        <f t="shared" si="81"/>
        <v>0</v>
      </c>
      <c r="EJJ47" s="352">
        <f t="shared" si="81"/>
        <v>0</v>
      </c>
      <c r="EJK47" s="352">
        <f t="shared" si="81"/>
        <v>0</v>
      </c>
      <c r="EJL47" s="352">
        <f t="shared" si="81"/>
        <v>0</v>
      </c>
      <c r="EJM47" s="352">
        <f t="shared" si="81"/>
        <v>0</v>
      </c>
      <c r="EJN47" s="352">
        <f t="shared" si="81"/>
        <v>0</v>
      </c>
      <c r="EJO47" s="352">
        <f t="shared" si="81"/>
        <v>0</v>
      </c>
      <c r="EJP47" s="352">
        <f t="shared" si="81"/>
        <v>0</v>
      </c>
      <c r="EJQ47" s="352">
        <f t="shared" si="81"/>
        <v>0</v>
      </c>
      <c r="EJR47" s="352">
        <f t="shared" ref="EJR47:EMC47" si="82">SUM(EJR43:EJR46)</f>
        <v>0</v>
      </c>
      <c r="EJS47" s="352">
        <f t="shared" si="82"/>
        <v>0</v>
      </c>
      <c r="EJT47" s="352">
        <f t="shared" si="82"/>
        <v>0</v>
      </c>
      <c r="EJU47" s="352">
        <f t="shared" si="82"/>
        <v>0</v>
      </c>
      <c r="EJV47" s="352">
        <f t="shared" si="82"/>
        <v>0</v>
      </c>
      <c r="EJW47" s="352">
        <f t="shared" si="82"/>
        <v>0</v>
      </c>
      <c r="EJX47" s="352">
        <f t="shared" si="82"/>
        <v>0</v>
      </c>
      <c r="EJY47" s="352">
        <f t="shared" si="82"/>
        <v>0</v>
      </c>
      <c r="EJZ47" s="352">
        <f t="shared" si="82"/>
        <v>0</v>
      </c>
      <c r="EKA47" s="352">
        <f t="shared" si="82"/>
        <v>0</v>
      </c>
      <c r="EKB47" s="352">
        <f t="shared" si="82"/>
        <v>0</v>
      </c>
      <c r="EKC47" s="352">
        <f t="shared" si="82"/>
        <v>0</v>
      </c>
      <c r="EKD47" s="352">
        <f t="shared" si="82"/>
        <v>0</v>
      </c>
      <c r="EKE47" s="352">
        <f t="shared" si="82"/>
        <v>0</v>
      </c>
      <c r="EKF47" s="352">
        <f t="shared" si="82"/>
        <v>0</v>
      </c>
      <c r="EKG47" s="352">
        <f t="shared" si="82"/>
        <v>0</v>
      </c>
      <c r="EKH47" s="352">
        <f t="shared" si="82"/>
        <v>0</v>
      </c>
      <c r="EKI47" s="352">
        <f t="shared" si="82"/>
        <v>0</v>
      </c>
      <c r="EKJ47" s="352">
        <f t="shared" si="82"/>
        <v>0</v>
      </c>
      <c r="EKK47" s="352">
        <f t="shared" si="82"/>
        <v>0</v>
      </c>
      <c r="EKL47" s="352">
        <f t="shared" si="82"/>
        <v>0</v>
      </c>
      <c r="EKM47" s="352">
        <f t="shared" si="82"/>
        <v>0</v>
      </c>
      <c r="EKN47" s="352">
        <f t="shared" si="82"/>
        <v>0</v>
      </c>
      <c r="EKO47" s="352">
        <f t="shared" si="82"/>
        <v>0</v>
      </c>
      <c r="EKP47" s="352">
        <f t="shared" si="82"/>
        <v>0</v>
      </c>
      <c r="EKQ47" s="352">
        <f t="shared" si="82"/>
        <v>0</v>
      </c>
      <c r="EKR47" s="352">
        <f t="shared" si="82"/>
        <v>0</v>
      </c>
      <c r="EKS47" s="352">
        <f t="shared" si="82"/>
        <v>0</v>
      </c>
      <c r="EKT47" s="352">
        <f t="shared" si="82"/>
        <v>0</v>
      </c>
      <c r="EKU47" s="352">
        <f t="shared" si="82"/>
        <v>0</v>
      </c>
      <c r="EKV47" s="352">
        <f t="shared" si="82"/>
        <v>0</v>
      </c>
      <c r="EKW47" s="352">
        <f t="shared" si="82"/>
        <v>0</v>
      </c>
      <c r="EKX47" s="352">
        <f t="shared" si="82"/>
        <v>0</v>
      </c>
      <c r="EKY47" s="352">
        <f t="shared" si="82"/>
        <v>0</v>
      </c>
      <c r="EKZ47" s="352">
        <f t="shared" si="82"/>
        <v>0</v>
      </c>
      <c r="ELA47" s="352">
        <f t="shared" si="82"/>
        <v>0</v>
      </c>
      <c r="ELB47" s="352">
        <f t="shared" si="82"/>
        <v>0</v>
      </c>
      <c r="ELC47" s="352">
        <f t="shared" si="82"/>
        <v>0</v>
      </c>
      <c r="ELD47" s="352">
        <f t="shared" si="82"/>
        <v>0</v>
      </c>
      <c r="ELE47" s="352">
        <f t="shared" si="82"/>
        <v>0</v>
      </c>
      <c r="ELF47" s="352">
        <f t="shared" si="82"/>
        <v>0</v>
      </c>
      <c r="ELG47" s="352">
        <f t="shared" si="82"/>
        <v>0</v>
      </c>
      <c r="ELH47" s="352">
        <f t="shared" si="82"/>
        <v>0</v>
      </c>
      <c r="ELI47" s="352">
        <f t="shared" si="82"/>
        <v>0</v>
      </c>
      <c r="ELJ47" s="352">
        <f t="shared" si="82"/>
        <v>0</v>
      </c>
      <c r="ELK47" s="352">
        <f t="shared" si="82"/>
        <v>0</v>
      </c>
      <c r="ELL47" s="352">
        <f t="shared" si="82"/>
        <v>0</v>
      </c>
      <c r="ELM47" s="352">
        <f t="shared" si="82"/>
        <v>0</v>
      </c>
      <c r="ELN47" s="352">
        <f t="shared" si="82"/>
        <v>0</v>
      </c>
      <c r="ELO47" s="352">
        <f t="shared" si="82"/>
        <v>0</v>
      </c>
      <c r="ELP47" s="352">
        <f t="shared" si="82"/>
        <v>0</v>
      </c>
      <c r="ELQ47" s="352">
        <f t="shared" si="82"/>
        <v>0</v>
      </c>
      <c r="ELR47" s="352">
        <f t="shared" si="82"/>
        <v>0</v>
      </c>
      <c r="ELS47" s="352">
        <f t="shared" si="82"/>
        <v>0</v>
      </c>
      <c r="ELT47" s="352">
        <f t="shared" si="82"/>
        <v>0</v>
      </c>
      <c r="ELU47" s="352">
        <f t="shared" si="82"/>
        <v>0</v>
      </c>
      <c r="ELV47" s="352">
        <f t="shared" si="82"/>
        <v>0</v>
      </c>
      <c r="ELW47" s="352">
        <f t="shared" si="82"/>
        <v>0</v>
      </c>
      <c r="ELX47" s="352">
        <f t="shared" si="82"/>
        <v>0</v>
      </c>
      <c r="ELY47" s="352">
        <f t="shared" si="82"/>
        <v>0</v>
      </c>
      <c r="ELZ47" s="352">
        <f t="shared" si="82"/>
        <v>0</v>
      </c>
      <c r="EMA47" s="352">
        <f t="shared" si="82"/>
        <v>0</v>
      </c>
      <c r="EMB47" s="352">
        <f t="shared" si="82"/>
        <v>0</v>
      </c>
      <c r="EMC47" s="352">
        <f t="shared" si="82"/>
        <v>0</v>
      </c>
      <c r="EMD47" s="352">
        <f t="shared" ref="EMD47:EOO47" si="83">SUM(EMD43:EMD46)</f>
        <v>0</v>
      </c>
      <c r="EME47" s="352">
        <f t="shared" si="83"/>
        <v>0</v>
      </c>
      <c r="EMF47" s="352">
        <f t="shared" si="83"/>
        <v>0</v>
      </c>
      <c r="EMG47" s="352">
        <f t="shared" si="83"/>
        <v>0</v>
      </c>
      <c r="EMH47" s="352">
        <f t="shared" si="83"/>
        <v>0</v>
      </c>
      <c r="EMI47" s="352">
        <f t="shared" si="83"/>
        <v>0</v>
      </c>
      <c r="EMJ47" s="352">
        <f t="shared" si="83"/>
        <v>0</v>
      </c>
      <c r="EMK47" s="352">
        <f t="shared" si="83"/>
        <v>0</v>
      </c>
      <c r="EML47" s="352">
        <f t="shared" si="83"/>
        <v>0</v>
      </c>
      <c r="EMM47" s="352">
        <f t="shared" si="83"/>
        <v>0</v>
      </c>
      <c r="EMN47" s="352">
        <f t="shared" si="83"/>
        <v>0</v>
      </c>
      <c r="EMO47" s="352">
        <f t="shared" si="83"/>
        <v>0</v>
      </c>
      <c r="EMP47" s="352">
        <f t="shared" si="83"/>
        <v>0</v>
      </c>
      <c r="EMQ47" s="352">
        <f t="shared" si="83"/>
        <v>0</v>
      </c>
      <c r="EMR47" s="352">
        <f t="shared" si="83"/>
        <v>0</v>
      </c>
      <c r="EMS47" s="352">
        <f t="shared" si="83"/>
        <v>0</v>
      </c>
      <c r="EMT47" s="352">
        <f t="shared" si="83"/>
        <v>0</v>
      </c>
      <c r="EMU47" s="352">
        <f t="shared" si="83"/>
        <v>0</v>
      </c>
      <c r="EMV47" s="352">
        <f t="shared" si="83"/>
        <v>0</v>
      </c>
      <c r="EMW47" s="352">
        <f t="shared" si="83"/>
        <v>0</v>
      </c>
      <c r="EMX47" s="352">
        <f t="shared" si="83"/>
        <v>0</v>
      </c>
      <c r="EMY47" s="352">
        <f t="shared" si="83"/>
        <v>0</v>
      </c>
      <c r="EMZ47" s="352">
        <f t="shared" si="83"/>
        <v>0</v>
      </c>
      <c r="ENA47" s="352">
        <f t="shared" si="83"/>
        <v>0</v>
      </c>
      <c r="ENB47" s="352">
        <f t="shared" si="83"/>
        <v>0</v>
      </c>
      <c r="ENC47" s="352">
        <f t="shared" si="83"/>
        <v>0</v>
      </c>
      <c r="END47" s="352">
        <f t="shared" si="83"/>
        <v>0</v>
      </c>
      <c r="ENE47" s="352">
        <f t="shared" si="83"/>
        <v>0</v>
      </c>
      <c r="ENF47" s="352">
        <f t="shared" si="83"/>
        <v>0</v>
      </c>
      <c r="ENG47" s="352">
        <f t="shared" si="83"/>
        <v>0</v>
      </c>
      <c r="ENH47" s="352">
        <f t="shared" si="83"/>
        <v>0</v>
      </c>
      <c r="ENI47" s="352">
        <f t="shared" si="83"/>
        <v>0</v>
      </c>
      <c r="ENJ47" s="352">
        <f t="shared" si="83"/>
        <v>0</v>
      </c>
      <c r="ENK47" s="352">
        <f t="shared" si="83"/>
        <v>0</v>
      </c>
      <c r="ENL47" s="352">
        <f t="shared" si="83"/>
        <v>0</v>
      </c>
      <c r="ENM47" s="352">
        <f t="shared" si="83"/>
        <v>0</v>
      </c>
      <c r="ENN47" s="352">
        <f t="shared" si="83"/>
        <v>0</v>
      </c>
      <c r="ENO47" s="352">
        <f t="shared" si="83"/>
        <v>0</v>
      </c>
      <c r="ENP47" s="352">
        <f t="shared" si="83"/>
        <v>0</v>
      </c>
      <c r="ENQ47" s="352">
        <f t="shared" si="83"/>
        <v>0</v>
      </c>
      <c r="ENR47" s="352">
        <f t="shared" si="83"/>
        <v>0</v>
      </c>
      <c r="ENS47" s="352">
        <f t="shared" si="83"/>
        <v>0</v>
      </c>
      <c r="ENT47" s="352">
        <f t="shared" si="83"/>
        <v>0</v>
      </c>
      <c r="ENU47" s="352">
        <f t="shared" si="83"/>
        <v>0</v>
      </c>
      <c r="ENV47" s="352">
        <f t="shared" si="83"/>
        <v>0</v>
      </c>
      <c r="ENW47" s="352">
        <f t="shared" si="83"/>
        <v>0</v>
      </c>
      <c r="ENX47" s="352">
        <f t="shared" si="83"/>
        <v>0</v>
      </c>
      <c r="ENY47" s="352">
        <f t="shared" si="83"/>
        <v>0</v>
      </c>
      <c r="ENZ47" s="352">
        <f t="shared" si="83"/>
        <v>0</v>
      </c>
      <c r="EOA47" s="352">
        <f t="shared" si="83"/>
        <v>0</v>
      </c>
      <c r="EOB47" s="352">
        <f t="shared" si="83"/>
        <v>0</v>
      </c>
      <c r="EOC47" s="352">
        <f t="shared" si="83"/>
        <v>0</v>
      </c>
      <c r="EOD47" s="352">
        <f t="shared" si="83"/>
        <v>0</v>
      </c>
      <c r="EOE47" s="352">
        <f t="shared" si="83"/>
        <v>0</v>
      </c>
      <c r="EOF47" s="352">
        <f t="shared" si="83"/>
        <v>0</v>
      </c>
      <c r="EOG47" s="352">
        <f t="shared" si="83"/>
        <v>0</v>
      </c>
      <c r="EOH47" s="352">
        <f t="shared" si="83"/>
        <v>0</v>
      </c>
      <c r="EOI47" s="352">
        <f t="shared" si="83"/>
        <v>0</v>
      </c>
      <c r="EOJ47" s="352">
        <f t="shared" si="83"/>
        <v>0</v>
      </c>
      <c r="EOK47" s="352">
        <f t="shared" si="83"/>
        <v>0</v>
      </c>
      <c r="EOL47" s="352">
        <f t="shared" si="83"/>
        <v>0</v>
      </c>
      <c r="EOM47" s="352">
        <f t="shared" si="83"/>
        <v>0</v>
      </c>
      <c r="EON47" s="352">
        <f t="shared" si="83"/>
        <v>0</v>
      </c>
      <c r="EOO47" s="352">
        <f t="shared" si="83"/>
        <v>0</v>
      </c>
      <c r="EOP47" s="352">
        <f t="shared" ref="EOP47:ERA47" si="84">SUM(EOP43:EOP46)</f>
        <v>0</v>
      </c>
      <c r="EOQ47" s="352">
        <f t="shared" si="84"/>
        <v>0</v>
      </c>
      <c r="EOR47" s="352">
        <f t="shared" si="84"/>
        <v>0</v>
      </c>
      <c r="EOS47" s="352">
        <f t="shared" si="84"/>
        <v>0</v>
      </c>
      <c r="EOT47" s="352">
        <f t="shared" si="84"/>
        <v>0</v>
      </c>
      <c r="EOU47" s="352">
        <f t="shared" si="84"/>
        <v>0</v>
      </c>
      <c r="EOV47" s="352">
        <f t="shared" si="84"/>
        <v>0</v>
      </c>
      <c r="EOW47" s="352">
        <f t="shared" si="84"/>
        <v>0</v>
      </c>
      <c r="EOX47" s="352">
        <f t="shared" si="84"/>
        <v>0</v>
      </c>
      <c r="EOY47" s="352">
        <f t="shared" si="84"/>
        <v>0</v>
      </c>
      <c r="EOZ47" s="352">
        <f t="shared" si="84"/>
        <v>0</v>
      </c>
      <c r="EPA47" s="352">
        <f t="shared" si="84"/>
        <v>0</v>
      </c>
      <c r="EPB47" s="352">
        <f t="shared" si="84"/>
        <v>0</v>
      </c>
      <c r="EPC47" s="352">
        <f t="shared" si="84"/>
        <v>0</v>
      </c>
      <c r="EPD47" s="352">
        <f t="shared" si="84"/>
        <v>0</v>
      </c>
      <c r="EPE47" s="352">
        <f t="shared" si="84"/>
        <v>0</v>
      </c>
      <c r="EPF47" s="352">
        <f t="shared" si="84"/>
        <v>0</v>
      </c>
      <c r="EPG47" s="352">
        <f t="shared" si="84"/>
        <v>0</v>
      </c>
      <c r="EPH47" s="352">
        <f t="shared" si="84"/>
        <v>0</v>
      </c>
      <c r="EPI47" s="352">
        <f t="shared" si="84"/>
        <v>0</v>
      </c>
      <c r="EPJ47" s="352">
        <f t="shared" si="84"/>
        <v>0</v>
      </c>
      <c r="EPK47" s="352">
        <f t="shared" si="84"/>
        <v>0</v>
      </c>
      <c r="EPL47" s="352">
        <f t="shared" si="84"/>
        <v>0</v>
      </c>
      <c r="EPM47" s="352">
        <f t="shared" si="84"/>
        <v>0</v>
      </c>
      <c r="EPN47" s="352">
        <f t="shared" si="84"/>
        <v>0</v>
      </c>
      <c r="EPO47" s="352">
        <f t="shared" si="84"/>
        <v>0</v>
      </c>
      <c r="EPP47" s="352">
        <f t="shared" si="84"/>
        <v>0</v>
      </c>
      <c r="EPQ47" s="352">
        <f t="shared" si="84"/>
        <v>0</v>
      </c>
      <c r="EPR47" s="352">
        <f t="shared" si="84"/>
        <v>0</v>
      </c>
      <c r="EPS47" s="352">
        <f t="shared" si="84"/>
        <v>0</v>
      </c>
      <c r="EPT47" s="352">
        <f t="shared" si="84"/>
        <v>0</v>
      </c>
      <c r="EPU47" s="352">
        <f t="shared" si="84"/>
        <v>0</v>
      </c>
      <c r="EPV47" s="352">
        <f t="shared" si="84"/>
        <v>0</v>
      </c>
      <c r="EPW47" s="352">
        <f t="shared" si="84"/>
        <v>0</v>
      </c>
      <c r="EPX47" s="352">
        <f t="shared" si="84"/>
        <v>0</v>
      </c>
      <c r="EPY47" s="352">
        <f t="shared" si="84"/>
        <v>0</v>
      </c>
      <c r="EPZ47" s="352">
        <f t="shared" si="84"/>
        <v>0</v>
      </c>
      <c r="EQA47" s="352">
        <f t="shared" si="84"/>
        <v>0</v>
      </c>
      <c r="EQB47" s="352">
        <f t="shared" si="84"/>
        <v>0</v>
      </c>
      <c r="EQC47" s="352">
        <f t="shared" si="84"/>
        <v>0</v>
      </c>
      <c r="EQD47" s="352">
        <f t="shared" si="84"/>
        <v>0</v>
      </c>
      <c r="EQE47" s="352">
        <f t="shared" si="84"/>
        <v>0</v>
      </c>
      <c r="EQF47" s="352">
        <f t="shared" si="84"/>
        <v>0</v>
      </c>
      <c r="EQG47" s="352">
        <f t="shared" si="84"/>
        <v>0</v>
      </c>
      <c r="EQH47" s="352">
        <f t="shared" si="84"/>
        <v>0</v>
      </c>
      <c r="EQI47" s="352">
        <f t="shared" si="84"/>
        <v>0</v>
      </c>
      <c r="EQJ47" s="352">
        <f t="shared" si="84"/>
        <v>0</v>
      </c>
      <c r="EQK47" s="352">
        <f t="shared" si="84"/>
        <v>0</v>
      </c>
      <c r="EQL47" s="352">
        <f t="shared" si="84"/>
        <v>0</v>
      </c>
      <c r="EQM47" s="352">
        <f t="shared" si="84"/>
        <v>0</v>
      </c>
      <c r="EQN47" s="352">
        <f t="shared" si="84"/>
        <v>0</v>
      </c>
      <c r="EQO47" s="352">
        <f t="shared" si="84"/>
        <v>0</v>
      </c>
      <c r="EQP47" s="352">
        <f t="shared" si="84"/>
        <v>0</v>
      </c>
      <c r="EQQ47" s="352">
        <f t="shared" si="84"/>
        <v>0</v>
      </c>
      <c r="EQR47" s="352">
        <f t="shared" si="84"/>
        <v>0</v>
      </c>
      <c r="EQS47" s="352">
        <f t="shared" si="84"/>
        <v>0</v>
      </c>
      <c r="EQT47" s="352">
        <f t="shared" si="84"/>
        <v>0</v>
      </c>
      <c r="EQU47" s="352">
        <f t="shared" si="84"/>
        <v>0</v>
      </c>
      <c r="EQV47" s="352">
        <f t="shared" si="84"/>
        <v>0</v>
      </c>
      <c r="EQW47" s="352">
        <f t="shared" si="84"/>
        <v>0</v>
      </c>
      <c r="EQX47" s="352">
        <f t="shared" si="84"/>
        <v>0</v>
      </c>
      <c r="EQY47" s="352">
        <f t="shared" si="84"/>
        <v>0</v>
      </c>
      <c r="EQZ47" s="352">
        <f t="shared" si="84"/>
        <v>0</v>
      </c>
      <c r="ERA47" s="352">
        <f t="shared" si="84"/>
        <v>0</v>
      </c>
      <c r="ERB47" s="352">
        <f t="shared" ref="ERB47:ETM47" si="85">SUM(ERB43:ERB46)</f>
        <v>0</v>
      </c>
      <c r="ERC47" s="352">
        <f t="shared" si="85"/>
        <v>0</v>
      </c>
      <c r="ERD47" s="352">
        <f t="shared" si="85"/>
        <v>0</v>
      </c>
      <c r="ERE47" s="352">
        <f t="shared" si="85"/>
        <v>0</v>
      </c>
      <c r="ERF47" s="352">
        <f t="shared" si="85"/>
        <v>0</v>
      </c>
      <c r="ERG47" s="352">
        <f t="shared" si="85"/>
        <v>0</v>
      </c>
      <c r="ERH47" s="352">
        <f t="shared" si="85"/>
        <v>0</v>
      </c>
      <c r="ERI47" s="352">
        <f t="shared" si="85"/>
        <v>0</v>
      </c>
      <c r="ERJ47" s="352">
        <f t="shared" si="85"/>
        <v>0</v>
      </c>
      <c r="ERK47" s="352">
        <f t="shared" si="85"/>
        <v>0</v>
      </c>
      <c r="ERL47" s="352">
        <f t="shared" si="85"/>
        <v>0</v>
      </c>
      <c r="ERM47" s="352">
        <f t="shared" si="85"/>
        <v>0</v>
      </c>
      <c r="ERN47" s="352">
        <f t="shared" si="85"/>
        <v>0</v>
      </c>
      <c r="ERO47" s="352">
        <f t="shared" si="85"/>
        <v>0</v>
      </c>
      <c r="ERP47" s="352">
        <f t="shared" si="85"/>
        <v>0</v>
      </c>
      <c r="ERQ47" s="352">
        <f t="shared" si="85"/>
        <v>0</v>
      </c>
      <c r="ERR47" s="352">
        <f t="shared" si="85"/>
        <v>0</v>
      </c>
      <c r="ERS47" s="352">
        <f t="shared" si="85"/>
        <v>0</v>
      </c>
      <c r="ERT47" s="352">
        <f t="shared" si="85"/>
        <v>0</v>
      </c>
      <c r="ERU47" s="352">
        <f t="shared" si="85"/>
        <v>0</v>
      </c>
      <c r="ERV47" s="352">
        <f t="shared" si="85"/>
        <v>0</v>
      </c>
      <c r="ERW47" s="352">
        <f t="shared" si="85"/>
        <v>0</v>
      </c>
      <c r="ERX47" s="352">
        <f t="shared" si="85"/>
        <v>0</v>
      </c>
      <c r="ERY47" s="352">
        <f t="shared" si="85"/>
        <v>0</v>
      </c>
      <c r="ERZ47" s="352">
        <f t="shared" si="85"/>
        <v>0</v>
      </c>
      <c r="ESA47" s="352">
        <f t="shared" si="85"/>
        <v>0</v>
      </c>
      <c r="ESB47" s="352">
        <f t="shared" si="85"/>
        <v>0</v>
      </c>
      <c r="ESC47" s="352">
        <f t="shared" si="85"/>
        <v>0</v>
      </c>
      <c r="ESD47" s="352">
        <f t="shared" si="85"/>
        <v>0</v>
      </c>
      <c r="ESE47" s="352">
        <f t="shared" si="85"/>
        <v>0</v>
      </c>
      <c r="ESF47" s="352">
        <f t="shared" si="85"/>
        <v>0</v>
      </c>
      <c r="ESG47" s="352">
        <f t="shared" si="85"/>
        <v>0</v>
      </c>
      <c r="ESH47" s="352">
        <f t="shared" si="85"/>
        <v>0</v>
      </c>
      <c r="ESI47" s="352">
        <f t="shared" si="85"/>
        <v>0</v>
      </c>
      <c r="ESJ47" s="352">
        <f t="shared" si="85"/>
        <v>0</v>
      </c>
      <c r="ESK47" s="352">
        <f t="shared" si="85"/>
        <v>0</v>
      </c>
      <c r="ESL47" s="352">
        <f t="shared" si="85"/>
        <v>0</v>
      </c>
      <c r="ESM47" s="352">
        <f t="shared" si="85"/>
        <v>0</v>
      </c>
      <c r="ESN47" s="352">
        <f t="shared" si="85"/>
        <v>0</v>
      </c>
      <c r="ESO47" s="352">
        <f t="shared" si="85"/>
        <v>0</v>
      </c>
      <c r="ESP47" s="352">
        <f t="shared" si="85"/>
        <v>0</v>
      </c>
      <c r="ESQ47" s="352">
        <f t="shared" si="85"/>
        <v>0</v>
      </c>
      <c r="ESR47" s="352">
        <f t="shared" si="85"/>
        <v>0</v>
      </c>
      <c r="ESS47" s="352">
        <f t="shared" si="85"/>
        <v>0</v>
      </c>
      <c r="EST47" s="352">
        <f t="shared" si="85"/>
        <v>0</v>
      </c>
      <c r="ESU47" s="352">
        <f t="shared" si="85"/>
        <v>0</v>
      </c>
      <c r="ESV47" s="352">
        <f t="shared" si="85"/>
        <v>0</v>
      </c>
      <c r="ESW47" s="352">
        <f t="shared" si="85"/>
        <v>0</v>
      </c>
      <c r="ESX47" s="352">
        <f t="shared" si="85"/>
        <v>0</v>
      </c>
      <c r="ESY47" s="352">
        <f t="shared" si="85"/>
        <v>0</v>
      </c>
      <c r="ESZ47" s="352">
        <f t="shared" si="85"/>
        <v>0</v>
      </c>
      <c r="ETA47" s="352">
        <f t="shared" si="85"/>
        <v>0</v>
      </c>
      <c r="ETB47" s="352">
        <f t="shared" si="85"/>
        <v>0</v>
      </c>
      <c r="ETC47" s="352">
        <f t="shared" si="85"/>
        <v>0</v>
      </c>
      <c r="ETD47" s="352">
        <f t="shared" si="85"/>
        <v>0</v>
      </c>
      <c r="ETE47" s="352">
        <f t="shared" si="85"/>
        <v>0</v>
      </c>
      <c r="ETF47" s="352">
        <f t="shared" si="85"/>
        <v>0</v>
      </c>
      <c r="ETG47" s="352">
        <f t="shared" si="85"/>
        <v>0</v>
      </c>
      <c r="ETH47" s="352">
        <f t="shared" si="85"/>
        <v>0</v>
      </c>
      <c r="ETI47" s="352">
        <f t="shared" si="85"/>
        <v>0</v>
      </c>
      <c r="ETJ47" s="352">
        <f t="shared" si="85"/>
        <v>0</v>
      </c>
      <c r="ETK47" s="352">
        <f t="shared" si="85"/>
        <v>0</v>
      </c>
      <c r="ETL47" s="352">
        <f t="shared" si="85"/>
        <v>0</v>
      </c>
      <c r="ETM47" s="352">
        <f t="shared" si="85"/>
        <v>0</v>
      </c>
      <c r="ETN47" s="352">
        <f t="shared" ref="ETN47:EVY47" si="86">SUM(ETN43:ETN46)</f>
        <v>0</v>
      </c>
      <c r="ETO47" s="352">
        <f t="shared" si="86"/>
        <v>0</v>
      </c>
      <c r="ETP47" s="352">
        <f t="shared" si="86"/>
        <v>0</v>
      </c>
      <c r="ETQ47" s="352">
        <f t="shared" si="86"/>
        <v>0</v>
      </c>
      <c r="ETR47" s="352">
        <f t="shared" si="86"/>
        <v>0</v>
      </c>
      <c r="ETS47" s="352">
        <f t="shared" si="86"/>
        <v>0</v>
      </c>
      <c r="ETT47" s="352">
        <f t="shared" si="86"/>
        <v>0</v>
      </c>
      <c r="ETU47" s="352">
        <f t="shared" si="86"/>
        <v>0</v>
      </c>
      <c r="ETV47" s="352">
        <f t="shared" si="86"/>
        <v>0</v>
      </c>
      <c r="ETW47" s="352">
        <f t="shared" si="86"/>
        <v>0</v>
      </c>
      <c r="ETX47" s="352">
        <f t="shared" si="86"/>
        <v>0</v>
      </c>
      <c r="ETY47" s="352">
        <f t="shared" si="86"/>
        <v>0</v>
      </c>
      <c r="ETZ47" s="352">
        <f t="shared" si="86"/>
        <v>0</v>
      </c>
      <c r="EUA47" s="352">
        <f t="shared" si="86"/>
        <v>0</v>
      </c>
      <c r="EUB47" s="352">
        <f t="shared" si="86"/>
        <v>0</v>
      </c>
      <c r="EUC47" s="352">
        <f t="shared" si="86"/>
        <v>0</v>
      </c>
      <c r="EUD47" s="352">
        <f t="shared" si="86"/>
        <v>0</v>
      </c>
      <c r="EUE47" s="352">
        <f t="shared" si="86"/>
        <v>0</v>
      </c>
      <c r="EUF47" s="352">
        <f t="shared" si="86"/>
        <v>0</v>
      </c>
      <c r="EUG47" s="352">
        <f t="shared" si="86"/>
        <v>0</v>
      </c>
      <c r="EUH47" s="352">
        <f t="shared" si="86"/>
        <v>0</v>
      </c>
      <c r="EUI47" s="352">
        <f t="shared" si="86"/>
        <v>0</v>
      </c>
      <c r="EUJ47" s="352">
        <f t="shared" si="86"/>
        <v>0</v>
      </c>
      <c r="EUK47" s="352">
        <f t="shared" si="86"/>
        <v>0</v>
      </c>
      <c r="EUL47" s="352">
        <f t="shared" si="86"/>
        <v>0</v>
      </c>
      <c r="EUM47" s="352">
        <f t="shared" si="86"/>
        <v>0</v>
      </c>
      <c r="EUN47" s="352">
        <f t="shared" si="86"/>
        <v>0</v>
      </c>
      <c r="EUO47" s="352">
        <f t="shared" si="86"/>
        <v>0</v>
      </c>
      <c r="EUP47" s="352">
        <f t="shared" si="86"/>
        <v>0</v>
      </c>
      <c r="EUQ47" s="352">
        <f t="shared" si="86"/>
        <v>0</v>
      </c>
      <c r="EUR47" s="352">
        <f t="shared" si="86"/>
        <v>0</v>
      </c>
      <c r="EUS47" s="352">
        <f t="shared" si="86"/>
        <v>0</v>
      </c>
      <c r="EUT47" s="352">
        <f t="shared" si="86"/>
        <v>0</v>
      </c>
      <c r="EUU47" s="352">
        <f t="shared" si="86"/>
        <v>0</v>
      </c>
      <c r="EUV47" s="352">
        <f t="shared" si="86"/>
        <v>0</v>
      </c>
      <c r="EUW47" s="352">
        <f t="shared" si="86"/>
        <v>0</v>
      </c>
      <c r="EUX47" s="352">
        <f t="shared" si="86"/>
        <v>0</v>
      </c>
      <c r="EUY47" s="352">
        <f t="shared" si="86"/>
        <v>0</v>
      </c>
      <c r="EUZ47" s="352">
        <f t="shared" si="86"/>
        <v>0</v>
      </c>
      <c r="EVA47" s="352">
        <f t="shared" si="86"/>
        <v>0</v>
      </c>
      <c r="EVB47" s="352">
        <f t="shared" si="86"/>
        <v>0</v>
      </c>
      <c r="EVC47" s="352">
        <f t="shared" si="86"/>
        <v>0</v>
      </c>
      <c r="EVD47" s="352">
        <f t="shared" si="86"/>
        <v>0</v>
      </c>
      <c r="EVE47" s="352">
        <f t="shared" si="86"/>
        <v>0</v>
      </c>
      <c r="EVF47" s="352">
        <f t="shared" si="86"/>
        <v>0</v>
      </c>
      <c r="EVG47" s="352">
        <f t="shared" si="86"/>
        <v>0</v>
      </c>
      <c r="EVH47" s="352">
        <f t="shared" si="86"/>
        <v>0</v>
      </c>
      <c r="EVI47" s="352">
        <f t="shared" si="86"/>
        <v>0</v>
      </c>
      <c r="EVJ47" s="352">
        <f t="shared" si="86"/>
        <v>0</v>
      </c>
      <c r="EVK47" s="352">
        <f t="shared" si="86"/>
        <v>0</v>
      </c>
      <c r="EVL47" s="352">
        <f t="shared" si="86"/>
        <v>0</v>
      </c>
      <c r="EVM47" s="352">
        <f t="shared" si="86"/>
        <v>0</v>
      </c>
      <c r="EVN47" s="352">
        <f t="shared" si="86"/>
        <v>0</v>
      </c>
      <c r="EVO47" s="352">
        <f t="shared" si="86"/>
        <v>0</v>
      </c>
      <c r="EVP47" s="352">
        <f t="shared" si="86"/>
        <v>0</v>
      </c>
      <c r="EVQ47" s="352">
        <f t="shared" si="86"/>
        <v>0</v>
      </c>
      <c r="EVR47" s="352">
        <f t="shared" si="86"/>
        <v>0</v>
      </c>
      <c r="EVS47" s="352">
        <f t="shared" si="86"/>
        <v>0</v>
      </c>
      <c r="EVT47" s="352">
        <f t="shared" si="86"/>
        <v>0</v>
      </c>
      <c r="EVU47" s="352">
        <f t="shared" si="86"/>
        <v>0</v>
      </c>
      <c r="EVV47" s="352">
        <f t="shared" si="86"/>
        <v>0</v>
      </c>
      <c r="EVW47" s="352">
        <f t="shared" si="86"/>
        <v>0</v>
      </c>
      <c r="EVX47" s="352">
        <f t="shared" si="86"/>
        <v>0</v>
      </c>
      <c r="EVY47" s="352">
        <f t="shared" si="86"/>
        <v>0</v>
      </c>
      <c r="EVZ47" s="352">
        <f t="shared" ref="EVZ47:EYK47" si="87">SUM(EVZ43:EVZ46)</f>
        <v>0</v>
      </c>
      <c r="EWA47" s="352">
        <f t="shared" si="87"/>
        <v>0</v>
      </c>
      <c r="EWB47" s="352">
        <f t="shared" si="87"/>
        <v>0</v>
      </c>
      <c r="EWC47" s="352">
        <f t="shared" si="87"/>
        <v>0</v>
      </c>
      <c r="EWD47" s="352">
        <f t="shared" si="87"/>
        <v>0</v>
      </c>
      <c r="EWE47" s="352">
        <f t="shared" si="87"/>
        <v>0</v>
      </c>
      <c r="EWF47" s="352">
        <f t="shared" si="87"/>
        <v>0</v>
      </c>
      <c r="EWG47" s="352">
        <f t="shared" si="87"/>
        <v>0</v>
      </c>
      <c r="EWH47" s="352">
        <f t="shared" si="87"/>
        <v>0</v>
      </c>
      <c r="EWI47" s="352">
        <f t="shared" si="87"/>
        <v>0</v>
      </c>
      <c r="EWJ47" s="352">
        <f t="shared" si="87"/>
        <v>0</v>
      </c>
      <c r="EWK47" s="352">
        <f t="shared" si="87"/>
        <v>0</v>
      </c>
      <c r="EWL47" s="352">
        <f t="shared" si="87"/>
        <v>0</v>
      </c>
      <c r="EWM47" s="352">
        <f t="shared" si="87"/>
        <v>0</v>
      </c>
      <c r="EWN47" s="352">
        <f t="shared" si="87"/>
        <v>0</v>
      </c>
      <c r="EWO47" s="352">
        <f t="shared" si="87"/>
        <v>0</v>
      </c>
      <c r="EWP47" s="352">
        <f t="shared" si="87"/>
        <v>0</v>
      </c>
      <c r="EWQ47" s="352">
        <f t="shared" si="87"/>
        <v>0</v>
      </c>
      <c r="EWR47" s="352">
        <f t="shared" si="87"/>
        <v>0</v>
      </c>
      <c r="EWS47" s="352">
        <f t="shared" si="87"/>
        <v>0</v>
      </c>
      <c r="EWT47" s="352">
        <f t="shared" si="87"/>
        <v>0</v>
      </c>
      <c r="EWU47" s="352">
        <f t="shared" si="87"/>
        <v>0</v>
      </c>
      <c r="EWV47" s="352">
        <f t="shared" si="87"/>
        <v>0</v>
      </c>
      <c r="EWW47" s="352">
        <f t="shared" si="87"/>
        <v>0</v>
      </c>
      <c r="EWX47" s="352">
        <f t="shared" si="87"/>
        <v>0</v>
      </c>
      <c r="EWY47" s="352">
        <f t="shared" si="87"/>
        <v>0</v>
      </c>
      <c r="EWZ47" s="352">
        <f t="shared" si="87"/>
        <v>0</v>
      </c>
      <c r="EXA47" s="352">
        <f t="shared" si="87"/>
        <v>0</v>
      </c>
      <c r="EXB47" s="352">
        <f t="shared" si="87"/>
        <v>0</v>
      </c>
      <c r="EXC47" s="352">
        <f t="shared" si="87"/>
        <v>0</v>
      </c>
      <c r="EXD47" s="352">
        <f t="shared" si="87"/>
        <v>0</v>
      </c>
      <c r="EXE47" s="352">
        <f t="shared" si="87"/>
        <v>0</v>
      </c>
      <c r="EXF47" s="352">
        <f t="shared" si="87"/>
        <v>0</v>
      </c>
      <c r="EXG47" s="352">
        <f t="shared" si="87"/>
        <v>0</v>
      </c>
      <c r="EXH47" s="352">
        <f t="shared" si="87"/>
        <v>0</v>
      </c>
      <c r="EXI47" s="352">
        <f t="shared" si="87"/>
        <v>0</v>
      </c>
      <c r="EXJ47" s="352">
        <f t="shared" si="87"/>
        <v>0</v>
      </c>
      <c r="EXK47" s="352">
        <f t="shared" si="87"/>
        <v>0</v>
      </c>
      <c r="EXL47" s="352">
        <f t="shared" si="87"/>
        <v>0</v>
      </c>
      <c r="EXM47" s="352">
        <f t="shared" si="87"/>
        <v>0</v>
      </c>
      <c r="EXN47" s="352">
        <f t="shared" si="87"/>
        <v>0</v>
      </c>
      <c r="EXO47" s="352">
        <f t="shared" si="87"/>
        <v>0</v>
      </c>
      <c r="EXP47" s="352">
        <f t="shared" si="87"/>
        <v>0</v>
      </c>
      <c r="EXQ47" s="352">
        <f t="shared" si="87"/>
        <v>0</v>
      </c>
      <c r="EXR47" s="352">
        <f t="shared" si="87"/>
        <v>0</v>
      </c>
      <c r="EXS47" s="352">
        <f t="shared" si="87"/>
        <v>0</v>
      </c>
      <c r="EXT47" s="352">
        <f t="shared" si="87"/>
        <v>0</v>
      </c>
      <c r="EXU47" s="352">
        <f t="shared" si="87"/>
        <v>0</v>
      </c>
      <c r="EXV47" s="352">
        <f t="shared" si="87"/>
        <v>0</v>
      </c>
      <c r="EXW47" s="352">
        <f t="shared" si="87"/>
        <v>0</v>
      </c>
      <c r="EXX47" s="352">
        <f t="shared" si="87"/>
        <v>0</v>
      </c>
      <c r="EXY47" s="352">
        <f t="shared" si="87"/>
        <v>0</v>
      </c>
      <c r="EXZ47" s="352">
        <f t="shared" si="87"/>
        <v>0</v>
      </c>
      <c r="EYA47" s="352">
        <f t="shared" si="87"/>
        <v>0</v>
      </c>
      <c r="EYB47" s="352">
        <f t="shared" si="87"/>
        <v>0</v>
      </c>
      <c r="EYC47" s="352">
        <f t="shared" si="87"/>
        <v>0</v>
      </c>
      <c r="EYD47" s="352">
        <f t="shared" si="87"/>
        <v>0</v>
      </c>
      <c r="EYE47" s="352">
        <f t="shared" si="87"/>
        <v>0</v>
      </c>
      <c r="EYF47" s="352">
        <f t="shared" si="87"/>
        <v>0</v>
      </c>
      <c r="EYG47" s="352">
        <f t="shared" si="87"/>
        <v>0</v>
      </c>
      <c r="EYH47" s="352">
        <f t="shared" si="87"/>
        <v>0</v>
      </c>
      <c r="EYI47" s="352">
        <f t="shared" si="87"/>
        <v>0</v>
      </c>
      <c r="EYJ47" s="352">
        <f t="shared" si="87"/>
        <v>0</v>
      </c>
      <c r="EYK47" s="352">
        <f t="shared" si="87"/>
        <v>0</v>
      </c>
      <c r="EYL47" s="352">
        <f t="shared" ref="EYL47:FAW47" si="88">SUM(EYL43:EYL46)</f>
        <v>0</v>
      </c>
      <c r="EYM47" s="352">
        <f t="shared" si="88"/>
        <v>0</v>
      </c>
      <c r="EYN47" s="352">
        <f t="shared" si="88"/>
        <v>0</v>
      </c>
      <c r="EYO47" s="352">
        <f t="shared" si="88"/>
        <v>0</v>
      </c>
      <c r="EYP47" s="352">
        <f t="shared" si="88"/>
        <v>0</v>
      </c>
      <c r="EYQ47" s="352">
        <f t="shared" si="88"/>
        <v>0</v>
      </c>
      <c r="EYR47" s="352">
        <f t="shared" si="88"/>
        <v>0</v>
      </c>
      <c r="EYS47" s="352">
        <f t="shared" si="88"/>
        <v>0</v>
      </c>
      <c r="EYT47" s="352">
        <f t="shared" si="88"/>
        <v>0</v>
      </c>
      <c r="EYU47" s="352">
        <f t="shared" si="88"/>
        <v>0</v>
      </c>
      <c r="EYV47" s="352">
        <f t="shared" si="88"/>
        <v>0</v>
      </c>
      <c r="EYW47" s="352">
        <f t="shared" si="88"/>
        <v>0</v>
      </c>
      <c r="EYX47" s="352">
        <f t="shared" si="88"/>
        <v>0</v>
      </c>
      <c r="EYY47" s="352">
        <f t="shared" si="88"/>
        <v>0</v>
      </c>
      <c r="EYZ47" s="352">
        <f t="shared" si="88"/>
        <v>0</v>
      </c>
      <c r="EZA47" s="352">
        <f t="shared" si="88"/>
        <v>0</v>
      </c>
      <c r="EZB47" s="352">
        <f t="shared" si="88"/>
        <v>0</v>
      </c>
      <c r="EZC47" s="352">
        <f t="shared" si="88"/>
        <v>0</v>
      </c>
      <c r="EZD47" s="352">
        <f t="shared" si="88"/>
        <v>0</v>
      </c>
      <c r="EZE47" s="352">
        <f t="shared" si="88"/>
        <v>0</v>
      </c>
      <c r="EZF47" s="352">
        <f t="shared" si="88"/>
        <v>0</v>
      </c>
      <c r="EZG47" s="352">
        <f t="shared" si="88"/>
        <v>0</v>
      </c>
      <c r="EZH47" s="352">
        <f t="shared" si="88"/>
        <v>0</v>
      </c>
      <c r="EZI47" s="352">
        <f t="shared" si="88"/>
        <v>0</v>
      </c>
      <c r="EZJ47" s="352">
        <f t="shared" si="88"/>
        <v>0</v>
      </c>
      <c r="EZK47" s="352">
        <f t="shared" si="88"/>
        <v>0</v>
      </c>
      <c r="EZL47" s="352">
        <f t="shared" si="88"/>
        <v>0</v>
      </c>
      <c r="EZM47" s="352">
        <f t="shared" si="88"/>
        <v>0</v>
      </c>
      <c r="EZN47" s="352">
        <f t="shared" si="88"/>
        <v>0</v>
      </c>
      <c r="EZO47" s="352">
        <f t="shared" si="88"/>
        <v>0</v>
      </c>
      <c r="EZP47" s="352">
        <f t="shared" si="88"/>
        <v>0</v>
      </c>
      <c r="EZQ47" s="352">
        <f t="shared" si="88"/>
        <v>0</v>
      </c>
      <c r="EZR47" s="352">
        <f t="shared" si="88"/>
        <v>0</v>
      </c>
      <c r="EZS47" s="352">
        <f t="shared" si="88"/>
        <v>0</v>
      </c>
      <c r="EZT47" s="352">
        <f t="shared" si="88"/>
        <v>0</v>
      </c>
      <c r="EZU47" s="352">
        <f t="shared" si="88"/>
        <v>0</v>
      </c>
      <c r="EZV47" s="352">
        <f t="shared" si="88"/>
        <v>0</v>
      </c>
      <c r="EZW47" s="352">
        <f t="shared" si="88"/>
        <v>0</v>
      </c>
      <c r="EZX47" s="352">
        <f t="shared" si="88"/>
        <v>0</v>
      </c>
      <c r="EZY47" s="352">
        <f t="shared" si="88"/>
        <v>0</v>
      </c>
      <c r="EZZ47" s="352">
        <f t="shared" si="88"/>
        <v>0</v>
      </c>
      <c r="FAA47" s="352">
        <f t="shared" si="88"/>
        <v>0</v>
      </c>
      <c r="FAB47" s="352">
        <f t="shared" si="88"/>
        <v>0</v>
      </c>
      <c r="FAC47" s="352">
        <f t="shared" si="88"/>
        <v>0</v>
      </c>
      <c r="FAD47" s="352">
        <f t="shared" si="88"/>
        <v>0</v>
      </c>
      <c r="FAE47" s="352">
        <f t="shared" si="88"/>
        <v>0</v>
      </c>
      <c r="FAF47" s="352">
        <f t="shared" si="88"/>
        <v>0</v>
      </c>
      <c r="FAG47" s="352">
        <f t="shared" si="88"/>
        <v>0</v>
      </c>
      <c r="FAH47" s="352">
        <f t="shared" si="88"/>
        <v>0</v>
      </c>
      <c r="FAI47" s="352">
        <f t="shared" si="88"/>
        <v>0</v>
      </c>
      <c r="FAJ47" s="352">
        <f t="shared" si="88"/>
        <v>0</v>
      </c>
      <c r="FAK47" s="352">
        <f t="shared" si="88"/>
        <v>0</v>
      </c>
      <c r="FAL47" s="352">
        <f t="shared" si="88"/>
        <v>0</v>
      </c>
      <c r="FAM47" s="352">
        <f t="shared" si="88"/>
        <v>0</v>
      </c>
      <c r="FAN47" s="352">
        <f t="shared" si="88"/>
        <v>0</v>
      </c>
      <c r="FAO47" s="352">
        <f t="shared" si="88"/>
        <v>0</v>
      </c>
      <c r="FAP47" s="352">
        <f t="shared" si="88"/>
        <v>0</v>
      </c>
      <c r="FAQ47" s="352">
        <f t="shared" si="88"/>
        <v>0</v>
      </c>
      <c r="FAR47" s="352">
        <f t="shared" si="88"/>
        <v>0</v>
      </c>
      <c r="FAS47" s="352">
        <f t="shared" si="88"/>
        <v>0</v>
      </c>
      <c r="FAT47" s="352">
        <f t="shared" si="88"/>
        <v>0</v>
      </c>
      <c r="FAU47" s="352">
        <f t="shared" si="88"/>
        <v>0</v>
      </c>
      <c r="FAV47" s="352">
        <f t="shared" si="88"/>
        <v>0</v>
      </c>
      <c r="FAW47" s="352">
        <f t="shared" si="88"/>
        <v>0</v>
      </c>
      <c r="FAX47" s="352">
        <f t="shared" ref="FAX47:FDI47" si="89">SUM(FAX43:FAX46)</f>
        <v>0</v>
      </c>
      <c r="FAY47" s="352">
        <f t="shared" si="89"/>
        <v>0</v>
      </c>
      <c r="FAZ47" s="352">
        <f t="shared" si="89"/>
        <v>0</v>
      </c>
      <c r="FBA47" s="352">
        <f t="shared" si="89"/>
        <v>0</v>
      </c>
      <c r="FBB47" s="352">
        <f t="shared" si="89"/>
        <v>0</v>
      </c>
      <c r="FBC47" s="352">
        <f t="shared" si="89"/>
        <v>0</v>
      </c>
      <c r="FBD47" s="352">
        <f t="shared" si="89"/>
        <v>0</v>
      </c>
      <c r="FBE47" s="352">
        <f t="shared" si="89"/>
        <v>0</v>
      </c>
      <c r="FBF47" s="352">
        <f t="shared" si="89"/>
        <v>0</v>
      </c>
      <c r="FBG47" s="352">
        <f t="shared" si="89"/>
        <v>0</v>
      </c>
      <c r="FBH47" s="352">
        <f t="shared" si="89"/>
        <v>0</v>
      </c>
      <c r="FBI47" s="352">
        <f t="shared" si="89"/>
        <v>0</v>
      </c>
      <c r="FBJ47" s="352">
        <f t="shared" si="89"/>
        <v>0</v>
      </c>
      <c r="FBK47" s="352">
        <f t="shared" si="89"/>
        <v>0</v>
      </c>
      <c r="FBL47" s="352">
        <f t="shared" si="89"/>
        <v>0</v>
      </c>
      <c r="FBM47" s="352">
        <f t="shared" si="89"/>
        <v>0</v>
      </c>
      <c r="FBN47" s="352">
        <f t="shared" si="89"/>
        <v>0</v>
      </c>
      <c r="FBO47" s="352">
        <f t="shared" si="89"/>
        <v>0</v>
      </c>
      <c r="FBP47" s="352">
        <f t="shared" si="89"/>
        <v>0</v>
      </c>
      <c r="FBQ47" s="352">
        <f t="shared" si="89"/>
        <v>0</v>
      </c>
      <c r="FBR47" s="352">
        <f t="shared" si="89"/>
        <v>0</v>
      </c>
      <c r="FBS47" s="352">
        <f t="shared" si="89"/>
        <v>0</v>
      </c>
      <c r="FBT47" s="352">
        <f t="shared" si="89"/>
        <v>0</v>
      </c>
      <c r="FBU47" s="352">
        <f t="shared" si="89"/>
        <v>0</v>
      </c>
      <c r="FBV47" s="352">
        <f t="shared" si="89"/>
        <v>0</v>
      </c>
      <c r="FBW47" s="352">
        <f t="shared" si="89"/>
        <v>0</v>
      </c>
      <c r="FBX47" s="352">
        <f t="shared" si="89"/>
        <v>0</v>
      </c>
      <c r="FBY47" s="352">
        <f t="shared" si="89"/>
        <v>0</v>
      </c>
      <c r="FBZ47" s="352">
        <f t="shared" si="89"/>
        <v>0</v>
      </c>
      <c r="FCA47" s="352">
        <f t="shared" si="89"/>
        <v>0</v>
      </c>
      <c r="FCB47" s="352">
        <f t="shared" si="89"/>
        <v>0</v>
      </c>
      <c r="FCC47" s="352">
        <f t="shared" si="89"/>
        <v>0</v>
      </c>
      <c r="FCD47" s="352">
        <f t="shared" si="89"/>
        <v>0</v>
      </c>
      <c r="FCE47" s="352">
        <f t="shared" si="89"/>
        <v>0</v>
      </c>
      <c r="FCF47" s="352">
        <f t="shared" si="89"/>
        <v>0</v>
      </c>
      <c r="FCG47" s="352">
        <f t="shared" si="89"/>
        <v>0</v>
      </c>
      <c r="FCH47" s="352">
        <f t="shared" si="89"/>
        <v>0</v>
      </c>
      <c r="FCI47" s="352">
        <f t="shared" si="89"/>
        <v>0</v>
      </c>
      <c r="FCJ47" s="352">
        <f t="shared" si="89"/>
        <v>0</v>
      </c>
      <c r="FCK47" s="352">
        <f t="shared" si="89"/>
        <v>0</v>
      </c>
      <c r="FCL47" s="352">
        <f t="shared" si="89"/>
        <v>0</v>
      </c>
      <c r="FCM47" s="352">
        <f t="shared" si="89"/>
        <v>0</v>
      </c>
      <c r="FCN47" s="352">
        <f t="shared" si="89"/>
        <v>0</v>
      </c>
      <c r="FCO47" s="352">
        <f t="shared" si="89"/>
        <v>0</v>
      </c>
      <c r="FCP47" s="352">
        <f t="shared" si="89"/>
        <v>0</v>
      </c>
      <c r="FCQ47" s="352">
        <f t="shared" si="89"/>
        <v>0</v>
      </c>
      <c r="FCR47" s="352">
        <f t="shared" si="89"/>
        <v>0</v>
      </c>
      <c r="FCS47" s="352">
        <f t="shared" si="89"/>
        <v>0</v>
      </c>
      <c r="FCT47" s="352">
        <f t="shared" si="89"/>
        <v>0</v>
      </c>
      <c r="FCU47" s="352">
        <f t="shared" si="89"/>
        <v>0</v>
      </c>
      <c r="FCV47" s="352">
        <f t="shared" si="89"/>
        <v>0</v>
      </c>
      <c r="FCW47" s="352">
        <f t="shared" si="89"/>
        <v>0</v>
      </c>
      <c r="FCX47" s="352">
        <f t="shared" si="89"/>
        <v>0</v>
      </c>
      <c r="FCY47" s="352">
        <f t="shared" si="89"/>
        <v>0</v>
      </c>
      <c r="FCZ47" s="352">
        <f t="shared" si="89"/>
        <v>0</v>
      </c>
      <c r="FDA47" s="352">
        <f t="shared" si="89"/>
        <v>0</v>
      </c>
      <c r="FDB47" s="352">
        <f t="shared" si="89"/>
        <v>0</v>
      </c>
      <c r="FDC47" s="352">
        <f t="shared" si="89"/>
        <v>0</v>
      </c>
      <c r="FDD47" s="352">
        <f t="shared" si="89"/>
        <v>0</v>
      </c>
      <c r="FDE47" s="352">
        <f t="shared" si="89"/>
        <v>0</v>
      </c>
      <c r="FDF47" s="352">
        <f t="shared" si="89"/>
        <v>0</v>
      </c>
      <c r="FDG47" s="352">
        <f t="shared" si="89"/>
        <v>0</v>
      </c>
      <c r="FDH47" s="352">
        <f t="shared" si="89"/>
        <v>0</v>
      </c>
      <c r="FDI47" s="352">
        <f t="shared" si="89"/>
        <v>0</v>
      </c>
      <c r="FDJ47" s="352">
        <f t="shared" ref="FDJ47:FFU47" si="90">SUM(FDJ43:FDJ46)</f>
        <v>0</v>
      </c>
      <c r="FDK47" s="352">
        <f t="shared" si="90"/>
        <v>0</v>
      </c>
      <c r="FDL47" s="352">
        <f t="shared" si="90"/>
        <v>0</v>
      </c>
      <c r="FDM47" s="352">
        <f t="shared" si="90"/>
        <v>0</v>
      </c>
      <c r="FDN47" s="352">
        <f t="shared" si="90"/>
        <v>0</v>
      </c>
      <c r="FDO47" s="352">
        <f t="shared" si="90"/>
        <v>0</v>
      </c>
      <c r="FDP47" s="352">
        <f t="shared" si="90"/>
        <v>0</v>
      </c>
      <c r="FDQ47" s="352">
        <f t="shared" si="90"/>
        <v>0</v>
      </c>
      <c r="FDR47" s="352">
        <f t="shared" si="90"/>
        <v>0</v>
      </c>
      <c r="FDS47" s="352">
        <f t="shared" si="90"/>
        <v>0</v>
      </c>
      <c r="FDT47" s="352">
        <f t="shared" si="90"/>
        <v>0</v>
      </c>
      <c r="FDU47" s="352">
        <f t="shared" si="90"/>
        <v>0</v>
      </c>
      <c r="FDV47" s="352">
        <f t="shared" si="90"/>
        <v>0</v>
      </c>
      <c r="FDW47" s="352">
        <f t="shared" si="90"/>
        <v>0</v>
      </c>
      <c r="FDX47" s="352">
        <f t="shared" si="90"/>
        <v>0</v>
      </c>
      <c r="FDY47" s="352">
        <f t="shared" si="90"/>
        <v>0</v>
      </c>
      <c r="FDZ47" s="352">
        <f t="shared" si="90"/>
        <v>0</v>
      </c>
      <c r="FEA47" s="352">
        <f t="shared" si="90"/>
        <v>0</v>
      </c>
      <c r="FEB47" s="352">
        <f t="shared" si="90"/>
        <v>0</v>
      </c>
      <c r="FEC47" s="352">
        <f t="shared" si="90"/>
        <v>0</v>
      </c>
      <c r="FED47" s="352">
        <f t="shared" si="90"/>
        <v>0</v>
      </c>
      <c r="FEE47" s="352">
        <f t="shared" si="90"/>
        <v>0</v>
      </c>
      <c r="FEF47" s="352">
        <f t="shared" si="90"/>
        <v>0</v>
      </c>
      <c r="FEG47" s="352">
        <f t="shared" si="90"/>
        <v>0</v>
      </c>
      <c r="FEH47" s="352">
        <f t="shared" si="90"/>
        <v>0</v>
      </c>
      <c r="FEI47" s="352">
        <f t="shared" si="90"/>
        <v>0</v>
      </c>
      <c r="FEJ47" s="352">
        <f t="shared" si="90"/>
        <v>0</v>
      </c>
      <c r="FEK47" s="352">
        <f t="shared" si="90"/>
        <v>0</v>
      </c>
      <c r="FEL47" s="352">
        <f t="shared" si="90"/>
        <v>0</v>
      </c>
      <c r="FEM47" s="352">
        <f t="shared" si="90"/>
        <v>0</v>
      </c>
      <c r="FEN47" s="352">
        <f t="shared" si="90"/>
        <v>0</v>
      </c>
      <c r="FEO47" s="352">
        <f t="shared" si="90"/>
        <v>0</v>
      </c>
      <c r="FEP47" s="352">
        <f t="shared" si="90"/>
        <v>0</v>
      </c>
      <c r="FEQ47" s="352">
        <f t="shared" si="90"/>
        <v>0</v>
      </c>
      <c r="FER47" s="352">
        <f t="shared" si="90"/>
        <v>0</v>
      </c>
      <c r="FES47" s="352">
        <f t="shared" si="90"/>
        <v>0</v>
      </c>
      <c r="FET47" s="352">
        <f t="shared" si="90"/>
        <v>0</v>
      </c>
      <c r="FEU47" s="352">
        <f t="shared" si="90"/>
        <v>0</v>
      </c>
      <c r="FEV47" s="352">
        <f t="shared" si="90"/>
        <v>0</v>
      </c>
      <c r="FEW47" s="352">
        <f t="shared" si="90"/>
        <v>0</v>
      </c>
      <c r="FEX47" s="352">
        <f t="shared" si="90"/>
        <v>0</v>
      </c>
      <c r="FEY47" s="352">
        <f t="shared" si="90"/>
        <v>0</v>
      </c>
      <c r="FEZ47" s="352">
        <f t="shared" si="90"/>
        <v>0</v>
      </c>
      <c r="FFA47" s="352">
        <f t="shared" si="90"/>
        <v>0</v>
      </c>
      <c r="FFB47" s="352">
        <f t="shared" si="90"/>
        <v>0</v>
      </c>
      <c r="FFC47" s="352">
        <f t="shared" si="90"/>
        <v>0</v>
      </c>
      <c r="FFD47" s="352">
        <f t="shared" si="90"/>
        <v>0</v>
      </c>
      <c r="FFE47" s="352">
        <f t="shared" si="90"/>
        <v>0</v>
      </c>
      <c r="FFF47" s="352">
        <f t="shared" si="90"/>
        <v>0</v>
      </c>
      <c r="FFG47" s="352">
        <f t="shared" si="90"/>
        <v>0</v>
      </c>
      <c r="FFH47" s="352">
        <f t="shared" si="90"/>
        <v>0</v>
      </c>
      <c r="FFI47" s="352">
        <f t="shared" si="90"/>
        <v>0</v>
      </c>
      <c r="FFJ47" s="352">
        <f t="shared" si="90"/>
        <v>0</v>
      </c>
      <c r="FFK47" s="352">
        <f t="shared" si="90"/>
        <v>0</v>
      </c>
      <c r="FFL47" s="352">
        <f t="shared" si="90"/>
        <v>0</v>
      </c>
      <c r="FFM47" s="352">
        <f t="shared" si="90"/>
        <v>0</v>
      </c>
      <c r="FFN47" s="352">
        <f t="shared" si="90"/>
        <v>0</v>
      </c>
      <c r="FFO47" s="352">
        <f t="shared" si="90"/>
        <v>0</v>
      </c>
      <c r="FFP47" s="352">
        <f t="shared" si="90"/>
        <v>0</v>
      </c>
      <c r="FFQ47" s="352">
        <f t="shared" si="90"/>
        <v>0</v>
      </c>
      <c r="FFR47" s="352">
        <f t="shared" si="90"/>
        <v>0</v>
      </c>
      <c r="FFS47" s="352">
        <f t="shared" si="90"/>
        <v>0</v>
      </c>
      <c r="FFT47" s="352">
        <f t="shared" si="90"/>
        <v>0</v>
      </c>
      <c r="FFU47" s="352">
        <f t="shared" si="90"/>
        <v>0</v>
      </c>
      <c r="FFV47" s="352">
        <f t="shared" ref="FFV47:FIG47" si="91">SUM(FFV43:FFV46)</f>
        <v>0</v>
      </c>
      <c r="FFW47" s="352">
        <f t="shared" si="91"/>
        <v>0</v>
      </c>
      <c r="FFX47" s="352">
        <f t="shared" si="91"/>
        <v>0</v>
      </c>
      <c r="FFY47" s="352">
        <f t="shared" si="91"/>
        <v>0</v>
      </c>
      <c r="FFZ47" s="352">
        <f t="shared" si="91"/>
        <v>0</v>
      </c>
      <c r="FGA47" s="352">
        <f t="shared" si="91"/>
        <v>0</v>
      </c>
      <c r="FGB47" s="352">
        <f t="shared" si="91"/>
        <v>0</v>
      </c>
      <c r="FGC47" s="352">
        <f t="shared" si="91"/>
        <v>0</v>
      </c>
      <c r="FGD47" s="352">
        <f t="shared" si="91"/>
        <v>0</v>
      </c>
      <c r="FGE47" s="352">
        <f t="shared" si="91"/>
        <v>0</v>
      </c>
      <c r="FGF47" s="352">
        <f t="shared" si="91"/>
        <v>0</v>
      </c>
      <c r="FGG47" s="352">
        <f t="shared" si="91"/>
        <v>0</v>
      </c>
      <c r="FGH47" s="352">
        <f t="shared" si="91"/>
        <v>0</v>
      </c>
      <c r="FGI47" s="352">
        <f t="shared" si="91"/>
        <v>0</v>
      </c>
      <c r="FGJ47" s="352">
        <f t="shared" si="91"/>
        <v>0</v>
      </c>
      <c r="FGK47" s="352">
        <f t="shared" si="91"/>
        <v>0</v>
      </c>
      <c r="FGL47" s="352">
        <f t="shared" si="91"/>
        <v>0</v>
      </c>
      <c r="FGM47" s="352">
        <f t="shared" si="91"/>
        <v>0</v>
      </c>
      <c r="FGN47" s="352">
        <f t="shared" si="91"/>
        <v>0</v>
      </c>
      <c r="FGO47" s="352">
        <f t="shared" si="91"/>
        <v>0</v>
      </c>
      <c r="FGP47" s="352">
        <f t="shared" si="91"/>
        <v>0</v>
      </c>
      <c r="FGQ47" s="352">
        <f t="shared" si="91"/>
        <v>0</v>
      </c>
      <c r="FGR47" s="352">
        <f t="shared" si="91"/>
        <v>0</v>
      </c>
      <c r="FGS47" s="352">
        <f t="shared" si="91"/>
        <v>0</v>
      </c>
      <c r="FGT47" s="352">
        <f t="shared" si="91"/>
        <v>0</v>
      </c>
      <c r="FGU47" s="352">
        <f t="shared" si="91"/>
        <v>0</v>
      </c>
      <c r="FGV47" s="352">
        <f t="shared" si="91"/>
        <v>0</v>
      </c>
      <c r="FGW47" s="352">
        <f t="shared" si="91"/>
        <v>0</v>
      </c>
      <c r="FGX47" s="352">
        <f t="shared" si="91"/>
        <v>0</v>
      </c>
      <c r="FGY47" s="352">
        <f t="shared" si="91"/>
        <v>0</v>
      </c>
      <c r="FGZ47" s="352">
        <f t="shared" si="91"/>
        <v>0</v>
      </c>
      <c r="FHA47" s="352">
        <f t="shared" si="91"/>
        <v>0</v>
      </c>
      <c r="FHB47" s="352">
        <f t="shared" si="91"/>
        <v>0</v>
      </c>
      <c r="FHC47" s="352">
        <f t="shared" si="91"/>
        <v>0</v>
      </c>
      <c r="FHD47" s="352">
        <f t="shared" si="91"/>
        <v>0</v>
      </c>
      <c r="FHE47" s="352">
        <f t="shared" si="91"/>
        <v>0</v>
      </c>
      <c r="FHF47" s="352">
        <f t="shared" si="91"/>
        <v>0</v>
      </c>
      <c r="FHG47" s="352">
        <f t="shared" si="91"/>
        <v>0</v>
      </c>
      <c r="FHH47" s="352">
        <f t="shared" si="91"/>
        <v>0</v>
      </c>
      <c r="FHI47" s="352">
        <f t="shared" si="91"/>
        <v>0</v>
      </c>
      <c r="FHJ47" s="352">
        <f t="shared" si="91"/>
        <v>0</v>
      </c>
      <c r="FHK47" s="352">
        <f t="shared" si="91"/>
        <v>0</v>
      </c>
      <c r="FHL47" s="352">
        <f t="shared" si="91"/>
        <v>0</v>
      </c>
      <c r="FHM47" s="352">
        <f t="shared" si="91"/>
        <v>0</v>
      </c>
      <c r="FHN47" s="352">
        <f t="shared" si="91"/>
        <v>0</v>
      </c>
      <c r="FHO47" s="352">
        <f t="shared" si="91"/>
        <v>0</v>
      </c>
      <c r="FHP47" s="352">
        <f t="shared" si="91"/>
        <v>0</v>
      </c>
      <c r="FHQ47" s="352">
        <f t="shared" si="91"/>
        <v>0</v>
      </c>
      <c r="FHR47" s="352">
        <f t="shared" si="91"/>
        <v>0</v>
      </c>
      <c r="FHS47" s="352">
        <f t="shared" si="91"/>
        <v>0</v>
      </c>
      <c r="FHT47" s="352">
        <f t="shared" si="91"/>
        <v>0</v>
      </c>
      <c r="FHU47" s="352">
        <f t="shared" si="91"/>
        <v>0</v>
      </c>
      <c r="FHV47" s="352">
        <f t="shared" si="91"/>
        <v>0</v>
      </c>
      <c r="FHW47" s="352">
        <f t="shared" si="91"/>
        <v>0</v>
      </c>
      <c r="FHX47" s="352">
        <f t="shared" si="91"/>
        <v>0</v>
      </c>
      <c r="FHY47" s="352">
        <f t="shared" si="91"/>
        <v>0</v>
      </c>
      <c r="FHZ47" s="352">
        <f t="shared" si="91"/>
        <v>0</v>
      </c>
      <c r="FIA47" s="352">
        <f t="shared" si="91"/>
        <v>0</v>
      </c>
      <c r="FIB47" s="352">
        <f t="shared" si="91"/>
        <v>0</v>
      </c>
      <c r="FIC47" s="352">
        <f t="shared" si="91"/>
        <v>0</v>
      </c>
      <c r="FID47" s="352">
        <f t="shared" si="91"/>
        <v>0</v>
      </c>
      <c r="FIE47" s="352">
        <f t="shared" si="91"/>
        <v>0</v>
      </c>
      <c r="FIF47" s="352">
        <f t="shared" si="91"/>
        <v>0</v>
      </c>
      <c r="FIG47" s="352">
        <f t="shared" si="91"/>
        <v>0</v>
      </c>
      <c r="FIH47" s="352">
        <f t="shared" ref="FIH47:FKS47" si="92">SUM(FIH43:FIH46)</f>
        <v>0</v>
      </c>
      <c r="FII47" s="352">
        <f t="shared" si="92"/>
        <v>0</v>
      </c>
      <c r="FIJ47" s="352">
        <f t="shared" si="92"/>
        <v>0</v>
      </c>
      <c r="FIK47" s="352">
        <f t="shared" si="92"/>
        <v>0</v>
      </c>
      <c r="FIL47" s="352">
        <f t="shared" si="92"/>
        <v>0</v>
      </c>
      <c r="FIM47" s="352">
        <f t="shared" si="92"/>
        <v>0</v>
      </c>
      <c r="FIN47" s="352">
        <f t="shared" si="92"/>
        <v>0</v>
      </c>
      <c r="FIO47" s="352">
        <f t="shared" si="92"/>
        <v>0</v>
      </c>
      <c r="FIP47" s="352">
        <f t="shared" si="92"/>
        <v>0</v>
      </c>
      <c r="FIQ47" s="352">
        <f t="shared" si="92"/>
        <v>0</v>
      </c>
      <c r="FIR47" s="352">
        <f t="shared" si="92"/>
        <v>0</v>
      </c>
      <c r="FIS47" s="352">
        <f t="shared" si="92"/>
        <v>0</v>
      </c>
      <c r="FIT47" s="352">
        <f t="shared" si="92"/>
        <v>0</v>
      </c>
      <c r="FIU47" s="352">
        <f t="shared" si="92"/>
        <v>0</v>
      </c>
      <c r="FIV47" s="352">
        <f t="shared" si="92"/>
        <v>0</v>
      </c>
      <c r="FIW47" s="352">
        <f t="shared" si="92"/>
        <v>0</v>
      </c>
      <c r="FIX47" s="352">
        <f t="shared" si="92"/>
        <v>0</v>
      </c>
      <c r="FIY47" s="352">
        <f t="shared" si="92"/>
        <v>0</v>
      </c>
      <c r="FIZ47" s="352">
        <f t="shared" si="92"/>
        <v>0</v>
      </c>
      <c r="FJA47" s="352">
        <f t="shared" si="92"/>
        <v>0</v>
      </c>
      <c r="FJB47" s="352">
        <f t="shared" si="92"/>
        <v>0</v>
      </c>
      <c r="FJC47" s="352">
        <f t="shared" si="92"/>
        <v>0</v>
      </c>
      <c r="FJD47" s="352">
        <f t="shared" si="92"/>
        <v>0</v>
      </c>
      <c r="FJE47" s="352">
        <f t="shared" si="92"/>
        <v>0</v>
      </c>
      <c r="FJF47" s="352">
        <f t="shared" si="92"/>
        <v>0</v>
      </c>
      <c r="FJG47" s="352">
        <f t="shared" si="92"/>
        <v>0</v>
      </c>
      <c r="FJH47" s="352">
        <f t="shared" si="92"/>
        <v>0</v>
      </c>
      <c r="FJI47" s="352">
        <f t="shared" si="92"/>
        <v>0</v>
      </c>
      <c r="FJJ47" s="352">
        <f t="shared" si="92"/>
        <v>0</v>
      </c>
      <c r="FJK47" s="352">
        <f t="shared" si="92"/>
        <v>0</v>
      </c>
      <c r="FJL47" s="352">
        <f t="shared" si="92"/>
        <v>0</v>
      </c>
      <c r="FJM47" s="352">
        <f t="shared" si="92"/>
        <v>0</v>
      </c>
      <c r="FJN47" s="352">
        <f t="shared" si="92"/>
        <v>0</v>
      </c>
      <c r="FJO47" s="352">
        <f t="shared" si="92"/>
        <v>0</v>
      </c>
      <c r="FJP47" s="352">
        <f t="shared" si="92"/>
        <v>0</v>
      </c>
      <c r="FJQ47" s="352">
        <f t="shared" si="92"/>
        <v>0</v>
      </c>
      <c r="FJR47" s="352">
        <f t="shared" si="92"/>
        <v>0</v>
      </c>
      <c r="FJS47" s="352">
        <f t="shared" si="92"/>
        <v>0</v>
      </c>
      <c r="FJT47" s="352">
        <f t="shared" si="92"/>
        <v>0</v>
      </c>
      <c r="FJU47" s="352">
        <f t="shared" si="92"/>
        <v>0</v>
      </c>
      <c r="FJV47" s="352">
        <f t="shared" si="92"/>
        <v>0</v>
      </c>
      <c r="FJW47" s="352">
        <f t="shared" si="92"/>
        <v>0</v>
      </c>
      <c r="FJX47" s="352">
        <f t="shared" si="92"/>
        <v>0</v>
      </c>
      <c r="FJY47" s="352">
        <f t="shared" si="92"/>
        <v>0</v>
      </c>
      <c r="FJZ47" s="352">
        <f t="shared" si="92"/>
        <v>0</v>
      </c>
      <c r="FKA47" s="352">
        <f t="shared" si="92"/>
        <v>0</v>
      </c>
      <c r="FKB47" s="352">
        <f t="shared" si="92"/>
        <v>0</v>
      </c>
      <c r="FKC47" s="352">
        <f t="shared" si="92"/>
        <v>0</v>
      </c>
      <c r="FKD47" s="352">
        <f t="shared" si="92"/>
        <v>0</v>
      </c>
      <c r="FKE47" s="352">
        <f t="shared" si="92"/>
        <v>0</v>
      </c>
      <c r="FKF47" s="352">
        <f t="shared" si="92"/>
        <v>0</v>
      </c>
      <c r="FKG47" s="352">
        <f t="shared" si="92"/>
        <v>0</v>
      </c>
      <c r="FKH47" s="352">
        <f t="shared" si="92"/>
        <v>0</v>
      </c>
      <c r="FKI47" s="352">
        <f t="shared" si="92"/>
        <v>0</v>
      </c>
      <c r="FKJ47" s="352">
        <f t="shared" si="92"/>
        <v>0</v>
      </c>
      <c r="FKK47" s="352">
        <f t="shared" si="92"/>
        <v>0</v>
      </c>
      <c r="FKL47" s="352">
        <f t="shared" si="92"/>
        <v>0</v>
      </c>
      <c r="FKM47" s="352">
        <f t="shared" si="92"/>
        <v>0</v>
      </c>
      <c r="FKN47" s="352">
        <f t="shared" si="92"/>
        <v>0</v>
      </c>
      <c r="FKO47" s="352">
        <f t="shared" si="92"/>
        <v>0</v>
      </c>
      <c r="FKP47" s="352">
        <f t="shared" si="92"/>
        <v>0</v>
      </c>
      <c r="FKQ47" s="352">
        <f t="shared" si="92"/>
        <v>0</v>
      </c>
      <c r="FKR47" s="352">
        <f t="shared" si="92"/>
        <v>0</v>
      </c>
      <c r="FKS47" s="352">
        <f t="shared" si="92"/>
        <v>0</v>
      </c>
      <c r="FKT47" s="352">
        <f t="shared" ref="FKT47:FNE47" si="93">SUM(FKT43:FKT46)</f>
        <v>0</v>
      </c>
      <c r="FKU47" s="352">
        <f t="shared" si="93"/>
        <v>0</v>
      </c>
      <c r="FKV47" s="352">
        <f t="shared" si="93"/>
        <v>0</v>
      </c>
      <c r="FKW47" s="352">
        <f t="shared" si="93"/>
        <v>0</v>
      </c>
      <c r="FKX47" s="352">
        <f t="shared" si="93"/>
        <v>0</v>
      </c>
      <c r="FKY47" s="352">
        <f t="shared" si="93"/>
        <v>0</v>
      </c>
      <c r="FKZ47" s="352">
        <f t="shared" si="93"/>
        <v>0</v>
      </c>
      <c r="FLA47" s="352">
        <f t="shared" si="93"/>
        <v>0</v>
      </c>
      <c r="FLB47" s="352">
        <f t="shared" si="93"/>
        <v>0</v>
      </c>
      <c r="FLC47" s="352">
        <f t="shared" si="93"/>
        <v>0</v>
      </c>
      <c r="FLD47" s="352">
        <f t="shared" si="93"/>
        <v>0</v>
      </c>
      <c r="FLE47" s="352">
        <f t="shared" si="93"/>
        <v>0</v>
      </c>
      <c r="FLF47" s="352">
        <f t="shared" si="93"/>
        <v>0</v>
      </c>
      <c r="FLG47" s="352">
        <f t="shared" si="93"/>
        <v>0</v>
      </c>
      <c r="FLH47" s="352">
        <f t="shared" si="93"/>
        <v>0</v>
      </c>
      <c r="FLI47" s="352">
        <f t="shared" si="93"/>
        <v>0</v>
      </c>
      <c r="FLJ47" s="352">
        <f t="shared" si="93"/>
        <v>0</v>
      </c>
      <c r="FLK47" s="352">
        <f t="shared" si="93"/>
        <v>0</v>
      </c>
      <c r="FLL47" s="352">
        <f t="shared" si="93"/>
        <v>0</v>
      </c>
      <c r="FLM47" s="352">
        <f t="shared" si="93"/>
        <v>0</v>
      </c>
      <c r="FLN47" s="352">
        <f t="shared" si="93"/>
        <v>0</v>
      </c>
      <c r="FLO47" s="352">
        <f t="shared" si="93"/>
        <v>0</v>
      </c>
      <c r="FLP47" s="352">
        <f t="shared" si="93"/>
        <v>0</v>
      </c>
      <c r="FLQ47" s="352">
        <f t="shared" si="93"/>
        <v>0</v>
      </c>
      <c r="FLR47" s="352">
        <f t="shared" si="93"/>
        <v>0</v>
      </c>
      <c r="FLS47" s="352">
        <f t="shared" si="93"/>
        <v>0</v>
      </c>
      <c r="FLT47" s="352">
        <f t="shared" si="93"/>
        <v>0</v>
      </c>
      <c r="FLU47" s="352">
        <f t="shared" si="93"/>
        <v>0</v>
      </c>
      <c r="FLV47" s="352">
        <f t="shared" si="93"/>
        <v>0</v>
      </c>
      <c r="FLW47" s="352">
        <f t="shared" si="93"/>
        <v>0</v>
      </c>
      <c r="FLX47" s="352">
        <f t="shared" si="93"/>
        <v>0</v>
      </c>
      <c r="FLY47" s="352">
        <f t="shared" si="93"/>
        <v>0</v>
      </c>
      <c r="FLZ47" s="352">
        <f t="shared" si="93"/>
        <v>0</v>
      </c>
      <c r="FMA47" s="352">
        <f t="shared" si="93"/>
        <v>0</v>
      </c>
      <c r="FMB47" s="352">
        <f t="shared" si="93"/>
        <v>0</v>
      </c>
      <c r="FMC47" s="352">
        <f t="shared" si="93"/>
        <v>0</v>
      </c>
      <c r="FMD47" s="352">
        <f t="shared" si="93"/>
        <v>0</v>
      </c>
      <c r="FME47" s="352">
        <f t="shared" si="93"/>
        <v>0</v>
      </c>
      <c r="FMF47" s="352">
        <f t="shared" si="93"/>
        <v>0</v>
      </c>
      <c r="FMG47" s="352">
        <f t="shared" si="93"/>
        <v>0</v>
      </c>
      <c r="FMH47" s="352">
        <f t="shared" si="93"/>
        <v>0</v>
      </c>
      <c r="FMI47" s="352">
        <f t="shared" si="93"/>
        <v>0</v>
      </c>
      <c r="FMJ47" s="352">
        <f t="shared" si="93"/>
        <v>0</v>
      </c>
      <c r="FMK47" s="352">
        <f t="shared" si="93"/>
        <v>0</v>
      </c>
      <c r="FML47" s="352">
        <f t="shared" si="93"/>
        <v>0</v>
      </c>
      <c r="FMM47" s="352">
        <f t="shared" si="93"/>
        <v>0</v>
      </c>
      <c r="FMN47" s="352">
        <f t="shared" si="93"/>
        <v>0</v>
      </c>
      <c r="FMO47" s="352">
        <f t="shared" si="93"/>
        <v>0</v>
      </c>
      <c r="FMP47" s="352">
        <f t="shared" si="93"/>
        <v>0</v>
      </c>
      <c r="FMQ47" s="352">
        <f t="shared" si="93"/>
        <v>0</v>
      </c>
      <c r="FMR47" s="352">
        <f t="shared" si="93"/>
        <v>0</v>
      </c>
      <c r="FMS47" s="352">
        <f t="shared" si="93"/>
        <v>0</v>
      </c>
      <c r="FMT47" s="352">
        <f t="shared" si="93"/>
        <v>0</v>
      </c>
      <c r="FMU47" s="352">
        <f t="shared" si="93"/>
        <v>0</v>
      </c>
      <c r="FMV47" s="352">
        <f t="shared" si="93"/>
        <v>0</v>
      </c>
      <c r="FMW47" s="352">
        <f t="shared" si="93"/>
        <v>0</v>
      </c>
      <c r="FMX47" s="352">
        <f t="shared" si="93"/>
        <v>0</v>
      </c>
      <c r="FMY47" s="352">
        <f t="shared" si="93"/>
        <v>0</v>
      </c>
      <c r="FMZ47" s="352">
        <f t="shared" si="93"/>
        <v>0</v>
      </c>
      <c r="FNA47" s="352">
        <f t="shared" si="93"/>
        <v>0</v>
      </c>
      <c r="FNB47" s="352">
        <f t="shared" si="93"/>
        <v>0</v>
      </c>
      <c r="FNC47" s="352">
        <f t="shared" si="93"/>
        <v>0</v>
      </c>
      <c r="FND47" s="352">
        <f t="shared" si="93"/>
        <v>0</v>
      </c>
      <c r="FNE47" s="352">
        <f t="shared" si="93"/>
        <v>0</v>
      </c>
      <c r="FNF47" s="352">
        <f t="shared" ref="FNF47:FPQ47" si="94">SUM(FNF43:FNF46)</f>
        <v>0</v>
      </c>
      <c r="FNG47" s="352">
        <f t="shared" si="94"/>
        <v>0</v>
      </c>
      <c r="FNH47" s="352">
        <f t="shared" si="94"/>
        <v>0</v>
      </c>
      <c r="FNI47" s="352">
        <f t="shared" si="94"/>
        <v>0</v>
      </c>
      <c r="FNJ47" s="352">
        <f t="shared" si="94"/>
        <v>0</v>
      </c>
      <c r="FNK47" s="352">
        <f t="shared" si="94"/>
        <v>0</v>
      </c>
      <c r="FNL47" s="352">
        <f t="shared" si="94"/>
        <v>0</v>
      </c>
      <c r="FNM47" s="352">
        <f t="shared" si="94"/>
        <v>0</v>
      </c>
      <c r="FNN47" s="352">
        <f t="shared" si="94"/>
        <v>0</v>
      </c>
      <c r="FNO47" s="352">
        <f t="shared" si="94"/>
        <v>0</v>
      </c>
      <c r="FNP47" s="352">
        <f t="shared" si="94"/>
        <v>0</v>
      </c>
      <c r="FNQ47" s="352">
        <f t="shared" si="94"/>
        <v>0</v>
      </c>
      <c r="FNR47" s="352">
        <f t="shared" si="94"/>
        <v>0</v>
      </c>
      <c r="FNS47" s="352">
        <f t="shared" si="94"/>
        <v>0</v>
      </c>
      <c r="FNT47" s="352">
        <f t="shared" si="94"/>
        <v>0</v>
      </c>
      <c r="FNU47" s="352">
        <f t="shared" si="94"/>
        <v>0</v>
      </c>
      <c r="FNV47" s="352">
        <f t="shared" si="94"/>
        <v>0</v>
      </c>
      <c r="FNW47" s="352">
        <f t="shared" si="94"/>
        <v>0</v>
      </c>
      <c r="FNX47" s="352">
        <f t="shared" si="94"/>
        <v>0</v>
      </c>
      <c r="FNY47" s="352">
        <f t="shared" si="94"/>
        <v>0</v>
      </c>
      <c r="FNZ47" s="352">
        <f t="shared" si="94"/>
        <v>0</v>
      </c>
      <c r="FOA47" s="352">
        <f t="shared" si="94"/>
        <v>0</v>
      </c>
      <c r="FOB47" s="352">
        <f t="shared" si="94"/>
        <v>0</v>
      </c>
      <c r="FOC47" s="352">
        <f t="shared" si="94"/>
        <v>0</v>
      </c>
      <c r="FOD47" s="352">
        <f t="shared" si="94"/>
        <v>0</v>
      </c>
      <c r="FOE47" s="352">
        <f t="shared" si="94"/>
        <v>0</v>
      </c>
      <c r="FOF47" s="352">
        <f t="shared" si="94"/>
        <v>0</v>
      </c>
      <c r="FOG47" s="352">
        <f t="shared" si="94"/>
        <v>0</v>
      </c>
      <c r="FOH47" s="352">
        <f t="shared" si="94"/>
        <v>0</v>
      </c>
      <c r="FOI47" s="352">
        <f t="shared" si="94"/>
        <v>0</v>
      </c>
      <c r="FOJ47" s="352">
        <f t="shared" si="94"/>
        <v>0</v>
      </c>
      <c r="FOK47" s="352">
        <f t="shared" si="94"/>
        <v>0</v>
      </c>
      <c r="FOL47" s="352">
        <f t="shared" si="94"/>
        <v>0</v>
      </c>
      <c r="FOM47" s="352">
        <f t="shared" si="94"/>
        <v>0</v>
      </c>
      <c r="FON47" s="352">
        <f t="shared" si="94"/>
        <v>0</v>
      </c>
      <c r="FOO47" s="352">
        <f t="shared" si="94"/>
        <v>0</v>
      </c>
      <c r="FOP47" s="352">
        <f t="shared" si="94"/>
        <v>0</v>
      </c>
      <c r="FOQ47" s="352">
        <f t="shared" si="94"/>
        <v>0</v>
      </c>
      <c r="FOR47" s="352">
        <f t="shared" si="94"/>
        <v>0</v>
      </c>
      <c r="FOS47" s="352">
        <f t="shared" si="94"/>
        <v>0</v>
      </c>
      <c r="FOT47" s="352">
        <f t="shared" si="94"/>
        <v>0</v>
      </c>
      <c r="FOU47" s="352">
        <f t="shared" si="94"/>
        <v>0</v>
      </c>
      <c r="FOV47" s="352">
        <f t="shared" si="94"/>
        <v>0</v>
      </c>
      <c r="FOW47" s="352">
        <f t="shared" si="94"/>
        <v>0</v>
      </c>
      <c r="FOX47" s="352">
        <f t="shared" si="94"/>
        <v>0</v>
      </c>
      <c r="FOY47" s="352">
        <f t="shared" si="94"/>
        <v>0</v>
      </c>
      <c r="FOZ47" s="352">
        <f t="shared" si="94"/>
        <v>0</v>
      </c>
      <c r="FPA47" s="352">
        <f t="shared" si="94"/>
        <v>0</v>
      </c>
      <c r="FPB47" s="352">
        <f t="shared" si="94"/>
        <v>0</v>
      </c>
      <c r="FPC47" s="352">
        <f t="shared" si="94"/>
        <v>0</v>
      </c>
      <c r="FPD47" s="352">
        <f t="shared" si="94"/>
        <v>0</v>
      </c>
      <c r="FPE47" s="352">
        <f t="shared" si="94"/>
        <v>0</v>
      </c>
      <c r="FPF47" s="352">
        <f t="shared" si="94"/>
        <v>0</v>
      </c>
      <c r="FPG47" s="352">
        <f t="shared" si="94"/>
        <v>0</v>
      </c>
      <c r="FPH47" s="352">
        <f t="shared" si="94"/>
        <v>0</v>
      </c>
      <c r="FPI47" s="352">
        <f t="shared" si="94"/>
        <v>0</v>
      </c>
      <c r="FPJ47" s="352">
        <f t="shared" si="94"/>
        <v>0</v>
      </c>
      <c r="FPK47" s="352">
        <f t="shared" si="94"/>
        <v>0</v>
      </c>
      <c r="FPL47" s="352">
        <f t="shared" si="94"/>
        <v>0</v>
      </c>
      <c r="FPM47" s="352">
        <f t="shared" si="94"/>
        <v>0</v>
      </c>
      <c r="FPN47" s="352">
        <f t="shared" si="94"/>
        <v>0</v>
      </c>
      <c r="FPO47" s="352">
        <f t="shared" si="94"/>
        <v>0</v>
      </c>
      <c r="FPP47" s="352">
        <f t="shared" si="94"/>
        <v>0</v>
      </c>
      <c r="FPQ47" s="352">
        <f t="shared" si="94"/>
        <v>0</v>
      </c>
      <c r="FPR47" s="352">
        <f t="shared" ref="FPR47:FSC47" si="95">SUM(FPR43:FPR46)</f>
        <v>0</v>
      </c>
      <c r="FPS47" s="352">
        <f t="shared" si="95"/>
        <v>0</v>
      </c>
      <c r="FPT47" s="352">
        <f t="shared" si="95"/>
        <v>0</v>
      </c>
      <c r="FPU47" s="352">
        <f t="shared" si="95"/>
        <v>0</v>
      </c>
      <c r="FPV47" s="352">
        <f t="shared" si="95"/>
        <v>0</v>
      </c>
      <c r="FPW47" s="352">
        <f t="shared" si="95"/>
        <v>0</v>
      </c>
      <c r="FPX47" s="352">
        <f t="shared" si="95"/>
        <v>0</v>
      </c>
      <c r="FPY47" s="352">
        <f t="shared" si="95"/>
        <v>0</v>
      </c>
      <c r="FPZ47" s="352">
        <f t="shared" si="95"/>
        <v>0</v>
      </c>
      <c r="FQA47" s="352">
        <f t="shared" si="95"/>
        <v>0</v>
      </c>
      <c r="FQB47" s="352">
        <f t="shared" si="95"/>
        <v>0</v>
      </c>
      <c r="FQC47" s="352">
        <f t="shared" si="95"/>
        <v>0</v>
      </c>
      <c r="FQD47" s="352">
        <f t="shared" si="95"/>
        <v>0</v>
      </c>
      <c r="FQE47" s="352">
        <f t="shared" si="95"/>
        <v>0</v>
      </c>
      <c r="FQF47" s="352">
        <f t="shared" si="95"/>
        <v>0</v>
      </c>
      <c r="FQG47" s="352">
        <f t="shared" si="95"/>
        <v>0</v>
      </c>
      <c r="FQH47" s="352">
        <f t="shared" si="95"/>
        <v>0</v>
      </c>
      <c r="FQI47" s="352">
        <f t="shared" si="95"/>
        <v>0</v>
      </c>
      <c r="FQJ47" s="352">
        <f t="shared" si="95"/>
        <v>0</v>
      </c>
      <c r="FQK47" s="352">
        <f t="shared" si="95"/>
        <v>0</v>
      </c>
      <c r="FQL47" s="352">
        <f t="shared" si="95"/>
        <v>0</v>
      </c>
      <c r="FQM47" s="352">
        <f t="shared" si="95"/>
        <v>0</v>
      </c>
      <c r="FQN47" s="352">
        <f t="shared" si="95"/>
        <v>0</v>
      </c>
      <c r="FQO47" s="352">
        <f t="shared" si="95"/>
        <v>0</v>
      </c>
      <c r="FQP47" s="352">
        <f t="shared" si="95"/>
        <v>0</v>
      </c>
      <c r="FQQ47" s="352">
        <f t="shared" si="95"/>
        <v>0</v>
      </c>
      <c r="FQR47" s="352">
        <f t="shared" si="95"/>
        <v>0</v>
      </c>
      <c r="FQS47" s="352">
        <f t="shared" si="95"/>
        <v>0</v>
      </c>
      <c r="FQT47" s="352">
        <f t="shared" si="95"/>
        <v>0</v>
      </c>
      <c r="FQU47" s="352">
        <f t="shared" si="95"/>
        <v>0</v>
      </c>
      <c r="FQV47" s="352">
        <f t="shared" si="95"/>
        <v>0</v>
      </c>
      <c r="FQW47" s="352">
        <f t="shared" si="95"/>
        <v>0</v>
      </c>
      <c r="FQX47" s="352">
        <f t="shared" si="95"/>
        <v>0</v>
      </c>
      <c r="FQY47" s="352">
        <f t="shared" si="95"/>
        <v>0</v>
      </c>
      <c r="FQZ47" s="352">
        <f t="shared" si="95"/>
        <v>0</v>
      </c>
      <c r="FRA47" s="352">
        <f t="shared" si="95"/>
        <v>0</v>
      </c>
      <c r="FRB47" s="352">
        <f t="shared" si="95"/>
        <v>0</v>
      </c>
      <c r="FRC47" s="352">
        <f t="shared" si="95"/>
        <v>0</v>
      </c>
      <c r="FRD47" s="352">
        <f t="shared" si="95"/>
        <v>0</v>
      </c>
      <c r="FRE47" s="352">
        <f t="shared" si="95"/>
        <v>0</v>
      </c>
      <c r="FRF47" s="352">
        <f t="shared" si="95"/>
        <v>0</v>
      </c>
      <c r="FRG47" s="352">
        <f t="shared" si="95"/>
        <v>0</v>
      </c>
      <c r="FRH47" s="352">
        <f t="shared" si="95"/>
        <v>0</v>
      </c>
      <c r="FRI47" s="352">
        <f t="shared" si="95"/>
        <v>0</v>
      </c>
      <c r="FRJ47" s="352">
        <f t="shared" si="95"/>
        <v>0</v>
      </c>
      <c r="FRK47" s="352">
        <f t="shared" si="95"/>
        <v>0</v>
      </c>
      <c r="FRL47" s="352">
        <f t="shared" si="95"/>
        <v>0</v>
      </c>
      <c r="FRM47" s="352">
        <f t="shared" si="95"/>
        <v>0</v>
      </c>
      <c r="FRN47" s="352">
        <f t="shared" si="95"/>
        <v>0</v>
      </c>
      <c r="FRO47" s="352">
        <f t="shared" si="95"/>
        <v>0</v>
      </c>
      <c r="FRP47" s="352">
        <f t="shared" si="95"/>
        <v>0</v>
      </c>
      <c r="FRQ47" s="352">
        <f t="shared" si="95"/>
        <v>0</v>
      </c>
      <c r="FRR47" s="352">
        <f t="shared" si="95"/>
        <v>0</v>
      </c>
      <c r="FRS47" s="352">
        <f t="shared" si="95"/>
        <v>0</v>
      </c>
      <c r="FRT47" s="352">
        <f t="shared" si="95"/>
        <v>0</v>
      </c>
      <c r="FRU47" s="352">
        <f t="shared" si="95"/>
        <v>0</v>
      </c>
      <c r="FRV47" s="352">
        <f t="shared" si="95"/>
        <v>0</v>
      </c>
      <c r="FRW47" s="352">
        <f t="shared" si="95"/>
        <v>0</v>
      </c>
      <c r="FRX47" s="352">
        <f t="shared" si="95"/>
        <v>0</v>
      </c>
      <c r="FRY47" s="352">
        <f t="shared" si="95"/>
        <v>0</v>
      </c>
      <c r="FRZ47" s="352">
        <f t="shared" si="95"/>
        <v>0</v>
      </c>
      <c r="FSA47" s="352">
        <f t="shared" si="95"/>
        <v>0</v>
      </c>
      <c r="FSB47" s="352">
        <f t="shared" si="95"/>
        <v>0</v>
      </c>
      <c r="FSC47" s="352">
        <f t="shared" si="95"/>
        <v>0</v>
      </c>
      <c r="FSD47" s="352">
        <f t="shared" ref="FSD47:FUO47" si="96">SUM(FSD43:FSD46)</f>
        <v>0</v>
      </c>
      <c r="FSE47" s="352">
        <f t="shared" si="96"/>
        <v>0</v>
      </c>
      <c r="FSF47" s="352">
        <f t="shared" si="96"/>
        <v>0</v>
      </c>
      <c r="FSG47" s="352">
        <f t="shared" si="96"/>
        <v>0</v>
      </c>
      <c r="FSH47" s="352">
        <f t="shared" si="96"/>
        <v>0</v>
      </c>
      <c r="FSI47" s="352">
        <f t="shared" si="96"/>
        <v>0</v>
      </c>
      <c r="FSJ47" s="352">
        <f t="shared" si="96"/>
        <v>0</v>
      </c>
      <c r="FSK47" s="352">
        <f t="shared" si="96"/>
        <v>0</v>
      </c>
      <c r="FSL47" s="352">
        <f t="shared" si="96"/>
        <v>0</v>
      </c>
      <c r="FSM47" s="352">
        <f t="shared" si="96"/>
        <v>0</v>
      </c>
      <c r="FSN47" s="352">
        <f t="shared" si="96"/>
        <v>0</v>
      </c>
      <c r="FSO47" s="352">
        <f t="shared" si="96"/>
        <v>0</v>
      </c>
      <c r="FSP47" s="352">
        <f t="shared" si="96"/>
        <v>0</v>
      </c>
      <c r="FSQ47" s="352">
        <f t="shared" si="96"/>
        <v>0</v>
      </c>
      <c r="FSR47" s="352">
        <f t="shared" si="96"/>
        <v>0</v>
      </c>
      <c r="FSS47" s="352">
        <f t="shared" si="96"/>
        <v>0</v>
      </c>
      <c r="FST47" s="352">
        <f t="shared" si="96"/>
        <v>0</v>
      </c>
      <c r="FSU47" s="352">
        <f t="shared" si="96"/>
        <v>0</v>
      </c>
      <c r="FSV47" s="352">
        <f t="shared" si="96"/>
        <v>0</v>
      </c>
      <c r="FSW47" s="352">
        <f t="shared" si="96"/>
        <v>0</v>
      </c>
      <c r="FSX47" s="352">
        <f t="shared" si="96"/>
        <v>0</v>
      </c>
      <c r="FSY47" s="352">
        <f t="shared" si="96"/>
        <v>0</v>
      </c>
      <c r="FSZ47" s="352">
        <f t="shared" si="96"/>
        <v>0</v>
      </c>
      <c r="FTA47" s="352">
        <f t="shared" si="96"/>
        <v>0</v>
      </c>
      <c r="FTB47" s="352">
        <f t="shared" si="96"/>
        <v>0</v>
      </c>
      <c r="FTC47" s="352">
        <f t="shared" si="96"/>
        <v>0</v>
      </c>
      <c r="FTD47" s="352">
        <f t="shared" si="96"/>
        <v>0</v>
      </c>
      <c r="FTE47" s="352">
        <f t="shared" si="96"/>
        <v>0</v>
      </c>
      <c r="FTF47" s="352">
        <f t="shared" si="96"/>
        <v>0</v>
      </c>
      <c r="FTG47" s="352">
        <f t="shared" si="96"/>
        <v>0</v>
      </c>
      <c r="FTH47" s="352">
        <f t="shared" si="96"/>
        <v>0</v>
      </c>
      <c r="FTI47" s="352">
        <f t="shared" si="96"/>
        <v>0</v>
      </c>
      <c r="FTJ47" s="352">
        <f t="shared" si="96"/>
        <v>0</v>
      </c>
      <c r="FTK47" s="352">
        <f t="shared" si="96"/>
        <v>0</v>
      </c>
      <c r="FTL47" s="352">
        <f t="shared" si="96"/>
        <v>0</v>
      </c>
      <c r="FTM47" s="352">
        <f t="shared" si="96"/>
        <v>0</v>
      </c>
      <c r="FTN47" s="352">
        <f t="shared" si="96"/>
        <v>0</v>
      </c>
      <c r="FTO47" s="352">
        <f t="shared" si="96"/>
        <v>0</v>
      </c>
      <c r="FTP47" s="352">
        <f t="shared" si="96"/>
        <v>0</v>
      </c>
      <c r="FTQ47" s="352">
        <f t="shared" si="96"/>
        <v>0</v>
      </c>
      <c r="FTR47" s="352">
        <f t="shared" si="96"/>
        <v>0</v>
      </c>
      <c r="FTS47" s="352">
        <f t="shared" si="96"/>
        <v>0</v>
      </c>
      <c r="FTT47" s="352">
        <f t="shared" si="96"/>
        <v>0</v>
      </c>
      <c r="FTU47" s="352">
        <f t="shared" si="96"/>
        <v>0</v>
      </c>
      <c r="FTV47" s="352">
        <f t="shared" si="96"/>
        <v>0</v>
      </c>
      <c r="FTW47" s="352">
        <f t="shared" si="96"/>
        <v>0</v>
      </c>
      <c r="FTX47" s="352">
        <f t="shared" si="96"/>
        <v>0</v>
      </c>
      <c r="FTY47" s="352">
        <f t="shared" si="96"/>
        <v>0</v>
      </c>
      <c r="FTZ47" s="352">
        <f t="shared" si="96"/>
        <v>0</v>
      </c>
      <c r="FUA47" s="352">
        <f t="shared" si="96"/>
        <v>0</v>
      </c>
      <c r="FUB47" s="352">
        <f t="shared" si="96"/>
        <v>0</v>
      </c>
      <c r="FUC47" s="352">
        <f t="shared" si="96"/>
        <v>0</v>
      </c>
      <c r="FUD47" s="352">
        <f t="shared" si="96"/>
        <v>0</v>
      </c>
      <c r="FUE47" s="352">
        <f t="shared" si="96"/>
        <v>0</v>
      </c>
      <c r="FUF47" s="352">
        <f t="shared" si="96"/>
        <v>0</v>
      </c>
      <c r="FUG47" s="352">
        <f t="shared" si="96"/>
        <v>0</v>
      </c>
      <c r="FUH47" s="352">
        <f t="shared" si="96"/>
        <v>0</v>
      </c>
      <c r="FUI47" s="352">
        <f t="shared" si="96"/>
        <v>0</v>
      </c>
      <c r="FUJ47" s="352">
        <f t="shared" si="96"/>
        <v>0</v>
      </c>
      <c r="FUK47" s="352">
        <f t="shared" si="96"/>
        <v>0</v>
      </c>
      <c r="FUL47" s="352">
        <f t="shared" si="96"/>
        <v>0</v>
      </c>
      <c r="FUM47" s="352">
        <f t="shared" si="96"/>
        <v>0</v>
      </c>
      <c r="FUN47" s="352">
        <f t="shared" si="96"/>
        <v>0</v>
      </c>
      <c r="FUO47" s="352">
        <f t="shared" si="96"/>
        <v>0</v>
      </c>
      <c r="FUP47" s="352">
        <f t="shared" ref="FUP47:FXA47" si="97">SUM(FUP43:FUP46)</f>
        <v>0</v>
      </c>
      <c r="FUQ47" s="352">
        <f t="shared" si="97"/>
        <v>0</v>
      </c>
      <c r="FUR47" s="352">
        <f t="shared" si="97"/>
        <v>0</v>
      </c>
      <c r="FUS47" s="352">
        <f t="shared" si="97"/>
        <v>0</v>
      </c>
      <c r="FUT47" s="352">
        <f t="shared" si="97"/>
        <v>0</v>
      </c>
      <c r="FUU47" s="352">
        <f t="shared" si="97"/>
        <v>0</v>
      </c>
      <c r="FUV47" s="352">
        <f t="shared" si="97"/>
        <v>0</v>
      </c>
      <c r="FUW47" s="352">
        <f t="shared" si="97"/>
        <v>0</v>
      </c>
      <c r="FUX47" s="352">
        <f t="shared" si="97"/>
        <v>0</v>
      </c>
      <c r="FUY47" s="352">
        <f t="shared" si="97"/>
        <v>0</v>
      </c>
      <c r="FUZ47" s="352">
        <f t="shared" si="97"/>
        <v>0</v>
      </c>
      <c r="FVA47" s="352">
        <f t="shared" si="97"/>
        <v>0</v>
      </c>
      <c r="FVB47" s="352">
        <f t="shared" si="97"/>
        <v>0</v>
      </c>
      <c r="FVC47" s="352">
        <f t="shared" si="97"/>
        <v>0</v>
      </c>
      <c r="FVD47" s="352">
        <f t="shared" si="97"/>
        <v>0</v>
      </c>
      <c r="FVE47" s="352">
        <f t="shared" si="97"/>
        <v>0</v>
      </c>
      <c r="FVF47" s="352">
        <f t="shared" si="97"/>
        <v>0</v>
      </c>
      <c r="FVG47" s="352">
        <f t="shared" si="97"/>
        <v>0</v>
      </c>
      <c r="FVH47" s="352">
        <f t="shared" si="97"/>
        <v>0</v>
      </c>
      <c r="FVI47" s="352">
        <f t="shared" si="97"/>
        <v>0</v>
      </c>
      <c r="FVJ47" s="352">
        <f t="shared" si="97"/>
        <v>0</v>
      </c>
      <c r="FVK47" s="352">
        <f t="shared" si="97"/>
        <v>0</v>
      </c>
      <c r="FVL47" s="352">
        <f t="shared" si="97"/>
        <v>0</v>
      </c>
      <c r="FVM47" s="352">
        <f t="shared" si="97"/>
        <v>0</v>
      </c>
      <c r="FVN47" s="352">
        <f t="shared" si="97"/>
        <v>0</v>
      </c>
      <c r="FVO47" s="352">
        <f t="shared" si="97"/>
        <v>0</v>
      </c>
      <c r="FVP47" s="352">
        <f t="shared" si="97"/>
        <v>0</v>
      </c>
      <c r="FVQ47" s="352">
        <f t="shared" si="97"/>
        <v>0</v>
      </c>
      <c r="FVR47" s="352">
        <f t="shared" si="97"/>
        <v>0</v>
      </c>
      <c r="FVS47" s="352">
        <f t="shared" si="97"/>
        <v>0</v>
      </c>
      <c r="FVT47" s="352">
        <f t="shared" si="97"/>
        <v>0</v>
      </c>
      <c r="FVU47" s="352">
        <f t="shared" si="97"/>
        <v>0</v>
      </c>
      <c r="FVV47" s="352">
        <f t="shared" si="97"/>
        <v>0</v>
      </c>
      <c r="FVW47" s="352">
        <f t="shared" si="97"/>
        <v>0</v>
      </c>
      <c r="FVX47" s="352">
        <f t="shared" si="97"/>
        <v>0</v>
      </c>
      <c r="FVY47" s="352">
        <f t="shared" si="97"/>
        <v>0</v>
      </c>
      <c r="FVZ47" s="352">
        <f t="shared" si="97"/>
        <v>0</v>
      </c>
      <c r="FWA47" s="352">
        <f t="shared" si="97"/>
        <v>0</v>
      </c>
      <c r="FWB47" s="352">
        <f t="shared" si="97"/>
        <v>0</v>
      </c>
      <c r="FWC47" s="352">
        <f t="shared" si="97"/>
        <v>0</v>
      </c>
      <c r="FWD47" s="352">
        <f t="shared" si="97"/>
        <v>0</v>
      </c>
      <c r="FWE47" s="352">
        <f t="shared" si="97"/>
        <v>0</v>
      </c>
      <c r="FWF47" s="352">
        <f t="shared" si="97"/>
        <v>0</v>
      </c>
      <c r="FWG47" s="352">
        <f t="shared" si="97"/>
        <v>0</v>
      </c>
      <c r="FWH47" s="352">
        <f t="shared" si="97"/>
        <v>0</v>
      </c>
      <c r="FWI47" s="352">
        <f t="shared" si="97"/>
        <v>0</v>
      </c>
      <c r="FWJ47" s="352">
        <f t="shared" si="97"/>
        <v>0</v>
      </c>
      <c r="FWK47" s="352">
        <f t="shared" si="97"/>
        <v>0</v>
      </c>
      <c r="FWL47" s="352">
        <f t="shared" si="97"/>
        <v>0</v>
      </c>
      <c r="FWM47" s="352">
        <f t="shared" si="97"/>
        <v>0</v>
      </c>
      <c r="FWN47" s="352">
        <f t="shared" si="97"/>
        <v>0</v>
      </c>
      <c r="FWO47" s="352">
        <f t="shared" si="97"/>
        <v>0</v>
      </c>
      <c r="FWP47" s="352">
        <f t="shared" si="97"/>
        <v>0</v>
      </c>
      <c r="FWQ47" s="352">
        <f t="shared" si="97"/>
        <v>0</v>
      </c>
      <c r="FWR47" s="352">
        <f t="shared" si="97"/>
        <v>0</v>
      </c>
      <c r="FWS47" s="352">
        <f t="shared" si="97"/>
        <v>0</v>
      </c>
      <c r="FWT47" s="352">
        <f t="shared" si="97"/>
        <v>0</v>
      </c>
      <c r="FWU47" s="352">
        <f t="shared" si="97"/>
        <v>0</v>
      </c>
      <c r="FWV47" s="352">
        <f t="shared" si="97"/>
        <v>0</v>
      </c>
      <c r="FWW47" s="352">
        <f t="shared" si="97"/>
        <v>0</v>
      </c>
      <c r="FWX47" s="352">
        <f t="shared" si="97"/>
        <v>0</v>
      </c>
      <c r="FWY47" s="352">
        <f t="shared" si="97"/>
        <v>0</v>
      </c>
      <c r="FWZ47" s="352">
        <f t="shared" si="97"/>
        <v>0</v>
      </c>
      <c r="FXA47" s="352">
        <f t="shared" si="97"/>
        <v>0</v>
      </c>
      <c r="FXB47" s="352">
        <f t="shared" ref="FXB47:FZM47" si="98">SUM(FXB43:FXB46)</f>
        <v>0</v>
      </c>
      <c r="FXC47" s="352">
        <f t="shared" si="98"/>
        <v>0</v>
      </c>
      <c r="FXD47" s="352">
        <f t="shared" si="98"/>
        <v>0</v>
      </c>
      <c r="FXE47" s="352">
        <f t="shared" si="98"/>
        <v>0</v>
      </c>
      <c r="FXF47" s="352">
        <f t="shared" si="98"/>
        <v>0</v>
      </c>
      <c r="FXG47" s="352">
        <f t="shared" si="98"/>
        <v>0</v>
      </c>
      <c r="FXH47" s="352">
        <f t="shared" si="98"/>
        <v>0</v>
      </c>
      <c r="FXI47" s="352">
        <f t="shared" si="98"/>
        <v>0</v>
      </c>
      <c r="FXJ47" s="352">
        <f t="shared" si="98"/>
        <v>0</v>
      </c>
      <c r="FXK47" s="352">
        <f t="shared" si="98"/>
        <v>0</v>
      </c>
      <c r="FXL47" s="352">
        <f t="shared" si="98"/>
        <v>0</v>
      </c>
      <c r="FXM47" s="352">
        <f t="shared" si="98"/>
        <v>0</v>
      </c>
      <c r="FXN47" s="352">
        <f t="shared" si="98"/>
        <v>0</v>
      </c>
      <c r="FXO47" s="352">
        <f t="shared" si="98"/>
        <v>0</v>
      </c>
      <c r="FXP47" s="352">
        <f t="shared" si="98"/>
        <v>0</v>
      </c>
      <c r="FXQ47" s="352">
        <f t="shared" si="98"/>
        <v>0</v>
      </c>
      <c r="FXR47" s="352">
        <f t="shared" si="98"/>
        <v>0</v>
      </c>
      <c r="FXS47" s="352">
        <f t="shared" si="98"/>
        <v>0</v>
      </c>
      <c r="FXT47" s="352">
        <f t="shared" si="98"/>
        <v>0</v>
      </c>
      <c r="FXU47" s="352">
        <f t="shared" si="98"/>
        <v>0</v>
      </c>
      <c r="FXV47" s="352">
        <f t="shared" si="98"/>
        <v>0</v>
      </c>
      <c r="FXW47" s="352">
        <f t="shared" si="98"/>
        <v>0</v>
      </c>
      <c r="FXX47" s="352">
        <f t="shared" si="98"/>
        <v>0</v>
      </c>
      <c r="FXY47" s="352">
        <f t="shared" si="98"/>
        <v>0</v>
      </c>
      <c r="FXZ47" s="352">
        <f t="shared" si="98"/>
        <v>0</v>
      </c>
      <c r="FYA47" s="352">
        <f t="shared" si="98"/>
        <v>0</v>
      </c>
      <c r="FYB47" s="352">
        <f t="shared" si="98"/>
        <v>0</v>
      </c>
      <c r="FYC47" s="352">
        <f t="shared" si="98"/>
        <v>0</v>
      </c>
      <c r="FYD47" s="352">
        <f t="shared" si="98"/>
        <v>0</v>
      </c>
      <c r="FYE47" s="352">
        <f t="shared" si="98"/>
        <v>0</v>
      </c>
      <c r="FYF47" s="352">
        <f t="shared" si="98"/>
        <v>0</v>
      </c>
      <c r="FYG47" s="352">
        <f t="shared" si="98"/>
        <v>0</v>
      </c>
      <c r="FYH47" s="352">
        <f t="shared" si="98"/>
        <v>0</v>
      </c>
      <c r="FYI47" s="352">
        <f t="shared" si="98"/>
        <v>0</v>
      </c>
      <c r="FYJ47" s="352">
        <f t="shared" si="98"/>
        <v>0</v>
      </c>
      <c r="FYK47" s="352">
        <f t="shared" si="98"/>
        <v>0</v>
      </c>
      <c r="FYL47" s="352">
        <f t="shared" si="98"/>
        <v>0</v>
      </c>
      <c r="FYM47" s="352">
        <f t="shared" si="98"/>
        <v>0</v>
      </c>
      <c r="FYN47" s="352">
        <f t="shared" si="98"/>
        <v>0</v>
      </c>
      <c r="FYO47" s="352">
        <f t="shared" si="98"/>
        <v>0</v>
      </c>
      <c r="FYP47" s="352">
        <f t="shared" si="98"/>
        <v>0</v>
      </c>
      <c r="FYQ47" s="352">
        <f t="shared" si="98"/>
        <v>0</v>
      </c>
      <c r="FYR47" s="352">
        <f t="shared" si="98"/>
        <v>0</v>
      </c>
      <c r="FYS47" s="352">
        <f t="shared" si="98"/>
        <v>0</v>
      </c>
      <c r="FYT47" s="352">
        <f t="shared" si="98"/>
        <v>0</v>
      </c>
      <c r="FYU47" s="352">
        <f t="shared" si="98"/>
        <v>0</v>
      </c>
      <c r="FYV47" s="352">
        <f t="shared" si="98"/>
        <v>0</v>
      </c>
      <c r="FYW47" s="352">
        <f t="shared" si="98"/>
        <v>0</v>
      </c>
      <c r="FYX47" s="352">
        <f t="shared" si="98"/>
        <v>0</v>
      </c>
      <c r="FYY47" s="352">
        <f t="shared" si="98"/>
        <v>0</v>
      </c>
      <c r="FYZ47" s="352">
        <f t="shared" si="98"/>
        <v>0</v>
      </c>
      <c r="FZA47" s="352">
        <f t="shared" si="98"/>
        <v>0</v>
      </c>
      <c r="FZB47" s="352">
        <f t="shared" si="98"/>
        <v>0</v>
      </c>
      <c r="FZC47" s="352">
        <f t="shared" si="98"/>
        <v>0</v>
      </c>
      <c r="FZD47" s="352">
        <f t="shared" si="98"/>
        <v>0</v>
      </c>
      <c r="FZE47" s="352">
        <f t="shared" si="98"/>
        <v>0</v>
      </c>
      <c r="FZF47" s="352">
        <f t="shared" si="98"/>
        <v>0</v>
      </c>
      <c r="FZG47" s="352">
        <f t="shared" si="98"/>
        <v>0</v>
      </c>
      <c r="FZH47" s="352">
        <f t="shared" si="98"/>
        <v>0</v>
      </c>
      <c r="FZI47" s="352">
        <f t="shared" si="98"/>
        <v>0</v>
      </c>
      <c r="FZJ47" s="352">
        <f t="shared" si="98"/>
        <v>0</v>
      </c>
      <c r="FZK47" s="352">
        <f t="shared" si="98"/>
        <v>0</v>
      </c>
      <c r="FZL47" s="352">
        <f t="shared" si="98"/>
        <v>0</v>
      </c>
      <c r="FZM47" s="352">
        <f t="shared" si="98"/>
        <v>0</v>
      </c>
      <c r="FZN47" s="352">
        <f t="shared" ref="FZN47:GBY47" si="99">SUM(FZN43:FZN46)</f>
        <v>0</v>
      </c>
      <c r="FZO47" s="352">
        <f t="shared" si="99"/>
        <v>0</v>
      </c>
      <c r="FZP47" s="352">
        <f t="shared" si="99"/>
        <v>0</v>
      </c>
      <c r="FZQ47" s="352">
        <f t="shared" si="99"/>
        <v>0</v>
      </c>
      <c r="FZR47" s="352">
        <f t="shared" si="99"/>
        <v>0</v>
      </c>
      <c r="FZS47" s="352">
        <f t="shared" si="99"/>
        <v>0</v>
      </c>
      <c r="FZT47" s="352">
        <f t="shared" si="99"/>
        <v>0</v>
      </c>
      <c r="FZU47" s="352">
        <f t="shared" si="99"/>
        <v>0</v>
      </c>
      <c r="FZV47" s="352">
        <f t="shared" si="99"/>
        <v>0</v>
      </c>
      <c r="FZW47" s="352">
        <f t="shared" si="99"/>
        <v>0</v>
      </c>
      <c r="FZX47" s="352">
        <f t="shared" si="99"/>
        <v>0</v>
      </c>
      <c r="FZY47" s="352">
        <f t="shared" si="99"/>
        <v>0</v>
      </c>
      <c r="FZZ47" s="352">
        <f t="shared" si="99"/>
        <v>0</v>
      </c>
      <c r="GAA47" s="352">
        <f t="shared" si="99"/>
        <v>0</v>
      </c>
      <c r="GAB47" s="352">
        <f t="shared" si="99"/>
        <v>0</v>
      </c>
      <c r="GAC47" s="352">
        <f t="shared" si="99"/>
        <v>0</v>
      </c>
      <c r="GAD47" s="352">
        <f t="shared" si="99"/>
        <v>0</v>
      </c>
      <c r="GAE47" s="352">
        <f t="shared" si="99"/>
        <v>0</v>
      </c>
      <c r="GAF47" s="352">
        <f t="shared" si="99"/>
        <v>0</v>
      </c>
      <c r="GAG47" s="352">
        <f t="shared" si="99"/>
        <v>0</v>
      </c>
      <c r="GAH47" s="352">
        <f t="shared" si="99"/>
        <v>0</v>
      </c>
      <c r="GAI47" s="352">
        <f t="shared" si="99"/>
        <v>0</v>
      </c>
      <c r="GAJ47" s="352">
        <f t="shared" si="99"/>
        <v>0</v>
      </c>
      <c r="GAK47" s="352">
        <f t="shared" si="99"/>
        <v>0</v>
      </c>
      <c r="GAL47" s="352">
        <f t="shared" si="99"/>
        <v>0</v>
      </c>
      <c r="GAM47" s="352">
        <f t="shared" si="99"/>
        <v>0</v>
      </c>
      <c r="GAN47" s="352">
        <f t="shared" si="99"/>
        <v>0</v>
      </c>
      <c r="GAO47" s="352">
        <f t="shared" si="99"/>
        <v>0</v>
      </c>
      <c r="GAP47" s="352">
        <f t="shared" si="99"/>
        <v>0</v>
      </c>
      <c r="GAQ47" s="352">
        <f t="shared" si="99"/>
        <v>0</v>
      </c>
      <c r="GAR47" s="352">
        <f t="shared" si="99"/>
        <v>0</v>
      </c>
      <c r="GAS47" s="352">
        <f t="shared" si="99"/>
        <v>0</v>
      </c>
      <c r="GAT47" s="352">
        <f t="shared" si="99"/>
        <v>0</v>
      </c>
      <c r="GAU47" s="352">
        <f t="shared" si="99"/>
        <v>0</v>
      </c>
      <c r="GAV47" s="352">
        <f t="shared" si="99"/>
        <v>0</v>
      </c>
      <c r="GAW47" s="352">
        <f t="shared" si="99"/>
        <v>0</v>
      </c>
      <c r="GAX47" s="352">
        <f t="shared" si="99"/>
        <v>0</v>
      </c>
      <c r="GAY47" s="352">
        <f t="shared" si="99"/>
        <v>0</v>
      </c>
      <c r="GAZ47" s="352">
        <f t="shared" si="99"/>
        <v>0</v>
      </c>
      <c r="GBA47" s="352">
        <f t="shared" si="99"/>
        <v>0</v>
      </c>
      <c r="GBB47" s="352">
        <f t="shared" si="99"/>
        <v>0</v>
      </c>
      <c r="GBC47" s="352">
        <f t="shared" si="99"/>
        <v>0</v>
      </c>
      <c r="GBD47" s="352">
        <f t="shared" si="99"/>
        <v>0</v>
      </c>
      <c r="GBE47" s="352">
        <f t="shared" si="99"/>
        <v>0</v>
      </c>
      <c r="GBF47" s="352">
        <f t="shared" si="99"/>
        <v>0</v>
      </c>
      <c r="GBG47" s="352">
        <f t="shared" si="99"/>
        <v>0</v>
      </c>
      <c r="GBH47" s="352">
        <f t="shared" si="99"/>
        <v>0</v>
      </c>
      <c r="GBI47" s="352">
        <f t="shared" si="99"/>
        <v>0</v>
      </c>
      <c r="GBJ47" s="352">
        <f t="shared" si="99"/>
        <v>0</v>
      </c>
      <c r="GBK47" s="352">
        <f t="shared" si="99"/>
        <v>0</v>
      </c>
      <c r="GBL47" s="352">
        <f t="shared" si="99"/>
        <v>0</v>
      </c>
      <c r="GBM47" s="352">
        <f t="shared" si="99"/>
        <v>0</v>
      </c>
      <c r="GBN47" s="352">
        <f t="shared" si="99"/>
        <v>0</v>
      </c>
      <c r="GBO47" s="352">
        <f t="shared" si="99"/>
        <v>0</v>
      </c>
      <c r="GBP47" s="352">
        <f t="shared" si="99"/>
        <v>0</v>
      </c>
      <c r="GBQ47" s="352">
        <f t="shared" si="99"/>
        <v>0</v>
      </c>
      <c r="GBR47" s="352">
        <f t="shared" si="99"/>
        <v>0</v>
      </c>
      <c r="GBS47" s="352">
        <f t="shared" si="99"/>
        <v>0</v>
      </c>
      <c r="GBT47" s="352">
        <f t="shared" si="99"/>
        <v>0</v>
      </c>
      <c r="GBU47" s="352">
        <f t="shared" si="99"/>
        <v>0</v>
      </c>
      <c r="GBV47" s="352">
        <f t="shared" si="99"/>
        <v>0</v>
      </c>
      <c r="GBW47" s="352">
        <f t="shared" si="99"/>
        <v>0</v>
      </c>
      <c r="GBX47" s="352">
        <f t="shared" si="99"/>
        <v>0</v>
      </c>
      <c r="GBY47" s="352">
        <f t="shared" si="99"/>
        <v>0</v>
      </c>
      <c r="GBZ47" s="352">
        <f t="shared" ref="GBZ47:GEK47" si="100">SUM(GBZ43:GBZ46)</f>
        <v>0</v>
      </c>
      <c r="GCA47" s="352">
        <f t="shared" si="100"/>
        <v>0</v>
      </c>
      <c r="GCB47" s="352">
        <f t="shared" si="100"/>
        <v>0</v>
      </c>
      <c r="GCC47" s="352">
        <f t="shared" si="100"/>
        <v>0</v>
      </c>
      <c r="GCD47" s="352">
        <f t="shared" si="100"/>
        <v>0</v>
      </c>
      <c r="GCE47" s="352">
        <f t="shared" si="100"/>
        <v>0</v>
      </c>
      <c r="GCF47" s="352">
        <f t="shared" si="100"/>
        <v>0</v>
      </c>
      <c r="GCG47" s="352">
        <f t="shared" si="100"/>
        <v>0</v>
      </c>
      <c r="GCH47" s="352">
        <f t="shared" si="100"/>
        <v>0</v>
      </c>
      <c r="GCI47" s="352">
        <f t="shared" si="100"/>
        <v>0</v>
      </c>
      <c r="GCJ47" s="352">
        <f t="shared" si="100"/>
        <v>0</v>
      </c>
      <c r="GCK47" s="352">
        <f t="shared" si="100"/>
        <v>0</v>
      </c>
      <c r="GCL47" s="352">
        <f t="shared" si="100"/>
        <v>0</v>
      </c>
      <c r="GCM47" s="352">
        <f t="shared" si="100"/>
        <v>0</v>
      </c>
      <c r="GCN47" s="352">
        <f t="shared" si="100"/>
        <v>0</v>
      </c>
      <c r="GCO47" s="352">
        <f t="shared" si="100"/>
        <v>0</v>
      </c>
      <c r="GCP47" s="352">
        <f t="shared" si="100"/>
        <v>0</v>
      </c>
      <c r="GCQ47" s="352">
        <f t="shared" si="100"/>
        <v>0</v>
      </c>
      <c r="GCR47" s="352">
        <f t="shared" si="100"/>
        <v>0</v>
      </c>
      <c r="GCS47" s="352">
        <f t="shared" si="100"/>
        <v>0</v>
      </c>
      <c r="GCT47" s="352">
        <f t="shared" si="100"/>
        <v>0</v>
      </c>
      <c r="GCU47" s="352">
        <f t="shared" si="100"/>
        <v>0</v>
      </c>
      <c r="GCV47" s="352">
        <f t="shared" si="100"/>
        <v>0</v>
      </c>
      <c r="GCW47" s="352">
        <f t="shared" si="100"/>
        <v>0</v>
      </c>
      <c r="GCX47" s="352">
        <f t="shared" si="100"/>
        <v>0</v>
      </c>
      <c r="GCY47" s="352">
        <f t="shared" si="100"/>
        <v>0</v>
      </c>
      <c r="GCZ47" s="352">
        <f t="shared" si="100"/>
        <v>0</v>
      </c>
      <c r="GDA47" s="352">
        <f t="shared" si="100"/>
        <v>0</v>
      </c>
      <c r="GDB47" s="352">
        <f t="shared" si="100"/>
        <v>0</v>
      </c>
      <c r="GDC47" s="352">
        <f t="shared" si="100"/>
        <v>0</v>
      </c>
      <c r="GDD47" s="352">
        <f t="shared" si="100"/>
        <v>0</v>
      </c>
      <c r="GDE47" s="352">
        <f t="shared" si="100"/>
        <v>0</v>
      </c>
      <c r="GDF47" s="352">
        <f t="shared" si="100"/>
        <v>0</v>
      </c>
      <c r="GDG47" s="352">
        <f t="shared" si="100"/>
        <v>0</v>
      </c>
      <c r="GDH47" s="352">
        <f t="shared" si="100"/>
        <v>0</v>
      </c>
      <c r="GDI47" s="352">
        <f t="shared" si="100"/>
        <v>0</v>
      </c>
      <c r="GDJ47" s="352">
        <f t="shared" si="100"/>
        <v>0</v>
      </c>
      <c r="GDK47" s="352">
        <f t="shared" si="100"/>
        <v>0</v>
      </c>
      <c r="GDL47" s="352">
        <f t="shared" si="100"/>
        <v>0</v>
      </c>
      <c r="GDM47" s="352">
        <f t="shared" si="100"/>
        <v>0</v>
      </c>
      <c r="GDN47" s="352">
        <f t="shared" si="100"/>
        <v>0</v>
      </c>
      <c r="GDO47" s="352">
        <f t="shared" si="100"/>
        <v>0</v>
      </c>
      <c r="GDP47" s="352">
        <f t="shared" si="100"/>
        <v>0</v>
      </c>
      <c r="GDQ47" s="352">
        <f t="shared" si="100"/>
        <v>0</v>
      </c>
      <c r="GDR47" s="352">
        <f t="shared" si="100"/>
        <v>0</v>
      </c>
      <c r="GDS47" s="352">
        <f t="shared" si="100"/>
        <v>0</v>
      </c>
      <c r="GDT47" s="352">
        <f t="shared" si="100"/>
        <v>0</v>
      </c>
      <c r="GDU47" s="352">
        <f t="shared" si="100"/>
        <v>0</v>
      </c>
      <c r="GDV47" s="352">
        <f t="shared" si="100"/>
        <v>0</v>
      </c>
      <c r="GDW47" s="352">
        <f t="shared" si="100"/>
        <v>0</v>
      </c>
      <c r="GDX47" s="352">
        <f t="shared" si="100"/>
        <v>0</v>
      </c>
      <c r="GDY47" s="352">
        <f t="shared" si="100"/>
        <v>0</v>
      </c>
      <c r="GDZ47" s="352">
        <f t="shared" si="100"/>
        <v>0</v>
      </c>
      <c r="GEA47" s="352">
        <f t="shared" si="100"/>
        <v>0</v>
      </c>
      <c r="GEB47" s="352">
        <f t="shared" si="100"/>
        <v>0</v>
      </c>
      <c r="GEC47" s="352">
        <f t="shared" si="100"/>
        <v>0</v>
      </c>
      <c r="GED47" s="352">
        <f t="shared" si="100"/>
        <v>0</v>
      </c>
      <c r="GEE47" s="352">
        <f t="shared" si="100"/>
        <v>0</v>
      </c>
      <c r="GEF47" s="352">
        <f t="shared" si="100"/>
        <v>0</v>
      </c>
      <c r="GEG47" s="352">
        <f t="shared" si="100"/>
        <v>0</v>
      </c>
      <c r="GEH47" s="352">
        <f t="shared" si="100"/>
        <v>0</v>
      </c>
      <c r="GEI47" s="352">
        <f t="shared" si="100"/>
        <v>0</v>
      </c>
      <c r="GEJ47" s="352">
        <f t="shared" si="100"/>
        <v>0</v>
      </c>
      <c r="GEK47" s="352">
        <f t="shared" si="100"/>
        <v>0</v>
      </c>
      <c r="GEL47" s="352">
        <f t="shared" ref="GEL47:GGW47" si="101">SUM(GEL43:GEL46)</f>
        <v>0</v>
      </c>
      <c r="GEM47" s="352">
        <f t="shared" si="101"/>
        <v>0</v>
      </c>
      <c r="GEN47" s="352">
        <f t="shared" si="101"/>
        <v>0</v>
      </c>
      <c r="GEO47" s="352">
        <f t="shared" si="101"/>
        <v>0</v>
      </c>
      <c r="GEP47" s="352">
        <f t="shared" si="101"/>
        <v>0</v>
      </c>
      <c r="GEQ47" s="352">
        <f t="shared" si="101"/>
        <v>0</v>
      </c>
      <c r="GER47" s="352">
        <f t="shared" si="101"/>
        <v>0</v>
      </c>
      <c r="GES47" s="352">
        <f t="shared" si="101"/>
        <v>0</v>
      </c>
      <c r="GET47" s="352">
        <f t="shared" si="101"/>
        <v>0</v>
      </c>
      <c r="GEU47" s="352">
        <f t="shared" si="101"/>
        <v>0</v>
      </c>
      <c r="GEV47" s="352">
        <f t="shared" si="101"/>
        <v>0</v>
      </c>
      <c r="GEW47" s="352">
        <f t="shared" si="101"/>
        <v>0</v>
      </c>
      <c r="GEX47" s="352">
        <f t="shared" si="101"/>
        <v>0</v>
      </c>
      <c r="GEY47" s="352">
        <f t="shared" si="101"/>
        <v>0</v>
      </c>
      <c r="GEZ47" s="352">
        <f t="shared" si="101"/>
        <v>0</v>
      </c>
      <c r="GFA47" s="352">
        <f t="shared" si="101"/>
        <v>0</v>
      </c>
      <c r="GFB47" s="352">
        <f t="shared" si="101"/>
        <v>0</v>
      </c>
      <c r="GFC47" s="352">
        <f t="shared" si="101"/>
        <v>0</v>
      </c>
      <c r="GFD47" s="352">
        <f t="shared" si="101"/>
        <v>0</v>
      </c>
      <c r="GFE47" s="352">
        <f t="shared" si="101"/>
        <v>0</v>
      </c>
      <c r="GFF47" s="352">
        <f t="shared" si="101"/>
        <v>0</v>
      </c>
      <c r="GFG47" s="352">
        <f t="shared" si="101"/>
        <v>0</v>
      </c>
      <c r="GFH47" s="352">
        <f t="shared" si="101"/>
        <v>0</v>
      </c>
      <c r="GFI47" s="352">
        <f t="shared" si="101"/>
        <v>0</v>
      </c>
      <c r="GFJ47" s="352">
        <f t="shared" si="101"/>
        <v>0</v>
      </c>
      <c r="GFK47" s="352">
        <f t="shared" si="101"/>
        <v>0</v>
      </c>
      <c r="GFL47" s="352">
        <f t="shared" si="101"/>
        <v>0</v>
      </c>
      <c r="GFM47" s="352">
        <f t="shared" si="101"/>
        <v>0</v>
      </c>
      <c r="GFN47" s="352">
        <f t="shared" si="101"/>
        <v>0</v>
      </c>
      <c r="GFO47" s="352">
        <f t="shared" si="101"/>
        <v>0</v>
      </c>
      <c r="GFP47" s="352">
        <f t="shared" si="101"/>
        <v>0</v>
      </c>
      <c r="GFQ47" s="352">
        <f t="shared" si="101"/>
        <v>0</v>
      </c>
      <c r="GFR47" s="352">
        <f t="shared" si="101"/>
        <v>0</v>
      </c>
      <c r="GFS47" s="352">
        <f t="shared" si="101"/>
        <v>0</v>
      </c>
      <c r="GFT47" s="352">
        <f t="shared" si="101"/>
        <v>0</v>
      </c>
      <c r="GFU47" s="352">
        <f t="shared" si="101"/>
        <v>0</v>
      </c>
      <c r="GFV47" s="352">
        <f t="shared" si="101"/>
        <v>0</v>
      </c>
      <c r="GFW47" s="352">
        <f t="shared" si="101"/>
        <v>0</v>
      </c>
      <c r="GFX47" s="352">
        <f t="shared" si="101"/>
        <v>0</v>
      </c>
      <c r="GFY47" s="352">
        <f t="shared" si="101"/>
        <v>0</v>
      </c>
      <c r="GFZ47" s="352">
        <f t="shared" si="101"/>
        <v>0</v>
      </c>
      <c r="GGA47" s="352">
        <f t="shared" si="101"/>
        <v>0</v>
      </c>
      <c r="GGB47" s="352">
        <f t="shared" si="101"/>
        <v>0</v>
      </c>
      <c r="GGC47" s="352">
        <f t="shared" si="101"/>
        <v>0</v>
      </c>
      <c r="GGD47" s="352">
        <f t="shared" si="101"/>
        <v>0</v>
      </c>
      <c r="GGE47" s="352">
        <f t="shared" si="101"/>
        <v>0</v>
      </c>
      <c r="GGF47" s="352">
        <f t="shared" si="101"/>
        <v>0</v>
      </c>
      <c r="GGG47" s="352">
        <f t="shared" si="101"/>
        <v>0</v>
      </c>
      <c r="GGH47" s="352">
        <f t="shared" si="101"/>
        <v>0</v>
      </c>
      <c r="GGI47" s="352">
        <f t="shared" si="101"/>
        <v>0</v>
      </c>
      <c r="GGJ47" s="352">
        <f t="shared" si="101"/>
        <v>0</v>
      </c>
      <c r="GGK47" s="352">
        <f t="shared" si="101"/>
        <v>0</v>
      </c>
      <c r="GGL47" s="352">
        <f t="shared" si="101"/>
        <v>0</v>
      </c>
      <c r="GGM47" s="352">
        <f t="shared" si="101"/>
        <v>0</v>
      </c>
      <c r="GGN47" s="352">
        <f t="shared" si="101"/>
        <v>0</v>
      </c>
      <c r="GGO47" s="352">
        <f t="shared" si="101"/>
        <v>0</v>
      </c>
      <c r="GGP47" s="352">
        <f t="shared" si="101"/>
        <v>0</v>
      </c>
      <c r="GGQ47" s="352">
        <f t="shared" si="101"/>
        <v>0</v>
      </c>
      <c r="GGR47" s="352">
        <f t="shared" si="101"/>
        <v>0</v>
      </c>
      <c r="GGS47" s="352">
        <f t="shared" si="101"/>
        <v>0</v>
      </c>
      <c r="GGT47" s="352">
        <f t="shared" si="101"/>
        <v>0</v>
      </c>
      <c r="GGU47" s="352">
        <f t="shared" si="101"/>
        <v>0</v>
      </c>
      <c r="GGV47" s="352">
        <f t="shared" si="101"/>
        <v>0</v>
      </c>
      <c r="GGW47" s="352">
        <f t="shared" si="101"/>
        <v>0</v>
      </c>
      <c r="GGX47" s="352">
        <f t="shared" ref="GGX47:GJI47" si="102">SUM(GGX43:GGX46)</f>
        <v>0</v>
      </c>
      <c r="GGY47" s="352">
        <f t="shared" si="102"/>
        <v>0</v>
      </c>
      <c r="GGZ47" s="352">
        <f t="shared" si="102"/>
        <v>0</v>
      </c>
      <c r="GHA47" s="352">
        <f t="shared" si="102"/>
        <v>0</v>
      </c>
      <c r="GHB47" s="352">
        <f t="shared" si="102"/>
        <v>0</v>
      </c>
      <c r="GHC47" s="352">
        <f t="shared" si="102"/>
        <v>0</v>
      </c>
      <c r="GHD47" s="352">
        <f t="shared" si="102"/>
        <v>0</v>
      </c>
      <c r="GHE47" s="352">
        <f t="shared" si="102"/>
        <v>0</v>
      </c>
      <c r="GHF47" s="352">
        <f t="shared" si="102"/>
        <v>0</v>
      </c>
      <c r="GHG47" s="352">
        <f t="shared" si="102"/>
        <v>0</v>
      </c>
      <c r="GHH47" s="352">
        <f t="shared" si="102"/>
        <v>0</v>
      </c>
      <c r="GHI47" s="352">
        <f t="shared" si="102"/>
        <v>0</v>
      </c>
      <c r="GHJ47" s="352">
        <f t="shared" si="102"/>
        <v>0</v>
      </c>
      <c r="GHK47" s="352">
        <f t="shared" si="102"/>
        <v>0</v>
      </c>
      <c r="GHL47" s="352">
        <f t="shared" si="102"/>
        <v>0</v>
      </c>
      <c r="GHM47" s="352">
        <f t="shared" si="102"/>
        <v>0</v>
      </c>
      <c r="GHN47" s="352">
        <f t="shared" si="102"/>
        <v>0</v>
      </c>
      <c r="GHO47" s="352">
        <f t="shared" si="102"/>
        <v>0</v>
      </c>
      <c r="GHP47" s="352">
        <f t="shared" si="102"/>
        <v>0</v>
      </c>
      <c r="GHQ47" s="352">
        <f t="shared" si="102"/>
        <v>0</v>
      </c>
      <c r="GHR47" s="352">
        <f t="shared" si="102"/>
        <v>0</v>
      </c>
      <c r="GHS47" s="352">
        <f t="shared" si="102"/>
        <v>0</v>
      </c>
      <c r="GHT47" s="352">
        <f t="shared" si="102"/>
        <v>0</v>
      </c>
      <c r="GHU47" s="352">
        <f t="shared" si="102"/>
        <v>0</v>
      </c>
      <c r="GHV47" s="352">
        <f t="shared" si="102"/>
        <v>0</v>
      </c>
      <c r="GHW47" s="352">
        <f t="shared" si="102"/>
        <v>0</v>
      </c>
      <c r="GHX47" s="352">
        <f t="shared" si="102"/>
        <v>0</v>
      </c>
      <c r="GHY47" s="352">
        <f t="shared" si="102"/>
        <v>0</v>
      </c>
      <c r="GHZ47" s="352">
        <f t="shared" si="102"/>
        <v>0</v>
      </c>
      <c r="GIA47" s="352">
        <f t="shared" si="102"/>
        <v>0</v>
      </c>
      <c r="GIB47" s="352">
        <f t="shared" si="102"/>
        <v>0</v>
      </c>
      <c r="GIC47" s="352">
        <f t="shared" si="102"/>
        <v>0</v>
      </c>
      <c r="GID47" s="352">
        <f t="shared" si="102"/>
        <v>0</v>
      </c>
      <c r="GIE47" s="352">
        <f t="shared" si="102"/>
        <v>0</v>
      </c>
      <c r="GIF47" s="352">
        <f t="shared" si="102"/>
        <v>0</v>
      </c>
      <c r="GIG47" s="352">
        <f t="shared" si="102"/>
        <v>0</v>
      </c>
      <c r="GIH47" s="352">
        <f t="shared" si="102"/>
        <v>0</v>
      </c>
      <c r="GII47" s="352">
        <f t="shared" si="102"/>
        <v>0</v>
      </c>
      <c r="GIJ47" s="352">
        <f t="shared" si="102"/>
        <v>0</v>
      </c>
      <c r="GIK47" s="352">
        <f t="shared" si="102"/>
        <v>0</v>
      </c>
      <c r="GIL47" s="352">
        <f t="shared" si="102"/>
        <v>0</v>
      </c>
      <c r="GIM47" s="352">
        <f t="shared" si="102"/>
        <v>0</v>
      </c>
      <c r="GIN47" s="352">
        <f t="shared" si="102"/>
        <v>0</v>
      </c>
      <c r="GIO47" s="352">
        <f t="shared" si="102"/>
        <v>0</v>
      </c>
      <c r="GIP47" s="352">
        <f t="shared" si="102"/>
        <v>0</v>
      </c>
      <c r="GIQ47" s="352">
        <f t="shared" si="102"/>
        <v>0</v>
      </c>
      <c r="GIR47" s="352">
        <f t="shared" si="102"/>
        <v>0</v>
      </c>
      <c r="GIS47" s="352">
        <f t="shared" si="102"/>
        <v>0</v>
      </c>
      <c r="GIT47" s="352">
        <f t="shared" si="102"/>
        <v>0</v>
      </c>
      <c r="GIU47" s="352">
        <f t="shared" si="102"/>
        <v>0</v>
      </c>
      <c r="GIV47" s="352">
        <f t="shared" si="102"/>
        <v>0</v>
      </c>
      <c r="GIW47" s="352">
        <f t="shared" si="102"/>
        <v>0</v>
      </c>
      <c r="GIX47" s="352">
        <f t="shared" si="102"/>
        <v>0</v>
      </c>
      <c r="GIY47" s="352">
        <f t="shared" si="102"/>
        <v>0</v>
      </c>
      <c r="GIZ47" s="352">
        <f t="shared" si="102"/>
        <v>0</v>
      </c>
      <c r="GJA47" s="352">
        <f t="shared" si="102"/>
        <v>0</v>
      </c>
      <c r="GJB47" s="352">
        <f t="shared" si="102"/>
        <v>0</v>
      </c>
      <c r="GJC47" s="352">
        <f t="shared" si="102"/>
        <v>0</v>
      </c>
      <c r="GJD47" s="352">
        <f t="shared" si="102"/>
        <v>0</v>
      </c>
      <c r="GJE47" s="352">
        <f t="shared" si="102"/>
        <v>0</v>
      </c>
      <c r="GJF47" s="352">
        <f t="shared" si="102"/>
        <v>0</v>
      </c>
      <c r="GJG47" s="352">
        <f t="shared" si="102"/>
        <v>0</v>
      </c>
      <c r="GJH47" s="352">
        <f t="shared" si="102"/>
        <v>0</v>
      </c>
      <c r="GJI47" s="352">
        <f t="shared" si="102"/>
        <v>0</v>
      </c>
      <c r="GJJ47" s="352">
        <f t="shared" ref="GJJ47:GLU47" si="103">SUM(GJJ43:GJJ46)</f>
        <v>0</v>
      </c>
      <c r="GJK47" s="352">
        <f t="shared" si="103"/>
        <v>0</v>
      </c>
      <c r="GJL47" s="352">
        <f t="shared" si="103"/>
        <v>0</v>
      </c>
      <c r="GJM47" s="352">
        <f t="shared" si="103"/>
        <v>0</v>
      </c>
      <c r="GJN47" s="352">
        <f t="shared" si="103"/>
        <v>0</v>
      </c>
      <c r="GJO47" s="352">
        <f t="shared" si="103"/>
        <v>0</v>
      </c>
      <c r="GJP47" s="352">
        <f t="shared" si="103"/>
        <v>0</v>
      </c>
      <c r="GJQ47" s="352">
        <f t="shared" si="103"/>
        <v>0</v>
      </c>
      <c r="GJR47" s="352">
        <f t="shared" si="103"/>
        <v>0</v>
      </c>
      <c r="GJS47" s="352">
        <f t="shared" si="103"/>
        <v>0</v>
      </c>
      <c r="GJT47" s="352">
        <f t="shared" si="103"/>
        <v>0</v>
      </c>
      <c r="GJU47" s="352">
        <f t="shared" si="103"/>
        <v>0</v>
      </c>
      <c r="GJV47" s="352">
        <f t="shared" si="103"/>
        <v>0</v>
      </c>
      <c r="GJW47" s="352">
        <f t="shared" si="103"/>
        <v>0</v>
      </c>
      <c r="GJX47" s="352">
        <f t="shared" si="103"/>
        <v>0</v>
      </c>
      <c r="GJY47" s="352">
        <f t="shared" si="103"/>
        <v>0</v>
      </c>
      <c r="GJZ47" s="352">
        <f t="shared" si="103"/>
        <v>0</v>
      </c>
      <c r="GKA47" s="352">
        <f t="shared" si="103"/>
        <v>0</v>
      </c>
      <c r="GKB47" s="352">
        <f t="shared" si="103"/>
        <v>0</v>
      </c>
      <c r="GKC47" s="352">
        <f t="shared" si="103"/>
        <v>0</v>
      </c>
      <c r="GKD47" s="352">
        <f t="shared" si="103"/>
        <v>0</v>
      </c>
      <c r="GKE47" s="352">
        <f t="shared" si="103"/>
        <v>0</v>
      </c>
      <c r="GKF47" s="352">
        <f t="shared" si="103"/>
        <v>0</v>
      </c>
      <c r="GKG47" s="352">
        <f t="shared" si="103"/>
        <v>0</v>
      </c>
      <c r="GKH47" s="352">
        <f t="shared" si="103"/>
        <v>0</v>
      </c>
      <c r="GKI47" s="352">
        <f t="shared" si="103"/>
        <v>0</v>
      </c>
      <c r="GKJ47" s="352">
        <f t="shared" si="103"/>
        <v>0</v>
      </c>
      <c r="GKK47" s="352">
        <f t="shared" si="103"/>
        <v>0</v>
      </c>
      <c r="GKL47" s="352">
        <f t="shared" si="103"/>
        <v>0</v>
      </c>
      <c r="GKM47" s="352">
        <f t="shared" si="103"/>
        <v>0</v>
      </c>
      <c r="GKN47" s="352">
        <f t="shared" si="103"/>
        <v>0</v>
      </c>
      <c r="GKO47" s="352">
        <f t="shared" si="103"/>
        <v>0</v>
      </c>
      <c r="GKP47" s="352">
        <f t="shared" si="103"/>
        <v>0</v>
      </c>
      <c r="GKQ47" s="352">
        <f t="shared" si="103"/>
        <v>0</v>
      </c>
      <c r="GKR47" s="352">
        <f t="shared" si="103"/>
        <v>0</v>
      </c>
      <c r="GKS47" s="352">
        <f t="shared" si="103"/>
        <v>0</v>
      </c>
      <c r="GKT47" s="352">
        <f t="shared" si="103"/>
        <v>0</v>
      </c>
      <c r="GKU47" s="352">
        <f t="shared" si="103"/>
        <v>0</v>
      </c>
      <c r="GKV47" s="352">
        <f t="shared" si="103"/>
        <v>0</v>
      </c>
      <c r="GKW47" s="352">
        <f t="shared" si="103"/>
        <v>0</v>
      </c>
      <c r="GKX47" s="352">
        <f t="shared" si="103"/>
        <v>0</v>
      </c>
      <c r="GKY47" s="352">
        <f t="shared" si="103"/>
        <v>0</v>
      </c>
      <c r="GKZ47" s="352">
        <f t="shared" si="103"/>
        <v>0</v>
      </c>
      <c r="GLA47" s="352">
        <f t="shared" si="103"/>
        <v>0</v>
      </c>
      <c r="GLB47" s="352">
        <f t="shared" si="103"/>
        <v>0</v>
      </c>
      <c r="GLC47" s="352">
        <f t="shared" si="103"/>
        <v>0</v>
      </c>
      <c r="GLD47" s="352">
        <f t="shared" si="103"/>
        <v>0</v>
      </c>
      <c r="GLE47" s="352">
        <f t="shared" si="103"/>
        <v>0</v>
      </c>
      <c r="GLF47" s="352">
        <f t="shared" si="103"/>
        <v>0</v>
      </c>
      <c r="GLG47" s="352">
        <f t="shared" si="103"/>
        <v>0</v>
      </c>
      <c r="GLH47" s="352">
        <f t="shared" si="103"/>
        <v>0</v>
      </c>
      <c r="GLI47" s="352">
        <f t="shared" si="103"/>
        <v>0</v>
      </c>
      <c r="GLJ47" s="352">
        <f t="shared" si="103"/>
        <v>0</v>
      </c>
      <c r="GLK47" s="352">
        <f t="shared" si="103"/>
        <v>0</v>
      </c>
      <c r="GLL47" s="352">
        <f t="shared" si="103"/>
        <v>0</v>
      </c>
      <c r="GLM47" s="352">
        <f t="shared" si="103"/>
        <v>0</v>
      </c>
      <c r="GLN47" s="352">
        <f t="shared" si="103"/>
        <v>0</v>
      </c>
      <c r="GLO47" s="352">
        <f t="shared" si="103"/>
        <v>0</v>
      </c>
      <c r="GLP47" s="352">
        <f t="shared" si="103"/>
        <v>0</v>
      </c>
      <c r="GLQ47" s="352">
        <f t="shared" si="103"/>
        <v>0</v>
      </c>
      <c r="GLR47" s="352">
        <f t="shared" si="103"/>
        <v>0</v>
      </c>
      <c r="GLS47" s="352">
        <f t="shared" si="103"/>
        <v>0</v>
      </c>
      <c r="GLT47" s="352">
        <f t="shared" si="103"/>
        <v>0</v>
      </c>
      <c r="GLU47" s="352">
        <f t="shared" si="103"/>
        <v>0</v>
      </c>
      <c r="GLV47" s="352">
        <f t="shared" ref="GLV47:GOG47" si="104">SUM(GLV43:GLV46)</f>
        <v>0</v>
      </c>
      <c r="GLW47" s="352">
        <f t="shared" si="104"/>
        <v>0</v>
      </c>
      <c r="GLX47" s="352">
        <f t="shared" si="104"/>
        <v>0</v>
      </c>
      <c r="GLY47" s="352">
        <f t="shared" si="104"/>
        <v>0</v>
      </c>
      <c r="GLZ47" s="352">
        <f t="shared" si="104"/>
        <v>0</v>
      </c>
      <c r="GMA47" s="352">
        <f t="shared" si="104"/>
        <v>0</v>
      </c>
      <c r="GMB47" s="352">
        <f t="shared" si="104"/>
        <v>0</v>
      </c>
      <c r="GMC47" s="352">
        <f t="shared" si="104"/>
        <v>0</v>
      </c>
      <c r="GMD47" s="352">
        <f t="shared" si="104"/>
        <v>0</v>
      </c>
      <c r="GME47" s="352">
        <f t="shared" si="104"/>
        <v>0</v>
      </c>
      <c r="GMF47" s="352">
        <f t="shared" si="104"/>
        <v>0</v>
      </c>
      <c r="GMG47" s="352">
        <f t="shared" si="104"/>
        <v>0</v>
      </c>
      <c r="GMH47" s="352">
        <f t="shared" si="104"/>
        <v>0</v>
      </c>
      <c r="GMI47" s="352">
        <f t="shared" si="104"/>
        <v>0</v>
      </c>
      <c r="GMJ47" s="352">
        <f t="shared" si="104"/>
        <v>0</v>
      </c>
      <c r="GMK47" s="352">
        <f t="shared" si="104"/>
        <v>0</v>
      </c>
      <c r="GML47" s="352">
        <f t="shared" si="104"/>
        <v>0</v>
      </c>
      <c r="GMM47" s="352">
        <f t="shared" si="104"/>
        <v>0</v>
      </c>
      <c r="GMN47" s="352">
        <f t="shared" si="104"/>
        <v>0</v>
      </c>
      <c r="GMO47" s="352">
        <f t="shared" si="104"/>
        <v>0</v>
      </c>
      <c r="GMP47" s="352">
        <f t="shared" si="104"/>
        <v>0</v>
      </c>
      <c r="GMQ47" s="352">
        <f t="shared" si="104"/>
        <v>0</v>
      </c>
      <c r="GMR47" s="352">
        <f t="shared" si="104"/>
        <v>0</v>
      </c>
      <c r="GMS47" s="352">
        <f t="shared" si="104"/>
        <v>0</v>
      </c>
      <c r="GMT47" s="352">
        <f t="shared" si="104"/>
        <v>0</v>
      </c>
      <c r="GMU47" s="352">
        <f t="shared" si="104"/>
        <v>0</v>
      </c>
      <c r="GMV47" s="352">
        <f t="shared" si="104"/>
        <v>0</v>
      </c>
      <c r="GMW47" s="352">
        <f t="shared" si="104"/>
        <v>0</v>
      </c>
      <c r="GMX47" s="352">
        <f t="shared" si="104"/>
        <v>0</v>
      </c>
      <c r="GMY47" s="352">
        <f t="shared" si="104"/>
        <v>0</v>
      </c>
      <c r="GMZ47" s="352">
        <f t="shared" si="104"/>
        <v>0</v>
      </c>
      <c r="GNA47" s="352">
        <f t="shared" si="104"/>
        <v>0</v>
      </c>
      <c r="GNB47" s="352">
        <f t="shared" si="104"/>
        <v>0</v>
      </c>
      <c r="GNC47" s="352">
        <f t="shared" si="104"/>
        <v>0</v>
      </c>
      <c r="GND47" s="352">
        <f t="shared" si="104"/>
        <v>0</v>
      </c>
      <c r="GNE47" s="352">
        <f t="shared" si="104"/>
        <v>0</v>
      </c>
      <c r="GNF47" s="352">
        <f t="shared" si="104"/>
        <v>0</v>
      </c>
      <c r="GNG47" s="352">
        <f t="shared" si="104"/>
        <v>0</v>
      </c>
      <c r="GNH47" s="352">
        <f t="shared" si="104"/>
        <v>0</v>
      </c>
      <c r="GNI47" s="352">
        <f t="shared" si="104"/>
        <v>0</v>
      </c>
      <c r="GNJ47" s="352">
        <f t="shared" si="104"/>
        <v>0</v>
      </c>
      <c r="GNK47" s="352">
        <f t="shared" si="104"/>
        <v>0</v>
      </c>
      <c r="GNL47" s="352">
        <f t="shared" si="104"/>
        <v>0</v>
      </c>
      <c r="GNM47" s="352">
        <f t="shared" si="104"/>
        <v>0</v>
      </c>
      <c r="GNN47" s="352">
        <f t="shared" si="104"/>
        <v>0</v>
      </c>
      <c r="GNO47" s="352">
        <f t="shared" si="104"/>
        <v>0</v>
      </c>
      <c r="GNP47" s="352">
        <f t="shared" si="104"/>
        <v>0</v>
      </c>
      <c r="GNQ47" s="352">
        <f t="shared" si="104"/>
        <v>0</v>
      </c>
      <c r="GNR47" s="352">
        <f t="shared" si="104"/>
        <v>0</v>
      </c>
      <c r="GNS47" s="352">
        <f t="shared" si="104"/>
        <v>0</v>
      </c>
      <c r="GNT47" s="352">
        <f t="shared" si="104"/>
        <v>0</v>
      </c>
      <c r="GNU47" s="352">
        <f t="shared" si="104"/>
        <v>0</v>
      </c>
      <c r="GNV47" s="352">
        <f t="shared" si="104"/>
        <v>0</v>
      </c>
      <c r="GNW47" s="352">
        <f t="shared" si="104"/>
        <v>0</v>
      </c>
      <c r="GNX47" s="352">
        <f t="shared" si="104"/>
        <v>0</v>
      </c>
      <c r="GNY47" s="352">
        <f t="shared" si="104"/>
        <v>0</v>
      </c>
      <c r="GNZ47" s="352">
        <f t="shared" si="104"/>
        <v>0</v>
      </c>
      <c r="GOA47" s="352">
        <f t="shared" si="104"/>
        <v>0</v>
      </c>
      <c r="GOB47" s="352">
        <f t="shared" si="104"/>
        <v>0</v>
      </c>
      <c r="GOC47" s="352">
        <f t="shared" si="104"/>
        <v>0</v>
      </c>
      <c r="GOD47" s="352">
        <f t="shared" si="104"/>
        <v>0</v>
      </c>
      <c r="GOE47" s="352">
        <f t="shared" si="104"/>
        <v>0</v>
      </c>
      <c r="GOF47" s="352">
        <f t="shared" si="104"/>
        <v>0</v>
      </c>
      <c r="GOG47" s="352">
        <f t="shared" si="104"/>
        <v>0</v>
      </c>
      <c r="GOH47" s="352">
        <f t="shared" ref="GOH47:GQS47" si="105">SUM(GOH43:GOH46)</f>
        <v>0</v>
      </c>
      <c r="GOI47" s="352">
        <f t="shared" si="105"/>
        <v>0</v>
      </c>
      <c r="GOJ47" s="352">
        <f t="shared" si="105"/>
        <v>0</v>
      </c>
      <c r="GOK47" s="352">
        <f t="shared" si="105"/>
        <v>0</v>
      </c>
      <c r="GOL47" s="352">
        <f t="shared" si="105"/>
        <v>0</v>
      </c>
      <c r="GOM47" s="352">
        <f t="shared" si="105"/>
        <v>0</v>
      </c>
      <c r="GON47" s="352">
        <f t="shared" si="105"/>
        <v>0</v>
      </c>
      <c r="GOO47" s="352">
        <f t="shared" si="105"/>
        <v>0</v>
      </c>
      <c r="GOP47" s="352">
        <f t="shared" si="105"/>
        <v>0</v>
      </c>
      <c r="GOQ47" s="352">
        <f t="shared" si="105"/>
        <v>0</v>
      </c>
      <c r="GOR47" s="352">
        <f t="shared" si="105"/>
        <v>0</v>
      </c>
      <c r="GOS47" s="352">
        <f t="shared" si="105"/>
        <v>0</v>
      </c>
      <c r="GOT47" s="352">
        <f t="shared" si="105"/>
        <v>0</v>
      </c>
      <c r="GOU47" s="352">
        <f t="shared" si="105"/>
        <v>0</v>
      </c>
      <c r="GOV47" s="352">
        <f t="shared" si="105"/>
        <v>0</v>
      </c>
      <c r="GOW47" s="352">
        <f t="shared" si="105"/>
        <v>0</v>
      </c>
      <c r="GOX47" s="352">
        <f t="shared" si="105"/>
        <v>0</v>
      </c>
      <c r="GOY47" s="352">
        <f t="shared" si="105"/>
        <v>0</v>
      </c>
      <c r="GOZ47" s="352">
        <f t="shared" si="105"/>
        <v>0</v>
      </c>
      <c r="GPA47" s="352">
        <f t="shared" si="105"/>
        <v>0</v>
      </c>
      <c r="GPB47" s="352">
        <f t="shared" si="105"/>
        <v>0</v>
      </c>
      <c r="GPC47" s="352">
        <f t="shared" si="105"/>
        <v>0</v>
      </c>
      <c r="GPD47" s="352">
        <f t="shared" si="105"/>
        <v>0</v>
      </c>
      <c r="GPE47" s="352">
        <f t="shared" si="105"/>
        <v>0</v>
      </c>
      <c r="GPF47" s="352">
        <f t="shared" si="105"/>
        <v>0</v>
      </c>
      <c r="GPG47" s="352">
        <f t="shared" si="105"/>
        <v>0</v>
      </c>
      <c r="GPH47" s="352">
        <f t="shared" si="105"/>
        <v>0</v>
      </c>
      <c r="GPI47" s="352">
        <f t="shared" si="105"/>
        <v>0</v>
      </c>
      <c r="GPJ47" s="352">
        <f t="shared" si="105"/>
        <v>0</v>
      </c>
      <c r="GPK47" s="352">
        <f t="shared" si="105"/>
        <v>0</v>
      </c>
      <c r="GPL47" s="352">
        <f t="shared" si="105"/>
        <v>0</v>
      </c>
      <c r="GPM47" s="352">
        <f t="shared" si="105"/>
        <v>0</v>
      </c>
      <c r="GPN47" s="352">
        <f t="shared" si="105"/>
        <v>0</v>
      </c>
      <c r="GPO47" s="352">
        <f t="shared" si="105"/>
        <v>0</v>
      </c>
      <c r="GPP47" s="352">
        <f t="shared" si="105"/>
        <v>0</v>
      </c>
      <c r="GPQ47" s="352">
        <f t="shared" si="105"/>
        <v>0</v>
      </c>
      <c r="GPR47" s="352">
        <f t="shared" si="105"/>
        <v>0</v>
      </c>
      <c r="GPS47" s="352">
        <f t="shared" si="105"/>
        <v>0</v>
      </c>
      <c r="GPT47" s="352">
        <f t="shared" si="105"/>
        <v>0</v>
      </c>
      <c r="GPU47" s="352">
        <f t="shared" si="105"/>
        <v>0</v>
      </c>
      <c r="GPV47" s="352">
        <f t="shared" si="105"/>
        <v>0</v>
      </c>
      <c r="GPW47" s="352">
        <f t="shared" si="105"/>
        <v>0</v>
      </c>
      <c r="GPX47" s="352">
        <f t="shared" si="105"/>
        <v>0</v>
      </c>
      <c r="GPY47" s="352">
        <f t="shared" si="105"/>
        <v>0</v>
      </c>
      <c r="GPZ47" s="352">
        <f t="shared" si="105"/>
        <v>0</v>
      </c>
      <c r="GQA47" s="352">
        <f t="shared" si="105"/>
        <v>0</v>
      </c>
      <c r="GQB47" s="352">
        <f t="shared" si="105"/>
        <v>0</v>
      </c>
      <c r="GQC47" s="352">
        <f t="shared" si="105"/>
        <v>0</v>
      </c>
      <c r="GQD47" s="352">
        <f t="shared" si="105"/>
        <v>0</v>
      </c>
      <c r="GQE47" s="352">
        <f t="shared" si="105"/>
        <v>0</v>
      </c>
      <c r="GQF47" s="352">
        <f t="shared" si="105"/>
        <v>0</v>
      </c>
      <c r="GQG47" s="352">
        <f t="shared" si="105"/>
        <v>0</v>
      </c>
      <c r="GQH47" s="352">
        <f t="shared" si="105"/>
        <v>0</v>
      </c>
      <c r="GQI47" s="352">
        <f t="shared" si="105"/>
        <v>0</v>
      </c>
      <c r="GQJ47" s="352">
        <f t="shared" si="105"/>
        <v>0</v>
      </c>
      <c r="GQK47" s="352">
        <f t="shared" si="105"/>
        <v>0</v>
      </c>
      <c r="GQL47" s="352">
        <f t="shared" si="105"/>
        <v>0</v>
      </c>
      <c r="GQM47" s="352">
        <f t="shared" si="105"/>
        <v>0</v>
      </c>
      <c r="GQN47" s="352">
        <f t="shared" si="105"/>
        <v>0</v>
      </c>
      <c r="GQO47" s="352">
        <f t="shared" si="105"/>
        <v>0</v>
      </c>
      <c r="GQP47" s="352">
        <f t="shared" si="105"/>
        <v>0</v>
      </c>
      <c r="GQQ47" s="352">
        <f t="shared" si="105"/>
        <v>0</v>
      </c>
      <c r="GQR47" s="352">
        <f t="shared" si="105"/>
        <v>0</v>
      </c>
      <c r="GQS47" s="352">
        <f t="shared" si="105"/>
        <v>0</v>
      </c>
      <c r="GQT47" s="352">
        <f t="shared" ref="GQT47:GTE47" si="106">SUM(GQT43:GQT46)</f>
        <v>0</v>
      </c>
      <c r="GQU47" s="352">
        <f t="shared" si="106"/>
        <v>0</v>
      </c>
      <c r="GQV47" s="352">
        <f t="shared" si="106"/>
        <v>0</v>
      </c>
      <c r="GQW47" s="352">
        <f t="shared" si="106"/>
        <v>0</v>
      </c>
      <c r="GQX47" s="352">
        <f t="shared" si="106"/>
        <v>0</v>
      </c>
      <c r="GQY47" s="352">
        <f t="shared" si="106"/>
        <v>0</v>
      </c>
      <c r="GQZ47" s="352">
        <f t="shared" si="106"/>
        <v>0</v>
      </c>
      <c r="GRA47" s="352">
        <f t="shared" si="106"/>
        <v>0</v>
      </c>
      <c r="GRB47" s="352">
        <f t="shared" si="106"/>
        <v>0</v>
      </c>
      <c r="GRC47" s="352">
        <f t="shared" si="106"/>
        <v>0</v>
      </c>
      <c r="GRD47" s="352">
        <f t="shared" si="106"/>
        <v>0</v>
      </c>
      <c r="GRE47" s="352">
        <f t="shared" si="106"/>
        <v>0</v>
      </c>
      <c r="GRF47" s="352">
        <f t="shared" si="106"/>
        <v>0</v>
      </c>
      <c r="GRG47" s="352">
        <f t="shared" si="106"/>
        <v>0</v>
      </c>
      <c r="GRH47" s="352">
        <f t="shared" si="106"/>
        <v>0</v>
      </c>
      <c r="GRI47" s="352">
        <f t="shared" si="106"/>
        <v>0</v>
      </c>
      <c r="GRJ47" s="352">
        <f t="shared" si="106"/>
        <v>0</v>
      </c>
      <c r="GRK47" s="352">
        <f t="shared" si="106"/>
        <v>0</v>
      </c>
      <c r="GRL47" s="352">
        <f t="shared" si="106"/>
        <v>0</v>
      </c>
      <c r="GRM47" s="352">
        <f t="shared" si="106"/>
        <v>0</v>
      </c>
      <c r="GRN47" s="352">
        <f t="shared" si="106"/>
        <v>0</v>
      </c>
      <c r="GRO47" s="352">
        <f t="shared" si="106"/>
        <v>0</v>
      </c>
      <c r="GRP47" s="352">
        <f t="shared" si="106"/>
        <v>0</v>
      </c>
      <c r="GRQ47" s="352">
        <f t="shared" si="106"/>
        <v>0</v>
      </c>
      <c r="GRR47" s="352">
        <f t="shared" si="106"/>
        <v>0</v>
      </c>
      <c r="GRS47" s="352">
        <f t="shared" si="106"/>
        <v>0</v>
      </c>
      <c r="GRT47" s="352">
        <f t="shared" si="106"/>
        <v>0</v>
      </c>
      <c r="GRU47" s="352">
        <f t="shared" si="106"/>
        <v>0</v>
      </c>
      <c r="GRV47" s="352">
        <f t="shared" si="106"/>
        <v>0</v>
      </c>
      <c r="GRW47" s="352">
        <f t="shared" si="106"/>
        <v>0</v>
      </c>
      <c r="GRX47" s="352">
        <f t="shared" si="106"/>
        <v>0</v>
      </c>
      <c r="GRY47" s="352">
        <f t="shared" si="106"/>
        <v>0</v>
      </c>
      <c r="GRZ47" s="352">
        <f t="shared" si="106"/>
        <v>0</v>
      </c>
      <c r="GSA47" s="352">
        <f t="shared" si="106"/>
        <v>0</v>
      </c>
      <c r="GSB47" s="352">
        <f t="shared" si="106"/>
        <v>0</v>
      </c>
      <c r="GSC47" s="352">
        <f t="shared" si="106"/>
        <v>0</v>
      </c>
      <c r="GSD47" s="352">
        <f t="shared" si="106"/>
        <v>0</v>
      </c>
      <c r="GSE47" s="352">
        <f t="shared" si="106"/>
        <v>0</v>
      </c>
      <c r="GSF47" s="352">
        <f t="shared" si="106"/>
        <v>0</v>
      </c>
      <c r="GSG47" s="352">
        <f t="shared" si="106"/>
        <v>0</v>
      </c>
      <c r="GSH47" s="352">
        <f t="shared" si="106"/>
        <v>0</v>
      </c>
      <c r="GSI47" s="352">
        <f t="shared" si="106"/>
        <v>0</v>
      </c>
      <c r="GSJ47" s="352">
        <f t="shared" si="106"/>
        <v>0</v>
      </c>
      <c r="GSK47" s="352">
        <f t="shared" si="106"/>
        <v>0</v>
      </c>
      <c r="GSL47" s="352">
        <f t="shared" si="106"/>
        <v>0</v>
      </c>
      <c r="GSM47" s="352">
        <f t="shared" si="106"/>
        <v>0</v>
      </c>
      <c r="GSN47" s="352">
        <f t="shared" si="106"/>
        <v>0</v>
      </c>
      <c r="GSO47" s="352">
        <f t="shared" si="106"/>
        <v>0</v>
      </c>
      <c r="GSP47" s="352">
        <f t="shared" si="106"/>
        <v>0</v>
      </c>
      <c r="GSQ47" s="352">
        <f t="shared" si="106"/>
        <v>0</v>
      </c>
      <c r="GSR47" s="352">
        <f t="shared" si="106"/>
        <v>0</v>
      </c>
      <c r="GSS47" s="352">
        <f t="shared" si="106"/>
        <v>0</v>
      </c>
      <c r="GST47" s="352">
        <f t="shared" si="106"/>
        <v>0</v>
      </c>
      <c r="GSU47" s="352">
        <f t="shared" si="106"/>
        <v>0</v>
      </c>
      <c r="GSV47" s="352">
        <f t="shared" si="106"/>
        <v>0</v>
      </c>
      <c r="GSW47" s="352">
        <f t="shared" si="106"/>
        <v>0</v>
      </c>
      <c r="GSX47" s="352">
        <f t="shared" si="106"/>
        <v>0</v>
      </c>
      <c r="GSY47" s="352">
        <f t="shared" si="106"/>
        <v>0</v>
      </c>
      <c r="GSZ47" s="352">
        <f t="shared" si="106"/>
        <v>0</v>
      </c>
      <c r="GTA47" s="352">
        <f t="shared" si="106"/>
        <v>0</v>
      </c>
      <c r="GTB47" s="352">
        <f t="shared" si="106"/>
        <v>0</v>
      </c>
      <c r="GTC47" s="352">
        <f t="shared" si="106"/>
        <v>0</v>
      </c>
      <c r="GTD47" s="352">
        <f t="shared" si="106"/>
        <v>0</v>
      </c>
      <c r="GTE47" s="352">
        <f t="shared" si="106"/>
        <v>0</v>
      </c>
      <c r="GTF47" s="352">
        <f t="shared" ref="GTF47:GVQ47" si="107">SUM(GTF43:GTF46)</f>
        <v>0</v>
      </c>
      <c r="GTG47" s="352">
        <f t="shared" si="107"/>
        <v>0</v>
      </c>
      <c r="GTH47" s="352">
        <f t="shared" si="107"/>
        <v>0</v>
      </c>
      <c r="GTI47" s="352">
        <f t="shared" si="107"/>
        <v>0</v>
      </c>
      <c r="GTJ47" s="352">
        <f t="shared" si="107"/>
        <v>0</v>
      </c>
      <c r="GTK47" s="352">
        <f t="shared" si="107"/>
        <v>0</v>
      </c>
      <c r="GTL47" s="352">
        <f t="shared" si="107"/>
        <v>0</v>
      </c>
      <c r="GTM47" s="352">
        <f t="shared" si="107"/>
        <v>0</v>
      </c>
      <c r="GTN47" s="352">
        <f t="shared" si="107"/>
        <v>0</v>
      </c>
      <c r="GTO47" s="352">
        <f t="shared" si="107"/>
        <v>0</v>
      </c>
      <c r="GTP47" s="352">
        <f t="shared" si="107"/>
        <v>0</v>
      </c>
      <c r="GTQ47" s="352">
        <f t="shared" si="107"/>
        <v>0</v>
      </c>
      <c r="GTR47" s="352">
        <f t="shared" si="107"/>
        <v>0</v>
      </c>
      <c r="GTS47" s="352">
        <f t="shared" si="107"/>
        <v>0</v>
      </c>
      <c r="GTT47" s="352">
        <f t="shared" si="107"/>
        <v>0</v>
      </c>
      <c r="GTU47" s="352">
        <f t="shared" si="107"/>
        <v>0</v>
      </c>
      <c r="GTV47" s="352">
        <f t="shared" si="107"/>
        <v>0</v>
      </c>
      <c r="GTW47" s="352">
        <f t="shared" si="107"/>
        <v>0</v>
      </c>
      <c r="GTX47" s="352">
        <f t="shared" si="107"/>
        <v>0</v>
      </c>
      <c r="GTY47" s="352">
        <f t="shared" si="107"/>
        <v>0</v>
      </c>
      <c r="GTZ47" s="352">
        <f t="shared" si="107"/>
        <v>0</v>
      </c>
      <c r="GUA47" s="352">
        <f t="shared" si="107"/>
        <v>0</v>
      </c>
      <c r="GUB47" s="352">
        <f t="shared" si="107"/>
        <v>0</v>
      </c>
      <c r="GUC47" s="352">
        <f t="shared" si="107"/>
        <v>0</v>
      </c>
      <c r="GUD47" s="352">
        <f t="shared" si="107"/>
        <v>0</v>
      </c>
      <c r="GUE47" s="352">
        <f t="shared" si="107"/>
        <v>0</v>
      </c>
      <c r="GUF47" s="352">
        <f t="shared" si="107"/>
        <v>0</v>
      </c>
      <c r="GUG47" s="352">
        <f t="shared" si="107"/>
        <v>0</v>
      </c>
      <c r="GUH47" s="352">
        <f t="shared" si="107"/>
        <v>0</v>
      </c>
      <c r="GUI47" s="352">
        <f t="shared" si="107"/>
        <v>0</v>
      </c>
      <c r="GUJ47" s="352">
        <f t="shared" si="107"/>
        <v>0</v>
      </c>
      <c r="GUK47" s="352">
        <f t="shared" si="107"/>
        <v>0</v>
      </c>
      <c r="GUL47" s="352">
        <f t="shared" si="107"/>
        <v>0</v>
      </c>
      <c r="GUM47" s="352">
        <f t="shared" si="107"/>
        <v>0</v>
      </c>
      <c r="GUN47" s="352">
        <f t="shared" si="107"/>
        <v>0</v>
      </c>
      <c r="GUO47" s="352">
        <f t="shared" si="107"/>
        <v>0</v>
      </c>
      <c r="GUP47" s="352">
        <f t="shared" si="107"/>
        <v>0</v>
      </c>
      <c r="GUQ47" s="352">
        <f t="shared" si="107"/>
        <v>0</v>
      </c>
      <c r="GUR47" s="352">
        <f t="shared" si="107"/>
        <v>0</v>
      </c>
      <c r="GUS47" s="352">
        <f t="shared" si="107"/>
        <v>0</v>
      </c>
      <c r="GUT47" s="352">
        <f t="shared" si="107"/>
        <v>0</v>
      </c>
      <c r="GUU47" s="352">
        <f t="shared" si="107"/>
        <v>0</v>
      </c>
      <c r="GUV47" s="352">
        <f t="shared" si="107"/>
        <v>0</v>
      </c>
      <c r="GUW47" s="352">
        <f t="shared" si="107"/>
        <v>0</v>
      </c>
      <c r="GUX47" s="352">
        <f t="shared" si="107"/>
        <v>0</v>
      </c>
      <c r="GUY47" s="352">
        <f t="shared" si="107"/>
        <v>0</v>
      </c>
      <c r="GUZ47" s="352">
        <f t="shared" si="107"/>
        <v>0</v>
      </c>
      <c r="GVA47" s="352">
        <f t="shared" si="107"/>
        <v>0</v>
      </c>
      <c r="GVB47" s="352">
        <f t="shared" si="107"/>
        <v>0</v>
      </c>
      <c r="GVC47" s="352">
        <f t="shared" si="107"/>
        <v>0</v>
      </c>
      <c r="GVD47" s="352">
        <f t="shared" si="107"/>
        <v>0</v>
      </c>
      <c r="GVE47" s="352">
        <f t="shared" si="107"/>
        <v>0</v>
      </c>
      <c r="GVF47" s="352">
        <f t="shared" si="107"/>
        <v>0</v>
      </c>
      <c r="GVG47" s="352">
        <f t="shared" si="107"/>
        <v>0</v>
      </c>
      <c r="GVH47" s="352">
        <f t="shared" si="107"/>
        <v>0</v>
      </c>
      <c r="GVI47" s="352">
        <f t="shared" si="107"/>
        <v>0</v>
      </c>
      <c r="GVJ47" s="352">
        <f t="shared" si="107"/>
        <v>0</v>
      </c>
      <c r="GVK47" s="352">
        <f t="shared" si="107"/>
        <v>0</v>
      </c>
      <c r="GVL47" s="352">
        <f t="shared" si="107"/>
        <v>0</v>
      </c>
      <c r="GVM47" s="352">
        <f t="shared" si="107"/>
        <v>0</v>
      </c>
      <c r="GVN47" s="352">
        <f t="shared" si="107"/>
        <v>0</v>
      </c>
      <c r="GVO47" s="352">
        <f t="shared" si="107"/>
        <v>0</v>
      </c>
      <c r="GVP47" s="352">
        <f t="shared" si="107"/>
        <v>0</v>
      </c>
      <c r="GVQ47" s="352">
        <f t="shared" si="107"/>
        <v>0</v>
      </c>
      <c r="GVR47" s="352">
        <f t="shared" ref="GVR47:GYC47" si="108">SUM(GVR43:GVR46)</f>
        <v>0</v>
      </c>
      <c r="GVS47" s="352">
        <f t="shared" si="108"/>
        <v>0</v>
      </c>
      <c r="GVT47" s="352">
        <f t="shared" si="108"/>
        <v>0</v>
      </c>
      <c r="GVU47" s="352">
        <f t="shared" si="108"/>
        <v>0</v>
      </c>
      <c r="GVV47" s="352">
        <f t="shared" si="108"/>
        <v>0</v>
      </c>
      <c r="GVW47" s="352">
        <f t="shared" si="108"/>
        <v>0</v>
      </c>
      <c r="GVX47" s="352">
        <f t="shared" si="108"/>
        <v>0</v>
      </c>
      <c r="GVY47" s="352">
        <f t="shared" si="108"/>
        <v>0</v>
      </c>
      <c r="GVZ47" s="352">
        <f t="shared" si="108"/>
        <v>0</v>
      </c>
      <c r="GWA47" s="352">
        <f t="shared" si="108"/>
        <v>0</v>
      </c>
      <c r="GWB47" s="352">
        <f t="shared" si="108"/>
        <v>0</v>
      </c>
      <c r="GWC47" s="352">
        <f t="shared" si="108"/>
        <v>0</v>
      </c>
      <c r="GWD47" s="352">
        <f t="shared" si="108"/>
        <v>0</v>
      </c>
      <c r="GWE47" s="352">
        <f t="shared" si="108"/>
        <v>0</v>
      </c>
      <c r="GWF47" s="352">
        <f t="shared" si="108"/>
        <v>0</v>
      </c>
      <c r="GWG47" s="352">
        <f t="shared" si="108"/>
        <v>0</v>
      </c>
      <c r="GWH47" s="352">
        <f t="shared" si="108"/>
        <v>0</v>
      </c>
      <c r="GWI47" s="352">
        <f t="shared" si="108"/>
        <v>0</v>
      </c>
      <c r="GWJ47" s="352">
        <f t="shared" si="108"/>
        <v>0</v>
      </c>
      <c r="GWK47" s="352">
        <f t="shared" si="108"/>
        <v>0</v>
      </c>
      <c r="GWL47" s="352">
        <f t="shared" si="108"/>
        <v>0</v>
      </c>
      <c r="GWM47" s="352">
        <f t="shared" si="108"/>
        <v>0</v>
      </c>
      <c r="GWN47" s="352">
        <f t="shared" si="108"/>
        <v>0</v>
      </c>
      <c r="GWO47" s="352">
        <f t="shared" si="108"/>
        <v>0</v>
      </c>
      <c r="GWP47" s="352">
        <f t="shared" si="108"/>
        <v>0</v>
      </c>
      <c r="GWQ47" s="352">
        <f t="shared" si="108"/>
        <v>0</v>
      </c>
      <c r="GWR47" s="352">
        <f t="shared" si="108"/>
        <v>0</v>
      </c>
      <c r="GWS47" s="352">
        <f t="shared" si="108"/>
        <v>0</v>
      </c>
      <c r="GWT47" s="352">
        <f t="shared" si="108"/>
        <v>0</v>
      </c>
      <c r="GWU47" s="352">
        <f t="shared" si="108"/>
        <v>0</v>
      </c>
      <c r="GWV47" s="352">
        <f t="shared" si="108"/>
        <v>0</v>
      </c>
      <c r="GWW47" s="352">
        <f t="shared" si="108"/>
        <v>0</v>
      </c>
      <c r="GWX47" s="352">
        <f t="shared" si="108"/>
        <v>0</v>
      </c>
      <c r="GWY47" s="352">
        <f t="shared" si="108"/>
        <v>0</v>
      </c>
      <c r="GWZ47" s="352">
        <f t="shared" si="108"/>
        <v>0</v>
      </c>
      <c r="GXA47" s="352">
        <f t="shared" si="108"/>
        <v>0</v>
      </c>
      <c r="GXB47" s="352">
        <f t="shared" si="108"/>
        <v>0</v>
      </c>
      <c r="GXC47" s="352">
        <f t="shared" si="108"/>
        <v>0</v>
      </c>
      <c r="GXD47" s="352">
        <f t="shared" si="108"/>
        <v>0</v>
      </c>
      <c r="GXE47" s="352">
        <f t="shared" si="108"/>
        <v>0</v>
      </c>
      <c r="GXF47" s="352">
        <f t="shared" si="108"/>
        <v>0</v>
      </c>
      <c r="GXG47" s="352">
        <f t="shared" si="108"/>
        <v>0</v>
      </c>
      <c r="GXH47" s="352">
        <f t="shared" si="108"/>
        <v>0</v>
      </c>
      <c r="GXI47" s="352">
        <f t="shared" si="108"/>
        <v>0</v>
      </c>
      <c r="GXJ47" s="352">
        <f t="shared" si="108"/>
        <v>0</v>
      </c>
      <c r="GXK47" s="352">
        <f t="shared" si="108"/>
        <v>0</v>
      </c>
      <c r="GXL47" s="352">
        <f t="shared" si="108"/>
        <v>0</v>
      </c>
      <c r="GXM47" s="352">
        <f t="shared" si="108"/>
        <v>0</v>
      </c>
      <c r="GXN47" s="352">
        <f t="shared" si="108"/>
        <v>0</v>
      </c>
      <c r="GXO47" s="352">
        <f t="shared" si="108"/>
        <v>0</v>
      </c>
      <c r="GXP47" s="352">
        <f t="shared" si="108"/>
        <v>0</v>
      </c>
      <c r="GXQ47" s="352">
        <f t="shared" si="108"/>
        <v>0</v>
      </c>
      <c r="GXR47" s="352">
        <f t="shared" si="108"/>
        <v>0</v>
      </c>
      <c r="GXS47" s="352">
        <f t="shared" si="108"/>
        <v>0</v>
      </c>
      <c r="GXT47" s="352">
        <f t="shared" si="108"/>
        <v>0</v>
      </c>
      <c r="GXU47" s="352">
        <f t="shared" si="108"/>
        <v>0</v>
      </c>
      <c r="GXV47" s="352">
        <f t="shared" si="108"/>
        <v>0</v>
      </c>
      <c r="GXW47" s="352">
        <f t="shared" si="108"/>
        <v>0</v>
      </c>
      <c r="GXX47" s="352">
        <f t="shared" si="108"/>
        <v>0</v>
      </c>
      <c r="GXY47" s="352">
        <f t="shared" si="108"/>
        <v>0</v>
      </c>
      <c r="GXZ47" s="352">
        <f t="shared" si="108"/>
        <v>0</v>
      </c>
      <c r="GYA47" s="352">
        <f t="shared" si="108"/>
        <v>0</v>
      </c>
      <c r="GYB47" s="352">
        <f t="shared" si="108"/>
        <v>0</v>
      </c>
      <c r="GYC47" s="352">
        <f t="shared" si="108"/>
        <v>0</v>
      </c>
      <c r="GYD47" s="352">
        <f t="shared" ref="GYD47:HAO47" si="109">SUM(GYD43:GYD46)</f>
        <v>0</v>
      </c>
      <c r="GYE47" s="352">
        <f t="shared" si="109"/>
        <v>0</v>
      </c>
      <c r="GYF47" s="352">
        <f t="shared" si="109"/>
        <v>0</v>
      </c>
      <c r="GYG47" s="352">
        <f t="shared" si="109"/>
        <v>0</v>
      </c>
      <c r="GYH47" s="352">
        <f t="shared" si="109"/>
        <v>0</v>
      </c>
      <c r="GYI47" s="352">
        <f t="shared" si="109"/>
        <v>0</v>
      </c>
      <c r="GYJ47" s="352">
        <f t="shared" si="109"/>
        <v>0</v>
      </c>
      <c r="GYK47" s="352">
        <f t="shared" si="109"/>
        <v>0</v>
      </c>
      <c r="GYL47" s="352">
        <f t="shared" si="109"/>
        <v>0</v>
      </c>
      <c r="GYM47" s="352">
        <f t="shared" si="109"/>
        <v>0</v>
      </c>
      <c r="GYN47" s="352">
        <f t="shared" si="109"/>
        <v>0</v>
      </c>
      <c r="GYO47" s="352">
        <f t="shared" si="109"/>
        <v>0</v>
      </c>
      <c r="GYP47" s="352">
        <f t="shared" si="109"/>
        <v>0</v>
      </c>
      <c r="GYQ47" s="352">
        <f t="shared" si="109"/>
        <v>0</v>
      </c>
      <c r="GYR47" s="352">
        <f t="shared" si="109"/>
        <v>0</v>
      </c>
      <c r="GYS47" s="352">
        <f t="shared" si="109"/>
        <v>0</v>
      </c>
      <c r="GYT47" s="352">
        <f t="shared" si="109"/>
        <v>0</v>
      </c>
      <c r="GYU47" s="352">
        <f t="shared" si="109"/>
        <v>0</v>
      </c>
      <c r="GYV47" s="352">
        <f t="shared" si="109"/>
        <v>0</v>
      </c>
      <c r="GYW47" s="352">
        <f t="shared" si="109"/>
        <v>0</v>
      </c>
      <c r="GYX47" s="352">
        <f t="shared" si="109"/>
        <v>0</v>
      </c>
      <c r="GYY47" s="352">
        <f t="shared" si="109"/>
        <v>0</v>
      </c>
      <c r="GYZ47" s="352">
        <f t="shared" si="109"/>
        <v>0</v>
      </c>
      <c r="GZA47" s="352">
        <f t="shared" si="109"/>
        <v>0</v>
      </c>
      <c r="GZB47" s="352">
        <f t="shared" si="109"/>
        <v>0</v>
      </c>
      <c r="GZC47" s="352">
        <f t="shared" si="109"/>
        <v>0</v>
      </c>
      <c r="GZD47" s="352">
        <f t="shared" si="109"/>
        <v>0</v>
      </c>
      <c r="GZE47" s="352">
        <f t="shared" si="109"/>
        <v>0</v>
      </c>
      <c r="GZF47" s="352">
        <f t="shared" si="109"/>
        <v>0</v>
      </c>
      <c r="GZG47" s="352">
        <f t="shared" si="109"/>
        <v>0</v>
      </c>
      <c r="GZH47" s="352">
        <f t="shared" si="109"/>
        <v>0</v>
      </c>
      <c r="GZI47" s="352">
        <f t="shared" si="109"/>
        <v>0</v>
      </c>
      <c r="GZJ47" s="352">
        <f t="shared" si="109"/>
        <v>0</v>
      </c>
      <c r="GZK47" s="352">
        <f t="shared" si="109"/>
        <v>0</v>
      </c>
      <c r="GZL47" s="352">
        <f t="shared" si="109"/>
        <v>0</v>
      </c>
      <c r="GZM47" s="352">
        <f t="shared" si="109"/>
        <v>0</v>
      </c>
      <c r="GZN47" s="352">
        <f t="shared" si="109"/>
        <v>0</v>
      </c>
      <c r="GZO47" s="352">
        <f t="shared" si="109"/>
        <v>0</v>
      </c>
      <c r="GZP47" s="352">
        <f t="shared" si="109"/>
        <v>0</v>
      </c>
      <c r="GZQ47" s="352">
        <f t="shared" si="109"/>
        <v>0</v>
      </c>
      <c r="GZR47" s="352">
        <f t="shared" si="109"/>
        <v>0</v>
      </c>
      <c r="GZS47" s="352">
        <f t="shared" si="109"/>
        <v>0</v>
      </c>
      <c r="GZT47" s="352">
        <f t="shared" si="109"/>
        <v>0</v>
      </c>
      <c r="GZU47" s="352">
        <f t="shared" si="109"/>
        <v>0</v>
      </c>
      <c r="GZV47" s="352">
        <f t="shared" si="109"/>
        <v>0</v>
      </c>
      <c r="GZW47" s="352">
        <f t="shared" si="109"/>
        <v>0</v>
      </c>
      <c r="GZX47" s="352">
        <f t="shared" si="109"/>
        <v>0</v>
      </c>
      <c r="GZY47" s="352">
        <f t="shared" si="109"/>
        <v>0</v>
      </c>
      <c r="GZZ47" s="352">
        <f t="shared" si="109"/>
        <v>0</v>
      </c>
      <c r="HAA47" s="352">
        <f t="shared" si="109"/>
        <v>0</v>
      </c>
      <c r="HAB47" s="352">
        <f t="shared" si="109"/>
        <v>0</v>
      </c>
      <c r="HAC47" s="352">
        <f t="shared" si="109"/>
        <v>0</v>
      </c>
      <c r="HAD47" s="352">
        <f t="shared" si="109"/>
        <v>0</v>
      </c>
      <c r="HAE47" s="352">
        <f t="shared" si="109"/>
        <v>0</v>
      </c>
      <c r="HAF47" s="352">
        <f t="shared" si="109"/>
        <v>0</v>
      </c>
      <c r="HAG47" s="352">
        <f t="shared" si="109"/>
        <v>0</v>
      </c>
      <c r="HAH47" s="352">
        <f t="shared" si="109"/>
        <v>0</v>
      </c>
      <c r="HAI47" s="352">
        <f t="shared" si="109"/>
        <v>0</v>
      </c>
      <c r="HAJ47" s="352">
        <f t="shared" si="109"/>
        <v>0</v>
      </c>
      <c r="HAK47" s="352">
        <f t="shared" si="109"/>
        <v>0</v>
      </c>
      <c r="HAL47" s="352">
        <f t="shared" si="109"/>
        <v>0</v>
      </c>
      <c r="HAM47" s="352">
        <f t="shared" si="109"/>
        <v>0</v>
      </c>
      <c r="HAN47" s="352">
        <f t="shared" si="109"/>
        <v>0</v>
      </c>
      <c r="HAO47" s="352">
        <f t="shared" si="109"/>
        <v>0</v>
      </c>
      <c r="HAP47" s="352">
        <f t="shared" ref="HAP47:HDA47" si="110">SUM(HAP43:HAP46)</f>
        <v>0</v>
      </c>
      <c r="HAQ47" s="352">
        <f t="shared" si="110"/>
        <v>0</v>
      </c>
      <c r="HAR47" s="352">
        <f t="shared" si="110"/>
        <v>0</v>
      </c>
      <c r="HAS47" s="352">
        <f t="shared" si="110"/>
        <v>0</v>
      </c>
      <c r="HAT47" s="352">
        <f t="shared" si="110"/>
        <v>0</v>
      </c>
      <c r="HAU47" s="352">
        <f t="shared" si="110"/>
        <v>0</v>
      </c>
      <c r="HAV47" s="352">
        <f t="shared" si="110"/>
        <v>0</v>
      </c>
      <c r="HAW47" s="352">
        <f t="shared" si="110"/>
        <v>0</v>
      </c>
      <c r="HAX47" s="352">
        <f t="shared" si="110"/>
        <v>0</v>
      </c>
      <c r="HAY47" s="352">
        <f t="shared" si="110"/>
        <v>0</v>
      </c>
      <c r="HAZ47" s="352">
        <f t="shared" si="110"/>
        <v>0</v>
      </c>
      <c r="HBA47" s="352">
        <f t="shared" si="110"/>
        <v>0</v>
      </c>
      <c r="HBB47" s="352">
        <f t="shared" si="110"/>
        <v>0</v>
      </c>
      <c r="HBC47" s="352">
        <f t="shared" si="110"/>
        <v>0</v>
      </c>
      <c r="HBD47" s="352">
        <f t="shared" si="110"/>
        <v>0</v>
      </c>
      <c r="HBE47" s="352">
        <f t="shared" si="110"/>
        <v>0</v>
      </c>
      <c r="HBF47" s="352">
        <f t="shared" si="110"/>
        <v>0</v>
      </c>
      <c r="HBG47" s="352">
        <f t="shared" si="110"/>
        <v>0</v>
      </c>
      <c r="HBH47" s="352">
        <f t="shared" si="110"/>
        <v>0</v>
      </c>
      <c r="HBI47" s="352">
        <f t="shared" si="110"/>
        <v>0</v>
      </c>
      <c r="HBJ47" s="352">
        <f t="shared" si="110"/>
        <v>0</v>
      </c>
      <c r="HBK47" s="352">
        <f t="shared" si="110"/>
        <v>0</v>
      </c>
      <c r="HBL47" s="352">
        <f t="shared" si="110"/>
        <v>0</v>
      </c>
      <c r="HBM47" s="352">
        <f t="shared" si="110"/>
        <v>0</v>
      </c>
      <c r="HBN47" s="352">
        <f t="shared" si="110"/>
        <v>0</v>
      </c>
      <c r="HBO47" s="352">
        <f t="shared" si="110"/>
        <v>0</v>
      </c>
      <c r="HBP47" s="352">
        <f t="shared" si="110"/>
        <v>0</v>
      </c>
      <c r="HBQ47" s="352">
        <f t="shared" si="110"/>
        <v>0</v>
      </c>
      <c r="HBR47" s="352">
        <f t="shared" si="110"/>
        <v>0</v>
      </c>
      <c r="HBS47" s="352">
        <f t="shared" si="110"/>
        <v>0</v>
      </c>
      <c r="HBT47" s="352">
        <f t="shared" si="110"/>
        <v>0</v>
      </c>
      <c r="HBU47" s="352">
        <f t="shared" si="110"/>
        <v>0</v>
      </c>
      <c r="HBV47" s="352">
        <f t="shared" si="110"/>
        <v>0</v>
      </c>
      <c r="HBW47" s="352">
        <f t="shared" si="110"/>
        <v>0</v>
      </c>
      <c r="HBX47" s="352">
        <f t="shared" si="110"/>
        <v>0</v>
      </c>
      <c r="HBY47" s="352">
        <f t="shared" si="110"/>
        <v>0</v>
      </c>
      <c r="HBZ47" s="352">
        <f t="shared" si="110"/>
        <v>0</v>
      </c>
      <c r="HCA47" s="352">
        <f t="shared" si="110"/>
        <v>0</v>
      </c>
      <c r="HCB47" s="352">
        <f t="shared" si="110"/>
        <v>0</v>
      </c>
      <c r="HCC47" s="352">
        <f t="shared" si="110"/>
        <v>0</v>
      </c>
      <c r="HCD47" s="352">
        <f t="shared" si="110"/>
        <v>0</v>
      </c>
      <c r="HCE47" s="352">
        <f t="shared" si="110"/>
        <v>0</v>
      </c>
      <c r="HCF47" s="352">
        <f t="shared" si="110"/>
        <v>0</v>
      </c>
      <c r="HCG47" s="352">
        <f t="shared" si="110"/>
        <v>0</v>
      </c>
      <c r="HCH47" s="352">
        <f t="shared" si="110"/>
        <v>0</v>
      </c>
      <c r="HCI47" s="352">
        <f t="shared" si="110"/>
        <v>0</v>
      </c>
      <c r="HCJ47" s="352">
        <f t="shared" si="110"/>
        <v>0</v>
      </c>
      <c r="HCK47" s="352">
        <f t="shared" si="110"/>
        <v>0</v>
      </c>
      <c r="HCL47" s="352">
        <f t="shared" si="110"/>
        <v>0</v>
      </c>
      <c r="HCM47" s="352">
        <f t="shared" si="110"/>
        <v>0</v>
      </c>
      <c r="HCN47" s="352">
        <f t="shared" si="110"/>
        <v>0</v>
      </c>
      <c r="HCO47" s="352">
        <f t="shared" si="110"/>
        <v>0</v>
      </c>
      <c r="HCP47" s="352">
        <f t="shared" si="110"/>
        <v>0</v>
      </c>
      <c r="HCQ47" s="352">
        <f t="shared" si="110"/>
        <v>0</v>
      </c>
      <c r="HCR47" s="352">
        <f t="shared" si="110"/>
        <v>0</v>
      </c>
      <c r="HCS47" s="352">
        <f t="shared" si="110"/>
        <v>0</v>
      </c>
      <c r="HCT47" s="352">
        <f t="shared" si="110"/>
        <v>0</v>
      </c>
      <c r="HCU47" s="352">
        <f t="shared" si="110"/>
        <v>0</v>
      </c>
      <c r="HCV47" s="352">
        <f t="shared" si="110"/>
        <v>0</v>
      </c>
      <c r="HCW47" s="352">
        <f t="shared" si="110"/>
        <v>0</v>
      </c>
      <c r="HCX47" s="352">
        <f t="shared" si="110"/>
        <v>0</v>
      </c>
      <c r="HCY47" s="352">
        <f t="shared" si="110"/>
        <v>0</v>
      </c>
      <c r="HCZ47" s="352">
        <f t="shared" si="110"/>
        <v>0</v>
      </c>
      <c r="HDA47" s="352">
        <f t="shared" si="110"/>
        <v>0</v>
      </c>
      <c r="HDB47" s="352">
        <f t="shared" ref="HDB47:HFM47" si="111">SUM(HDB43:HDB46)</f>
        <v>0</v>
      </c>
      <c r="HDC47" s="352">
        <f t="shared" si="111"/>
        <v>0</v>
      </c>
      <c r="HDD47" s="352">
        <f t="shared" si="111"/>
        <v>0</v>
      </c>
      <c r="HDE47" s="352">
        <f t="shared" si="111"/>
        <v>0</v>
      </c>
      <c r="HDF47" s="352">
        <f t="shared" si="111"/>
        <v>0</v>
      </c>
      <c r="HDG47" s="352">
        <f t="shared" si="111"/>
        <v>0</v>
      </c>
      <c r="HDH47" s="352">
        <f t="shared" si="111"/>
        <v>0</v>
      </c>
      <c r="HDI47" s="352">
        <f t="shared" si="111"/>
        <v>0</v>
      </c>
      <c r="HDJ47" s="352">
        <f t="shared" si="111"/>
        <v>0</v>
      </c>
      <c r="HDK47" s="352">
        <f t="shared" si="111"/>
        <v>0</v>
      </c>
      <c r="HDL47" s="352">
        <f t="shared" si="111"/>
        <v>0</v>
      </c>
      <c r="HDM47" s="352">
        <f t="shared" si="111"/>
        <v>0</v>
      </c>
      <c r="HDN47" s="352">
        <f t="shared" si="111"/>
        <v>0</v>
      </c>
      <c r="HDO47" s="352">
        <f t="shared" si="111"/>
        <v>0</v>
      </c>
      <c r="HDP47" s="352">
        <f t="shared" si="111"/>
        <v>0</v>
      </c>
      <c r="HDQ47" s="352">
        <f t="shared" si="111"/>
        <v>0</v>
      </c>
      <c r="HDR47" s="352">
        <f t="shared" si="111"/>
        <v>0</v>
      </c>
      <c r="HDS47" s="352">
        <f t="shared" si="111"/>
        <v>0</v>
      </c>
      <c r="HDT47" s="352">
        <f t="shared" si="111"/>
        <v>0</v>
      </c>
      <c r="HDU47" s="352">
        <f t="shared" si="111"/>
        <v>0</v>
      </c>
      <c r="HDV47" s="352">
        <f t="shared" si="111"/>
        <v>0</v>
      </c>
      <c r="HDW47" s="352">
        <f t="shared" si="111"/>
        <v>0</v>
      </c>
      <c r="HDX47" s="352">
        <f t="shared" si="111"/>
        <v>0</v>
      </c>
      <c r="HDY47" s="352">
        <f t="shared" si="111"/>
        <v>0</v>
      </c>
      <c r="HDZ47" s="352">
        <f t="shared" si="111"/>
        <v>0</v>
      </c>
      <c r="HEA47" s="352">
        <f t="shared" si="111"/>
        <v>0</v>
      </c>
      <c r="HEB47" s="352">
        <f t="shared" si="111"/>
        <v>0</v>
      </c>
      <c r="HEC47" s="352">
        <f t="shared" si="111"/>
        <v>0</v>
      </c>
      <c r="HED47" s="352">
        <f t="shared" si="111"/>
        <v>0</v>
      </c>
      <c r="HEE47" s="352">
        <f t="shared" si="111"/>
        <v>0</v>
      </c>
      <c r="HEF47" s="352">
        <f t="shared" si="111"/>
        <v>0</v>
      </c>
      <c r="HEG47" s="352">
        <f t="shared" si="111"/>
        <v>0</v>
      </c>
      <c r="HEH47" s="352">
        <f t="shared" si="111"/>
        <v>0</v>
      </c>
      <c r="HEI47" s="352">
        <f t="shared" si="111"/>
        <v>0</v>
      </c>
      <c r="HEJ47" s="352">
        <f t="shared" si="111"/>
        <v>0</v>
      </c>
      <c r="HEK47" s="352">
        <f t="shared" si="111"/>
        <v>0</v>
      </c>
      <c r="HEL47" s="352">
        <f t="shared" si="111"/>
        <v>0</v>
      </c>
      <c r="HEM47" s="352">
        <f t="shared" si="111"/>
        <v>0</v>
      </c>
      <c r="HEN47" s="352">
        <f t="shared" si="111"/>
        <v>0</v>
      </c>
      <c r="HEO47" s="352">
        <f t="shared" si="111"/>
        <v>0</v>
      </c>
      <c r="HEP47" s="352">
        <f t="shared" si="111"/>
        <v>0</v>
      </c>
      <c r="HEQ47" s="352">
        <f t="shared" si="111"/>
        <v>0</v>
      </c>
      <c r="HER47" s="352">
        <f t="shared" si="111"/>
        <v>0</v>
      </c>
      <c r="HES47" s="352">
        <f t="shared" si="111"/>
        <v>0</v>
      </c>
      <c r="HET47" s="352">
        <f t="shared" si="111"/>
        <v>0</v>
      </c>
      <c r="HEU47" s="352">
        <f t="shared" si="111"/>
        <v>0</v>
      </c>
      <c r="HEV47" s="352">
        <f t="shared" si="111"/>
        <v>0</v>
      </c>
      <c r="HEW47" s="352">
        <f t="shared" si="111"/>
        <v>0</v>
      </c>
      <c r="HEX47" s="352">
        <f t="shared" si="111"/>
        <v>0</v>
      </c>
      <c r="HEY47" s="352">
        <f t="shared" si="111"/>
        <v>0</v>
      </c>
      <c r="HEZ47" s="352">
        <f t="shared" si="111"/>
        <v>0</v>
      </c>
      <c r="HFA47" s="352">
        <f t="shared" si="111"/>
        <v>0</v>
      </c>
      <c r="HFB47" s="352">
        <f t="shared" si="111"/>
        <v>0</v>
      </c>
      <c r="HFC47" s="352">
        <f t="shared" si="111"/>
        <v>0</v>
      </c>
      <c r="HFD47" s="352">
        <f t="shared" si="111"/>
        <v>0</v>
      </c>
      <c r="HFE47" s="352">
        <f t="shared" si="111"/>
        <v>0</v>
      </c>
      <c r="HFF47" s="352">
        <f t="shared" si="111"/>
        <v>0</v>
      </c>
      <c r="HFG47" s="352">
        <f t="shared" si="111"/>
        <v>0</v>
      </c>
      <c r="HFH47" s="352">
        <f t="shared" si="111"/>
        <v>0</v>
      </c>
      <c r="HFI47" s="352">
        <f t="shared" si="111"/>
        <v>0</v>
      </c>
      <c r="HFJ47" s="352">
        <f t="shared" si="111"/>
        <v>0</v>
      </c>
      <c r="HFK47" s="352">
        <f t="shared" si="111"/>
        <v>0</v>
      </c>
      <c r="HFL47" s="352">
        <f t="shared" si="111"/>
        <v>0</v>
      </c>
      <c r="HFM47" s="352">
        <f t="shared" si="111"/>
        <v>0</v>
      </c>
      <c r="HFN47" s="352">
        <f t="shared" ref="HFN47:HHY47" si="112">SUM(HFN43:HFN46)</f>
        <v>0</v>
      </c>
      <c r="HFO47" s="352">
        <f t="shared" si="112"/>
        <v>0</v>
      </c>
      <c r="HFP47" s="352">
        <f t="shared" si="112"/>
        <v>0</v>
      </c>
      <c r="HFQ47" s="352">
        <f t="shared" si="112"/>
        <v>0</v>
      </c>
      <c r="HFR47" s="352">
        <f t="shared" si="112"/>
        <v>0</v>
      </c>
      <c r="HFS47" s="352">
        <f t="shared" si="112"/>
        <v>0</v>
      </c>
      <c r="HFT47" s="352">
        <f t="shared" si="112"/>
        <v>0</v>
      </c>
      <c r="HFU47" s="352">
        <f t="shared" si="112"/>
        <v>0</v>
      </c>
      <c r="HFV47" s="352">
        <f t="shared" si="112"/>
        <v>0</v>
      </c>
      <c r="HFW47" s="352">
        <f t="shared" si="112"/>
        <v>0</v>
      </c>
      <c r="HFX47" s="352">
        <f t="shared" si="112"/>
        <v>0</v>
      </c>
      <c r="HFY47" s="352">
        <f t="shared" si="112"/>
        <v>0</v>
      </c>
      <c r="HFZ47" s="352">
        <f t="shared" si="112"/>
        <v>0</v>
      </c>
      <c r="HGA47" s="352">
        <f t="shared" si="112"/>
        <v>0</v>
      </c>
      <c r="HGB47" s="352">
        <f t="shared" si="112"/>
        <v>0</v>
      </c>
      <c r="HGC47" s="352">
        <f t="shared" si="112"/>
        <v>0</v>
      </c>
      <c r="HGD47" s="352">
        <f t="shared" si="112"/>
        <v>0</v>
      </c>
      <c r="HGE47" s="352">
        <f t="shared" si="112"/>
        <v>0</v>
      </c>
      <c r="HGF47" s="352">
        <f t="shared" si="112"/>
        <v>0</v>
      </c>
      <c r="HGG47" s="352">
        <f t="shared" si="112"/>
        <v>0</v>
      </c>
      <c r="HGH47" s="352">
        <f t="shared" si="112"/>
        <v>0</v>
      </c>
      <c r="HGI47" s="352">
        <f t="shared" si="112"/>
        <v>0</v>
      </c>
      <c r="HGJ47" s="352">
        <f t="shared" si="112"/>
        <v>0</v>
      </c>
      <c r="HGK47" s="352">
        <f t="shared" si="112"/>
        <v>0</v>
      </c>
      <c r="HGL47" s="352">
        <f t="shared" si="112"/>
        <v>0</v>
      </c>
      <c r="HGM47" s="352">
        <f t="shared" si="112"/>
        <v>0</v>
      </c>
      <c r="HGN47" s="352">
        <f t="shared" si="112"/>
        <v>0</v>
      </c>
      <c r="HGO47" s="352">
        <f t="shared" si="112"/>
        <v>0</v>
      </c>
      <c r="HGP47" s="352">
        <f t="shared" si="112"/>
        <v>0</v>
      </c>
      <c r="HGQ47" s="352">
        <f t="shared" si="112"/>
        <v>0</v>
      </c>
      <c r="HGR47" s="352">
        <f t="shared" si="112"/>
        <v>0</v>
      </c>
      <c r="HGS47" s="352">
        <f t="shared" si="112"/>
        <v>0</v>
      </c>
      <c r="HGT47" s="352">
        <f t="shared" si="112"/>
        <v>0</v>
      </c>
      <c r="HGU47" s="352">
        <f t="shared" si="112"/>
        <v>0</v>
      </c>
      <c r="HGV47" s="352">
        <f t="shared" si="112"/>
        <v>0</v>
      </c>
      <c r="HGW47" s="352">
        <f t="shared" si="112"/>
        <v>0</v>
      </c>
      <c r="HGX47" s="352">
        <f t="shared" si="112"/>
        <v>0</v>
      </c>
      <c r="HGY47" s="352">
        <f t="shared" si="112"/>
        <v>0</v>
      </c>
      <c r="HGZ47" s="352">
        <f t="shared" si="112"/>
        <v>0</v>
      </c>
      <c r="HHA47" s="352">
        <f t="shared" si="112"/>
        <v>0</v>
      </c>
      <c r="HHB47" s="352">
        <f t="shared" si="112"/>
        <v>0</v>
      </c>
      <c r="HHC47" s="352">
        <f t="shared" si="112"/>
        <v>0</v>
      </c>
      <c r="HHD47" s="352">
        <f t="shared" si="112"/>
        <v>0</v>
      </c>
      <c r="HHE47" s="352">
        <f t="shared" si="112"/>
        <v>0</v>
      </c>
      <c r="HHF47" s="352">
        <f t="shared" si="112"/>
        <v>0</v>
      </c>
      <c r="HHG47" s="352">
        <f t="shared" si="112"/>
        <v>0</v>
      </c>
      <c r="HHH47" s="352">
        <f t="shared" si="112"/>
        <v>0</v>
      </c>
      <c r="HHI47" s="352">
        <f t="shared" si="112"/>
        <v>0</v>
      </c>
      <c r="HHJ47" s="352">
        <f t="shared" si="112"/>
        <v>0</v>
      </c>
      <c r="HHK47" s="352">
        <f t="shared" si="112"/>
        <v>0</v>
      </c>
      <c r="HHL47" s="352">
        <f t="shared" si="112"/>
        <v>0</v>
      </c>
      <c r="HHM47" s="352">
        <f t="shared" si="112"/>
        <v>0</v>
      </c>
      <c r="HHN47" s="352">
        <f t="shared" si="112"/>
        <v>0</v>
      </c>
      <c r="HHO47" s="352">
        <f t="shared" si="112"/>
        <v>0</v>
      </c>
      <c r="HHP47" s="352">
        <f t="shared" si="112"/>
        <v>0</v>
      </c>
      <c r="HHQ47" s="352">
        <f t="shared" si="112"/>
        <v>0</v>
      </c>
      <c r="HHR47" s="352">
        <f t="shared" si="112"/>
        <v>0</v>
      </c>
      <c r="HHS47" s="352">
        <f t="shared" si="112"/>
        <v>0</v>
      </c>
      <c r="HHT47" s="352">
        <f t="shared" si="112"/>
        <v>0</v>
      </c>
      <c r="HHU47" s="352">
        <f t="shared" si="112"/>
        <v>0</v>
      </c>
      <c r="HHV47" s="352">
        <f t="shared" si="112"/>
        <v>0</v>
      </c>
      <c r="HHW47" s="352">
        <f t="shared" si="112"/>
        <v>0</v>
      </c>
      <c r="HHX47" s="352">
        <f t="shared" si="112"/>
        <v>0</v>
      </c>
      <c r="HHY47" s="352">
        <f t="shared" si="112"/>
        <v>0</v>
      </c>
      <c r="HHZ47" s="352">
        <f t="shared" ref="HHZ47:HKK47" si="113">SUM(HHZ43:HHZ46)</f>
        <v>0</v>
      </c>
      <c r="HIA47" s="352">
        <f t="shared" si="113"/>
        <v>0</v>
      </c>
      <c r="HIB47" s="352">
        <f t="shared" si="113"/>
        <v>0</v>
      </c>
      <c r="HIC47" s="352">
        <f t="shared" si="113"/>
        <v>0</v>
      </c>
      <c r="HID47" s="352">
        <f t="shared" si="113"/>
        <v>0</v>
      </c>
      <c r="HIE47" s="352">
        <f t="shared" si="113"/>
        <v>0</v>
      </c>
      <c r="HIF47" s="352">
        <f t="shared" si="113"/>
        <v>0</v>
      </c>
      <c r="HIG47" s="352">
        <f t="shared" si="113"/>
        <v>0</v>
      </c>
      <c r="HIH47" s="352">
        <f t="shared" si="113"/>
        <v>0</v>
      </c>
      <c r="HII47" s="352">
        <f t="shared" si="113"/>
        <v>0</v>
      </c>
      <c r="HIJ47" s="352">
        <f t="shared" si="113"/>
        <v>0</v>
      </c>
      <c r="HIK47" s="352">
        <f t="shared" si="113"/>
        <v>0</v>
      </c>
      <c r="HIL47" s="352">
        <f t="shared" si="113"/>
        <v>0</v>
      </c>
      <c r="HIM47" s="352">
        <f t="shared" si="113"/>
        <v>0</v>
      </c>
      <c r="HIN47" s="352">
        <f t="shared" si="113"/>
        <v>0</v>
      </c>
      <c r="HIO47" s="352">
        <f t="shared" si="113"/>
        <v>0</v>
      </c>
      <c r="HIP47" s="352">
        <f t="shared" si="113"/>
        <v>0</v>
      </c>
      <c r="HIQ47" s="352">
        <f t="shared" si="113"/>
        <v>0</v>
      </c>
      <c r="HIR47" s="352">
        <f t="shared" si="113"/>
        <v>0</v>
      </c>
      <c r="HIS47" s="352">
        <f t="shared" si="113"/>
        <v>0</v>
      </c>
      <c r="HIT47" s="352">
        <f t="shared" si="113"/>
        <v>0</v>
      </c>
      <c r="HIU47" s="352">
        <f t="shared" si="113"/>
        <v>0</v>
      </c>
      <c r="HIV47" s="352">
        <f t="shared" si="113"/>
        <v>0</v>
      </c>
      <c r="HIW47" s="352">
        <f t="shared" si="113"/>
        <v>0</v>
      </c>
      <c r="HIX47" s="352">
        <f t="shared" si="113"/>
        <v>0</v>
      </c>
      <c r="HIY47" s="352">
        <f t="shared" si="113"/>
        <v>0</v>
      </c>
      <c r="HIZ47" s="352">
        <f t="shared" si="113"/>
        <v>0</v>
      </c>
      <c r="HJA47" s="352">
        <f t="shared" si="113"/>
        <v>0</v>
      </c>
      <c r="HJB47" s="352">
        <f t="shared" si="113"/>
        <v>0</v>
      </c>
      <c r="HJC47" s="352">
        <f t="shared" si="113"/>
        <v>0</v>
      </c>
      <c r="HJD47" s="352">
        <f t="shared" si="113"/>
        <v>0</v>
      </c>
      <c r="HJE47" s="352">
        <f t="shared" si="113"/>
        <v>0</v>
      </c>
      <c r="HJF47" s="352">
        <f t="shared" si="113"/>
        <v>0</v>
      </c>
      <c r="HJG47" s="352">
        <f t="shared" si="113"/>
        <v>0</v>
      </c>
      <c r="HJH47" s="352">
        <f t="shared" si="113"/>
        <v>0</v>
      </c>
      <c r="HJI47" s="352">
        <f t="shared" si="113"/>
        <v>0</v>
      </c>
      <c r="HJJ47" s="352">
        <f t="shared" si="113"/>
        <v>0</v>
      </c>
      <c r="HJK47" s="352">
        <f t="shared" si="113"/>
        <v>0</v>
      </c>
      <c r="HJL47" s="352">
        <f t="shared" si="113"/>
        <v>0</v>
      </c>
      <c r="HJM47" s="352">
        <f t="shared" si="113"/>
        <v>0</v>
      </c>
      <c r="HJN47" s="352">
        <f t="shared" si="113"/>
        <v>0</v>
      </c>
      <c r="HJO47" s="352">
        <f t="shared" si="113"/>
        <v>0</v>
      </c>
      <c r="HJP47" s="352">
        <f t="shared" si="113"/>
        <v>0</v>
      </c>
      <c r="HJQ47" s="352">
        <f t="shared" si="113"/>
        <v>0</v>
      </c>
      <c r="HJR47" s="352">
        <f t="shared" si="113"/>
        <v>0</v>
      </c>
      <c r="HJS47" s="352">
        <f t="shared" si="113"/>
        <v>0</v>
      </c>
      <c r="HJT47" s="352">
        <f t="shared" si="113"/>
        <v>0</v>
      </c>
      <c r="HJU47" s="352">
        <f t="shared" si="113"/>
        <v>0</v>
      </c>
      <c r="HJV47" s="352">
        <f t="shared" si="113"/>
        <v>0</v>
      </c>
      <c r="HJW47" s="352">
        <f t="shared" si="113"/>
        <v>0</v>
      </c>
      <c r="HJX47" s="352">
        <f t="shared" si="113"/>
        <v>0</v>
      </c>
      <c r="HJY47" s="352">
        <f t="shared" si="113"/>
        <v>0</v>
      </c>
      <c r="HJZ47" s="352">
        <f t="shared" si="113"/>
        <v>0</v>
      </c>
      <c r="HKA47" s="352">
        <f t="shared" si="113"/>
        <v>0</v>
      </c>
      <c r="HKB47" s="352">
        <f t="shared" si="113"/>
        <v>0</v>
      </c>
      <c r="HKC47" s="352">
        <f t="shared" si="113"/>
        <v>0</v>
      </c>
      <c r="HKD47" s="352">
        <f t="shared" si="113"/>
        <v>0</v>
      </c>
      <c r="HKE47" s="352">
        <f t="shared" si="113"/>
        <v>0</v>
      </c>
      <c r="HKF47" s="352">
        <f t="shared" si="113"/>
        <v>0</v>
      </c>
      <c r="HKG47" s="352">
        <f t="shared" si="113"/>
        <v>0</v>
      </c>
      <c r="HKH47" s="352">
        <f t="shared" si="113"/>
        <v>0</v>
      </c>
      <c r="HKI47" s="352">
        <f t="shared" si="113"/>
        <v>0</v>
      </c>
      <c r="HKJ47" s="352">
        <f t="shared" si="113"/>
        <v>0</v>
      </c>
      <c r="HKK47" s="352">
        <f t="shared" si="113"/>
        <v>0</v>
      </c>
      <c r="HKL47" s="352">
        <f t="shared" ref="HKL47:HMW47" si="114">SUM(HKL43:HKL46)</f>
        <v>0</v>
      </c>
      <c r="HKM47" s="352">
        <f t="shared" si="114"/>
        <v>0</v>
      </c>
      <c r="HKN47" s="352">
        <f t="shared" si="114"/>
        <v>0</v>
      </c>
      <c r="HKO47" s="352">
        <f t="shared" si="114"/>
        <v>0</v>
      </c>
      <c r="HKP47" s="352">
        <f t="shared" si="114"/>
        <v>0</v>
      </c>
      <c r="HKQ47" s="352">
        <f t="shared" si="114"/>
        <v>0</v>
      </c>
      <c r="HKR47" s="352">
        <f t="shared" si="114"/>
        <v>0</v>
      </c>
      <c r="HKS47" s="352">
        <f t="shared" si="114"/>
        <v>0</v>
      </c>
      <c r="HKT47" s="352">
        <f t="shared" si="114"/>
        <v>0</v>
      </c>
      <c r="HKU47" s="352">
        <f t="shared" si="114"/>
        <v>0</v>
      </c>
      <c r="HKV47" s="352">
        <f t="shared" si="114"/>
        <v>0</v>
      </c>
      <c r="HKW47" s="352">
        <f t="shared" si="114"/>
        <v>0</v>
      </c>
      <c r="HKX47" s="352">
        <f t="shared" si="114"/>
        <v>0</v>
      </c>
      <c r="HKY47" s="352">
        <f t="shared" si="114"/>
        <v>0</v>
      </c>
      <c r="HKZ47" s="352">
        <f t="shared" si="114"/>
        <v>0</v>
      </c>
      <c r="HLA47" s="352">
        <f t="shared" si="114"/>
        <v>0</v>
      </c>
      <c r="HLB47" s="352">
        <f t="shared" si="114"/>
        <v>0</v>
      </c>
      <c r="HLC47" s="352">
        <f t="shared" si="114"/>
        <v>0</v>
      </c>
      <c r="HLD47" s="352">
        <f t="shared" si="114"/>
        <v>0</v>
      </c>
      <c r="HLE47" s="352">
        <f t="shared" si="114"/>
        <v>0</v>
      </c>
      <c r="HLF47" s="352">
        <f t="shared" si="114"/>
        <v>0</v>
      </c>
      <c r="HLG47" s="352">
        <f t="shared" si="114"/>
        <v>0</v>
      </c>
      <c r="HLH47" s="352">
        <f t="shared" si="114"/>
        <v>0</v>
      </c>
      <c r="HLI47" s="352">
        <f t="shared" si="114"/>
        <v>0</v>
      </c>
      <c r="HLJ47" s="352">
        <f t="shared" si="114"/>
        <v>0</v>
      </c>
      <c r="HLK47" s="352">
        <f t="shared" si="114"/>
        <v>0</v>
      </c>
      <c r="HLL47" s="352">
        <f t="shared" si="114"/>
        <v>0</v>
      </c>
      <c r="HLM47" s="352">
        <f t="shared" si="114"/>
        <v>0</v>
      </c>
      <c r="HLN47" s="352">
        <f t="shared" si="114"/>
        <v>0</v>
      </c>
      <c r="HLO47" s="352">
        <f t="shared" si="114"/>
        <v>0</v>
      </c>
      <c r="HLP47" s="352">
        <f t="shared" si="114"/>
        <v>0</v>
      </c>
      <c r="HLQ47" s="352">
        <f t="shared" si="114"/>
        <v>0</v>
      </c>
      <c r="HLR47" s="352">
        <f t="shared" si="114"/>
        <v>0</v>
      </c>
      <c r="HLS47" s="352">
        <f t="shared" si="114"/>
        <v>0</v>
      </c>
      <c r="HLT47" s="352">
        <f t="shared" si="114"/>
        <v>0</v>
      </c>
      <c r="HLU47" s="352">
        <f t="shared" si="114"/>
        <v>0</v>
      </c>
      <c r="HLV47" s="352">
        <f t="shared" si="114"/>
        <v>0</v>
      </c>
      <c r="HLW47" s="352">
        <f t="shared" si="114"/>
        <v>0</v>
      </c>
      <c r="HLX47" s="352">
        <f t="shared" si="114"/>
        <v>0</v>
      </c>
      <c r="HLY47" s="352">
        <f t="shared" si="114"/>
        <v>0</v>
      </c>
      <c r="HLZ47" s="352">
        <f t="shared" si="114"/>
        <v>0</v>
      </c>
      <c r="HMA47" s="352">
        <f t="shared" si="114"/>
        <v>0</v>
      </c>
      <c r="HMB47" s="352">
        <f t="shared" si="114"/>
        <v>0</v>
      </c>
      <c r="HMC47" s="352">
        <f t="shared" si="114"/>
        <v>0</v>
      </c>
      <c r="HMD47" s="352">
        <f t="shared" si="114"/>
        <v>0</v>
      </c>
      <c r="HME47" s="352">
        <f t="shared" si="114"/>
        <v>0</v>
      </c>
      <c r="HMF47" s="352">
        <f t="shared" si="114"/>
        <v>0</v>
      </c>
      <c r="HMG47" s="352">
        <f t="shared" si="114"/>
        <v>0</v>
      </c>
      <c r="HMH47" s="352">
        <f t="shared" si="114"/>
        <v>0</v>
      </c>
      <c r="HMI47" s="352">
        <f t="shared" si="114"/>
        <v>0</v>
      </c>
      <c r="HMJ47" s="352">
        <f t="shared" si="114"/>
        <v>0</v>
      </c>
      <c r="HMK47" s="352">
        <f t="shared" si="114"/>
        <v>0</v>
      </c>
      <c r="HML47" s="352">
        <f t="shared" si="114"/>
        <v>0</v>
      </c>
      <c r="HMM47" s="352">
        <f t="shared" si="114"/>
        <v>0</v>
      </c>
      <c r="HMN47" s="352">
        <f t="shared" si="114"/>
        <v>0</v>
      </c>
      <c r="HMO47" s="352">
        <f t="shared" si="114"/>
        <v>0</v>
      </c>
      <c r="HMP47" s="352">
        <f t="shared" si="114"/>
        <v>0</v>
      </c>
      <c r="HMQ47" s="352">
        <f t="shared" si="114"/>
        <v>0</v>
      </c>
      <c r="HMR47" s="352">
        <f t="shared" si="114"/>
        <v>0</v>
      </c>
      <c r="HMS47" s="352">
        <f t="shared" si="114"/>
        <v>0</v>
      </c>
      <c r="HMT47" s="352">
        <f t="shared" si="114"/>
        <v>0</v>
      </c>
      <c r="HMU47" s="352">
        <f t="shared" si="114"/>
        <v>0</v>
      </c>
      <c r="HMV47" s="352">
        <f t="shared" si="114"/>
        <v>0</v>
      </c>
      <c r="HMW47" s="352">
        <f t="shared" si="114"/>
        <v>0</v>
      </c>
      <c r="HMX47" s="352">
        <f t="shared" ref="HMX47:HPI47" si="115">SUM(HMX43:HMX46)</f>
        <v>0</v>
      </c>
      <c r="HMY47" s="352">
        <f t="shared" si="115"/>
        <v>0</v>
      </c>
      <c r="HMZ47" s="352">
        <f t="shared" si="115"/>
        <v>0</v>
      </c>
      <c r="HNA47" s="352">
        <f t="shared" si="115"/>
        <v>0</v>
      </c>
      <c r="HNB47" s="352">
        <f t="shared" si="115"/>
        <v>0</v>
      </c>
      <c r="HNC47" s="352">
        <f t="shared" si="115"/>
        <v>0</v>
      </c>
      <c r="HND47" s="352">
        <f t="shared" si="115"/>
        <v>0</v>
      </c>
      <c r="HNE47" s="352">
        <f t="shared" si="115"/>
        <v>0</v>
      </c>
      <c r="HNF47" s="352">
        <f t="shared" si="115"/>
        <v>0</v>
      </c>
      <c r="HNG47" s="352">
        <f t="shared" si="115"/>
        <v>0</v>
      </c>
      <c r="HNH47" s="352">
        <f t="shared" si="115"/>
        <v>0</v>
      </c>
      <c r="HNI47" s="352">
        <f t="shared" si="115"/>
        <v>0</v>
      </c>
      <c r="HNJ47" s="352">
        <f t="shared" si="115"/>
        <v>0</v>
      </c>
      <c r="HNK47" s="352">
        <f t="shared" si="115"/>
        <v>0</v>
      </c>
      <c r="HNL47" s="352">
        <f t="shared" si="115"/>
        <v>0</v>
      </c>
      <c r="HNM47" s="352">
        <f t="shared" si="115"/>
        <v>0</v>
      </c>
      <c r="HNN47" s="352">
        <f t="shared" si="115"/>
        <v>0</v>
      </c>
      <c r="HNO47" s="352">
        <f t="shared" si="115"/>
        <v>0</v>
      </c>
      <c r="HNP47" s="352">
        <f t="shared" si="115"/>
        <v>0</v>
      </c>
      <c r="HNQ47" s="352">
        <f t="shared" si="115"/>
        <v>0</v>
      </c>
      <c r="HNR47" s="352">
        <f t="shared" si="115"/>
        <v>0</v>
      </c>
      <c r="HNS47" s="352">
        <f t="shared" si="115"/>
        <v>0</v>
      </c>
      <c r="HNT47" s="352">
        <f t="shared" si="115"/>
        <v>0</v>
      </c>
      <c r="HNU47" s="352">
        <f t="shared" si="115"/>
        <v>0</v>
      </c>
      <c r="HNV47" s="352">
        <f t="shared" si="115"/>
        <v>0</v>
      </c>
      <c r="HNW47" s="352">
        <f t="shared" si="115"/>
        <v>0</v>
      </c>
      <c r="HNX47" s="352">
        <f t="shared" si="115"/>
        <v>0</v>
      </c>
      <c r="HNY47" s="352">
        <f t="shared" si="115"/>
        <v>0</v>
      </c>
      <c r="HNZ47" s="352">
        <f t="shared" si="115"/>
        <v>0</v>
      </c>
      <c r="HOA47" s="352">
        <f t="shared" si="115"/>
        <v>0</v>
      </c>
      <c r="HOB47" s="352">
        <f t="shared" si="115"/>
        <v>0</v>
      </c>
      <c r="HOC47" s="352">
        <f t="shared" si="115"/>
        <v>0</v>
      </c>
      <c r="HOD47" s="352">
        <f t="shared" si="115"/>
        <v>0</v>
      </c>
      <c r="HOE47" s="352">
        <f t="shared" si="115"/>
        <v>0</v>
      </c>
      <c r="HOF47" s="352">
        <f t="shared" si="115"/>
        <v>0</v>
      </c>
      <c r="HOG47" s="352">
        <f t="shared" si="115"/>
        <v>0</v>
      </c>
      <c r="HOH47" s="352">
        <f t="shared" si="115"/>
        <v>0</v>
      </c>
      <c r="HOI47" s="352">
        <f t="shared" si="115"/>
        <v>0</v>
      </c>
      <c r="HOJ47" s="352">
        <f t="shared" si="115"/>
        <v>0</v>
      </c>
      <c r="HOK47" s="352">
        <f t="shared" si="115"/>
        <v>0</v>
      </c>
      <c r="HOL47" s="352">
        <f t="shared" si="115"/>
        <v>0</v>
      </c>
      <c r="HOM47" s="352">
        <f t="shared" si="115"/>
        <v>0</v>
      </c>
      <c r="HON47" s="352">
        <f t="shared" si="115"/>
        <v>0</v>
      </c>
      <c r="HOO47" s="352">
        <f t="shared" si="115"/>
        <v>0</v>
      </c>
      <c r="HOP47" s="352">
        <f t="shared" si="115"/>
        <v>0</v>
      </c>
      <c r="HOQ47" s="352">
        <f t="shared" si="115"/>
        <v>0</v>
      </c>
      <c r="HOR47" s="352">
        <f t="shared" si="115"/>
        <v>0</v>
      </c>
      <c r="HOS47" s="352">
        <f t="shared" si="115"/>
        <v>0</v>
      </c>
      <c r="HOT47" s="352">
        <f t="shared" si="115"/>
        <v>0</v>
      </c>
      <c r="HOU47" s="352">
        <f t="shared" si="115"/>
        <v>0</v>
      </c>
      <c r="HOV47" s="352">
        <f t="shared" si="115"/>
        <v>0</v>
      </c>
      <c r="HOW47" s="352">
        <f t="shared" si="115"/>
        <v>0</v>
      </c>
      <c r="HOX47" s="352">
        <f t="shared" si="115"/>
        <v>0</v>
      </c>
      <c r="HOY47" s="352">
        <f t="shared" si="115"/>
        <v>0</v>
      </c>
      <c r="HOZ47" s="352">
        <f t="shared" si="115"/>
        <v>0</v>
      </c>
      <c r="HPA47" s="352">
        <f t="shared" si="115"/>
        <v>0</v>
      </c>
      <c r="HPB47" s="352">
        <f t="shared" si="115"/>
        <v>0</v>
      </c>
      <c r="HPC47" s="352">
        <f t="shared" si="115"/>
        <v>0</v>
      </c>
      <c r="HPD47" s="352">
        <f t="shared" si="115"/>
        <v>0</v>
      </c>
      <c r="HPE47" s="352">
        <f t="shared" si="115"/>
        <v>0</v>
      </c>
      <c r="HPF47" s="352">
        <f t="shared" si="115"/>
        <v>0</v>
      </c>
      <c r="HPG47" s="352">
        <f t="shared" si="115"/>
        <v>0</v>
      </c>
      <c r="HPH47" s="352">
        <f t="shared" si="115"/>
        <v>0</v>
      </c>
      <c r="HPI47" s="352">
        <f t="shared" si="115"/>
        <v>0</v>
      </c>
      <c r="HPJ47" s="352">
        <f t="shared" ref="HPJ47:HRU47" si="116">SUM(HPJ43:HPJ46)</f>
        <v>0</v>
      </c>
      <c r="HPK47" s="352">
        <f t="shared" si="116"/>
        <v>0</v>
      </c>
      <c r="HPL47" s="352">
        <f t="shared" si="116"/>
        <v>0</v>
      </c>
      <c r="HPM47" s="352">
        <f t="shared" si="116"/>
        <v>0</v>
      </c>
      <c r="HPN47" s="352">
        <f t="shared" si="116"/>
        <v>0</v>
      </c>
      <c r="HPO47" s="352">
        <f t="shared" si="116"/>
        <v>0</v>
      </c>
      <c r="HPP47" s="352">
        <f t="shared" si="116"/>
        <v>0</v>
      </c>
      <c r="HPQ47" s="352">
        <f t="shared" si="116"/>
        <v>0</v>
      </c>
      <c r="HPR47" s="352">
        <f t="shared" si="116"/>
        <v>0</v>
      </c>
      <c r="HPS47" s="352">
        <f t="shared" si="116"/>
        <v>0</v>
      </c>
      <c r="HPT47" s="352">
        <f t="shared" si="116"/>
        <v>0</v>
      </c>
      <c r="HPU47" s="352">
        <f t="shared" si="116"/>
        <v>0</v>
      </c>
      <c r="HPV47" s="352">
        <f t="shared" si="116"/>
        <v>0</v>
      </c>
      <c r="HPW47" s="352">
        <f t="shared" si="116"/>
        <v>0</v>
      </c>
      <c r="HPX47" s="352">
        <f t="shared" si="116"/>
        <v>0</v>
      </c>
      <c r="HPY47" s="352">
        <f t="shared" si="116"/>
        <v>0</v>
      </c>
      <c r="HPZ47" s="352">
        <f t="shared" si="116"/>
        <v>0</v>
      </c>
      <c r="HQA47" s="352">
        <f t="shared" si="116"/>
        <v>0</v>
      </c>
      <c r="HQB47" s="352">
        <f t="shared" si="116"/>
        <v>0</v>
      </c>
      <c r="HQC47" s="352">
        <f t="shared" si="116"/>
        <v>0</v>
      </c>
      <c r="HQD47" s="352">
        <f t="shared" si="116"/>
        <v>0</v>
      </c>
      <c r="HQE47" s="352">
        <f t="shared" si="116"/>
        <v>0</v>
      </c>
      <c r="HQF47" s="352">
        <f t="shared" si="116"/>
        <v>0</v>
      </c>
      <c r="HQG47" s="352">
        <f t="shared" si="116"/>
        <v>0</v>
      </c>
      <c r="HQH47" s="352">
        <f t="shared" si="116"/>
        <v>0</v>
      </c>
      <c r="HQI47" s="352">
        <f t="shared" si="116"/>
        <v>0</v>
      </c>
      <c r="HQJ47" s="352">
        <f t="shared" si="116"/>
        <v>0</v>
      </c>
      <c r="HQK47" s="352">
        <f t="shared" si="116"/>
        <v>0</v>
      </c>
      <c r="HQL47" s="352">
        <f t="shared" si="116"/>
        <v>0</v>
      </c>
      <c r="HQM47" s="352">
        <f t="shared" si="116"/>
        <v>0</v>
      </c>
      <c r="HQN47" s="352">
        <f t="shared" si="116"/>
        <v>0</v>
      </c>
      <c r="HQO47" s="352">
        <f t="shared" si="116"/>
        <v>0</v>
      </c>
      <c r="HQP47" s="352">
        <f t="shared" si="116"/>
        <v>0</v>
      </c>
      <c r="HQQ47" s="352">
        <f t="shared" si="116"/>
        <v>0</v>
      </c>
      <c r="HQR47" s="352">
        <f t="shared" si="116"/>
        <v>0</v>
      </c>
      <c r="HQS47" s="352">
        <f t="shared" si="116"/>
        <v>0</v>
      </c>
      <c r="HQT47" s="352">
        <f t="shared" si="116"/>
        <v>0</v>
      </c>
      <c r="HQU47" s="352">
        <f t="shared" si="116"/>
        <v>0</v>
      </c>
      <c r="HQV47" s="352">
        <f t="shared" si="116"/>
        <v>0</v>
      </c>
      <c r="HQW47" s="352">
        <f t="shared" si="116"/>
        <v>0</v>
      </c>
      <c r="HQX47" s="352">
        <f t="shared" si="116"/>
        <v>0</v>
      </c>
      <c r="HQY47" s="352">
        <f t="shared" si="116"/>
        <v>0</v>
      </c>
      <c r="HQZ47" s="352">
        <f t="shared" si="116"/>
        <v>0</v>
      </c>
      <c r="HRA47" s="352">
        <f t="shared" si="116"/>
        <v>0</v>
      </c>
      <c r="HRB47" s="352">
        <f t="shared" si="116"/>
        <v>0</v>
      </c>
      <c r="HRC47" s="352">
        <f t="shared" si="116"/>
        <v>0</v>
      </c>
      <c r="HRD47" s="352">
        <f t="shared" si="116"/>
        <v>0</v>
      </c>
      <c r="HRE47" s="352">
        <f t="shared" si="116"/>
        <v>0</v>
      </c>
      <c r="HRF47" s="352">
        <f t="shared" si="116"/>
        <v>0</v>
      </c>
      <c r="HRG47" s="352">
        <f t="shared" si="116"/>
        <v>0</v>
      </c>
      <c r="HRH47" s="352">
        <f t="shared" si="116"/>
        <v>0</v>
      </c>
      <c r="HRI47" s="352">
        <f t="shared" si="116"/>
        <v>0</v>
      </c>
      <c r="HRJ47" s="352">
        <f t="shared" si="116"/>
        <v>0</v>
      </c>
      <c r="HRK47" s="352">
        <f t="shared" si="116"/>
        <v>0</v>
      </c>
      <c r="HRL47" s="352">
        <f t="shared" si="116"/>
        <v>0</v>
      </c>
      <c r="HRM47" s="352">
        <f t="shared" si="116"/>
        <v>0</v>
      </c>
      <c r="HRN47" s="352">
        <f t="shared" si="116"/>
        <v>0</v>
      </c>
      <c r="HRO47" s="352">
        <f t="shared" si="116"/>
        <v>0</v>
      </c>
      <c r="HRP47" s="352">
        <f t="shared" si="116"/>
        <v>0</v>
      </c>
      <c r="HRQ47" s="352">
        <f t="shared" si="116"/>
        <v>0</v>
      </c>
      <c r="HRR47" s="352">
        <f t="shared" si="116"/>
        <v>0</v>
      </c>
      <c r="HRS47" s="352">
        <f t="shared" si="116"/>
        <v>0</v>
      </c>
      <c r="HRT47" s="352">
        <f t="shared" si="116"/>
        <v>0</v>
      </c>
      <c r="HRU47" s="352">
        <f t="shared" si="116"/>
        <v>0</v>
      </c>
      <c r="HRV47" s="352">
        <f t="shared" ref="HRV47:HUG47" si="117">SUM(HRV43:HRV46)</f>
        <v>0</v>
      </c>
      <c r="HRW47" s="352">
        <f t="shared" si="117"/>
        <v>0</v>
      </c>
      <c r="HRX47" s="352">
        <f t="shared" si="117"/>
        <v>0</v>
      </c>
      <c r="HRY47" s="352">
        <f t="shared" si="117"/>
        <v>0</v>
      </c>
      <c r="HRZ47" s="352">
        <f t="shared" si="117"/>
        <v>0</v>
      </c>
      <c r="HSA47" s="352">
        <f t="shared" si="117"/>
        <v>0</v>
      </c>
      <c r="HSB47" s="352">
        <f t="shared" si="117"/>
        <v>0</v>
      </c>
      <c r="HSC47" s="352">
        <f t="shared" si="117"/>
        <v>0</v>
      </c>
      <c r="HSD47" s="352">
        <f t="shared" si="117"/>
        <v>0</v>
      </c>
      <c r="HSE47" s="352">
        <f t="shared" si="117"/>
        <v>0</v>
      </c>
      <c r="HSF47" s="352">
        <f t="shared" si="117"/>
        <v>0</v>
      </c>
      <c r="HSG47" s="352">
        <f t="shared" si="117"/>
        <v>0</v>
      </c>
      <c r="HSH47" s="352">
        <f t="shared" si="117"/>
        <v>0</v>
      </c>
      <c r="HSI47" s="352">
        <f t="shared" si="117"/>
        <v>0</v>
      </c>
      <c r="HSJ47" s="352">
        <f t="shared" si="117"/>
        <v>0</v>
      </c>
      <c r="HSK47" s="352">
        <f t="shared" si="117"/>
        <v>0</v>
      </c>
      <c r="HSL47" s="352">
        <f t="shared" si="117"/>
        <v>0</v>
      </c>
      <c r="HSM47" s="352">
        <f t="shared" si="117"/>
        <v>0</v>
      </c>
      <c r="HSN47" s="352">
        <f t="shared" si="117"/>
        <v>0</v>
      </c>
      <c r="HSO47" s="352">
        <f t="shared" si="117"/>
        <v>0</v>
      </c>
      <c r="HSP47" s="352">
        <f t="shared" si="117"/>
        <v>0</v>
      </c>
      <c r="HSQ47" s="352">
        <f t="shared" si="117"/>
        <v>0</v>
      </c>
      <c r="HSR47" s="352">
        <f t="shared" si="117"/>
        <v>0</v>
      </c>
      <c r="HSS47" s="352">
        <f t="shared" si="117"/>
        <v>0</v>
      </c>
      <c r="HST47" s="352">
        <f t="shared" si="117"/>
        <v>0</v>
      </c>
      <c r="HSU47" s="352">
        <f t="shared" si="117"/>
        <v>0</v>
      </c>
      <c r="HSV47" s="352">
        <f t="shared" si="117"/>
        <v>0</v>
      </c>
      <c r="HSW47" s="352">
        <f t="shared" si="117"/>
        <v>0</v>
      </c>
      <c r="HSX47" s="352">
        <f t="shared" si="117"/>
        <v>0</v>
      </c>
      <c r="HSY47" s="352">
        <f t="shared" si="117"/>
        <v>0</v>
      </c>
      <c r="HSZ47" s="352">
        <f t="shared" si="117"/>
        <v>0</v>
      </c>
      <c r="HTA47" s="352">
        <f t="shared" si="117"/>
        <v>0</v>
      </c>
      <c r="HTB47" s="352">
        <f t="shared" si="117"/>
        <v>0</v>
      </c>
      <c r="HTC47" s="352">
        <f t="shared" si="117"/>
        <v>0</v>
      </c>
      <c r="HTD47" s="352">
        <f t="shared" si="117"/>
        <v>0</v>
      </c>
      <c r="HTE47" s="352">
        <f t="shared" si="117"/>
        <v>0</v>
      </c>
      <c r="HTF47" s="352">
        <f t="shared" si="117"/>
        <v>0</v>
      </c>
      <c r="HTG47" s="352">
        <f t="shared" si="117"/>
        <v>0</v>
      </c>
      <c r="HTH47" s="352">
        <f t="shared" si="117"/>
        <v>0</v>
      </c>
      <c r="HTI47" s="352">
        <f t="shared" si="117"/>
        <v>0</v>
      </c>
      <c r="HTJ47" s="352">
        <f t="shared" si="117"/>
        <v>0</v>
      </c>
      <c r="HTK47" s="352">
        <f t="shared" si="117"/>
        <v>0</v>
      </c>
      <c r="HTL47" s="352">
        <f t="shared" si="117"/>
        <v>0</v>
      </c>
      <c r="HTM47" s="352">
        <f t="shared" si="117"/>
        <v>0</v>
      </c>
      <c r="HTN47" s="352">
        <f t="shared" si="117"/>
        <v>0</v>
      </c>
      <c r="HTO47" s="352">
        <f t="shared" si="117"/>
        <v>0</v>
      </c>
      <c r="HTP47" s="352">
        <f t="shared" si="117"/>
        <v>0</v>
      </c>
      <c r="HTQ47" s="352">
        <f t="shared" si="117"/>
        <v>0</v>
      </c>
      <c r="HTR47" s="352">
        <f t="shared" si="117"/>
        <v>0</v>
      </c>
      <c r="HTS47" s="352">
        <f t="shared" si="117"/>
        <v>0</v>
      </c>
      <c r="HTT47" s="352">
        <f t="shared" si="117"/>
        <v>0</v>
      </c>
      <c r="HTU47" s="352">
        <f t="shared" si="117"/>
        <v>0</v>
      </c>
      <c r="HTV47" s="352">
        <f t="shared" si="117"/>
        <v>0</v>
      </c>
      <c r="HTW47" s="352">
        <f t="shared" si="117"/>
        <v>0</v>
      </c>
      <c r="HTX47" s="352">
        <f t="shared" si="117"/>
        <v>0</v>
      </c>
      <c r="HTY47" s="352">
        <f t="shared" si="117"/>
        <v>0</v>
      </c>
      <c r="HTZ47" s="352">
        <f t="shared" si="117"/>
        <v>0</v>
      </c>
      <c r="HUA47" s="352">
        <f t="shared" si="117"/>
        <v>0</v>
      </c>
      <c r="HUB47" s="352">
        <f t="shared" si="117"/>
        <v>0</v>
      </c>
      <c r="HUC47" s="352">
        <f t="shared" si="117"/>
        <v>0</v>
      </c>
      <c r="HUD47" s="352">
        <f t="shared" si="117"/>
        <v>0</v>
      </c>
      <c r="HUE47" s="352">
        <f t="shared" si="117"/>
        <v>0</v>
      </c>
      <c r="HUF47" s="352">
        <f t="shared" si="117"/>
        <v>0</v>
      </c>
      <c r="HUG47" s="352">
        <f t="shared" si="117"/>
        <v>0</v>
      </c>
      <c r="HUH47" s="352">
        <f t="shared" ref="HUH47:HWS47" si="118">SUM(HUH43:HUH46)</f>
        <v>0</v>
      </c>
      <c r="HUI47" s="352">
        <f t="shared" si="118"/>
        <v>0</v>
      </c>
      <c r="HUJ47" s="352">
        <f t="shared" si="118"/>
        <v>0</v>
      </c>
      <c r="HUK47" s="352">
        <f t="shared" si="118"/>
        <v>0</v>
      </c>
      <c r="HUL47" s="352">
        <f t="shared" si="118"/>
        <v>0</v>
      </c>
      <c r="HUM47" s="352">
        <f t="shared" si="118"/>
        <v>0</v>
      </c>
      <c r="HUN47" s="352">
        <f t="shared" si="118"/>
        <v>0</v>
      </c>
      <c r="HUO47" s="352">
        <f t="shared" si="118"/>
        <v>0</v>
      </c>
      <c r="HUP47" s="352">
        <f t="shared" si="118"/>
        <v>0</v>
      </c>
      <c r="HUQ47" s="352">
        <f t="shared" si="118"/>
        <v>0</v>
      </c>
      <c r="HUR47" s="352">
        <f t="shared" si="118"/>
        <v>0</v>
      </c>
      <c r="HUS47" s="352">
        <f t="shared" si="118"/>
        <v>0</v>
      </c>
      <c r="HUT47" s="352">
        <f t="shared" si="118"/>
        <v>0</v>
      </c>
      <c r="HUU47" s="352">
        <f t="shared" si="118"/>
        <v>0</v>
      </c>
      <c r="HUV47" s="352">
        <f t="shared" si="118"/>
        <v>0</v>
      </c>
      <c r="HUW47" s="352">
        <f t="shared" si="118"/>
        <v>0</v>
      </c>
      <c r="HUX47" s="352">
        <f t="shared" si="118"/>
        <v>0</v>
      </c>
      <c r="HUY47" s="352">
        <f t="shared" si="118"/>
        <v>0</v>
      </c>
      <c r="HUZ47" s="352">
        <f t="shared" si="118"/>
        <v>0</v>
      </c>
      <c r="HVA47" s="352">
        <f t="shared" si="118"/>
        <v>0</v>
      </c>
      <c r="HVB47" s="352">
        <f t="shared" si="118"/>
        <v>0</v>
      </c>
      <c r="HVC47" s="352">
        <f t="shared" si="118"/>
        <v>0</v>
      </c>
      <c r="HVD47" s="352">
        <f t="shared" si="118"/>
        <v>0</v>
      </c>
      <c r="HVE47" s="352">
        <f t="shared" si="118"/>
        <v>0</v>
      </c>
      <c r="HVF47" s="352">
        <f t="shared" si="118"/>
        <v>0</v>
      </c>
      <c r="HVG47" s="352">
        <f t="shared" si="118"/>
        <v>0</v>
      </c>
      <c r="HVH47" s="352">
        <f t="shared" si="118"/>
        <v>0</v>
      </c>
      <c r="HVI47" s="352">
        <f t="shared" si="118"/>
        <v>0</v>
      </c>
      <c r="HVJ47" s="352">
        <f t="shared" si="118"/>
        <v>0</v>
      </c>
      <c r="HVK47" s="352">
        <f t="shared" si="118"/>
        <v>0</v>
      </c>
      <c r="HVL47" s="352">
        <f t="shared" si="118"/>
        <v>0</v>
      </c>
      <c r="HVM47" s="352">
        <f t="shared" si="118"/>
        <v>0</v>
      </c>
      <c r="HVN47" s="352">
        <f t="shared" si="118"/>
        <v>0</v>
      </c>
      <c r="HVO47" s="352">
        <f t="shared" si="118"/>
        <v>0</v>
      </c>
      <c r="HVP47" s="352">
        <f t="shared" si="118"/>
        <v>0</v>
      </c>
      <c r="HVQ47" s="352">
        <f t="shared" si="118"/>
        <v>0</v>
      </c>
      <c r="HVR47" s="352">
        <f t="shared" si="118"/>
        <v>0</v>
      </c>
      <c r="HVS47" s="352">
        <f t="shared" si="118"/>
        <v>0</v>
      </c>
      <c r="HVT47" s="352">
        <f t="shared" si="118"/>
        <v>0</v>
      </c>
      <c r="HVU47" s="352">
        <f t="shared" si="118"/>
        <v>0</v>
      </c>
      <c r="HVV47" s="352">
        <f t="shared" si="118"/>
        <v>0</v>
      </c>
      <c r="HVW47" s="352">
        <f t="shared" si="118"/>
        <v>0</v>
      </c>
      <c r="HVX47" s="352">
        <f t="shared" si="118"/>
        <v>0</v>
      </c>
      <c r="HVY47" s="352">
        <f t="shared" si="118"/>
        <v>0</v>
      </c>
      <c r="HVZ47" s="352">
        <f t="shared" si="118"/>
        <v>0</v>
      </c>
      <c r="HWA47" s="352">
        <f t="shared" si="118"/>
        <v>0</v>
      </c>
      <c r="HWB47" s="352">
        <f t="shared" si="118"/>
        <v>0</v>
      </c>
      <c r="HWC47" s="352">
        <f t="shared" si="118"/>
        <v>0</v>
      </c>
      <c r="HWD47" s="352">
        <f t="shared" si="118"/>
        <v>0</v>
      </c>
      <c r="HWE47" s="352">
        <f t="shared" si="118"/>
        <v>0</v>
      </c>
      <c r="HWF47" s="352">
        <f t="shared" si="118"/>
        <v>0</v>
      </c>
      <c r="HWG47" s="352">
        <f t="shared" si="118"/>
        <v>0</v>
      </c>
      <c r="HWH47" s="352">
        <f t="shared" si="118"/>
        <v>0</v>
      </c>
      <c r="HWI47" s="352">
        <f t="shared" si="118"/>
        <v>0</v>
      </c>
      <c r="HWJ47" s="352">
        <f t="shared" si="118"/>
        <v>0</v>
      </c>
      <c r="HWK47" s="352">
        <f t="shared" si="118"/>
        <v>0</v>
      </c>
      <c r="HWL47" s="352">
        <f t="shared" si="118"/>
        <v>0</v>
      </c>
      <c r="HWM47" s="352">
        <f t="shared" si="118"/>
        <v>0</v>
      </c>
      <c r="HWN47" s="352">
        <f t="shared" si="118"/>
        <v>0</v>
      </c>
      <c r="HWO47" s="352">
        <f t="shared" si="118"/>
        <v>0</v>
      </c>
      <c r="HWP47" s="352">
        <f t="shared" si="118"/>
        <v>0</v>
      </c>
      <c r="HWQ47" s="352">
        <f t="shared" si="118"/>
        <v>0</v>
      </c>
      <c r="HWR47" s="352">
        <f t="shared" si="118"/>
        <v>0</v>
      </c>
      <c r="HWS47" s="352">
        <f t="shared" si="118"/>
        <v>0</v>
      </c>
      <c r="HWT47" s="352">
        <f t="shared" ref="HWT47:HZE47" si="119">SUM(HWT43:HWT46)</f>
        <v>0</v>
      </c>
      <c r="HWU47" s="352">
        <f t="shared" si="119"/>
        <v>0</v>
      </c>
      <c r="HWV47" s="352">
        <f t="shared" si="119"/>
        <v>0</v>
      </c>
      <c r="HWW47" s="352">
        <f t="shared" si="119"/>
        <v>0</v>
      </c>
      <c r="HWX47" s="352">
        <f t="shared" si="119"/>
        <v>0</v>
      </c>
      <c r="HWY47" s="352">
        <f t="shared" si="119"/>
        <v>0</v>
      </c>
      <c r="HWZ47" s="352">
        <f t="shared" si="119"/>
        <v>0</v>
      </c>
      <c r="HXA47" s="352">
        <f t="shared" si="119"/>
        <v>0</v>
      </c>
      <c r="HXB47" s="352">
        <f t="shared" si="119"/>
        <v>0</v>
      </c>
      <c r="HXC47" s="352">
        <f t="shared" si="119"/>
        <v>0</v>
      </c>
      <c r="HXD47" s="352">
        <f t="shared" si="119"/>
        <v>0</v>
      </c>
      <c r="HXE47" s="352">
        <f t="shared" si="119"/>
        <v>0</v>
      </c>
      <c r="HXF47" s="352">
        <f t="shared" si="119"/>
        <v>0</v>
      </c>
      <c r="HXG47" s="352">
        <f t="shared" si="119"/>
        <v>0</v>
      </c>
      <c r="HXH47" s="352">
        <f t="shared" si="119"/>
        <v>0</v>
      </c>
      <c r="HXI47" s="352">
        <f t="shared" si="119"/>
        <v>0</v>
      </c>
      <c r="HXJ47" s="352">
        <f t="shared" si="119"/>
        <v>0</v>
      </c>
      <c r="HXK47" s="352">
        <f t="shared" si="119"/>
        <v>0</v>
      </c>
      <c r="HXL47" s="352">
        <f t="shared" si="119"/>
        <v>0</v>
      </c>
      <c r="HXM47" s="352">
        <f t="shared" si="119"/>
        <v>0</v>
      </c>
      <c r="HXN47" s="352">
        <f t="shared" si="119"/>
        <v>0</v>
      </c>
      <c r="HXO47" s="352">
        <f t="shared" si="119"/>
        <v>0</v>
      </c>
      <c r="HXP47" s="352">
        <f t="shared" si="119"/>
        <v>0</v>
      </c>
      <c r="HXQ47" s="352">
        <f t="shared" si="119"/>
        <v>0</v>
      </c>
      <c r="HXR47" s="352">
        <f t="shared" si="119"/>
        <v>0</v>
      </c>
      <c r="HXS47" s="352">
        <f t="shared" si="119"/>
        <v>0</v>
      </c>
      <c r="HXT47" s="352">
        <f t="shared" si="119"/>
        <v>0</v>
      </c>
      <c r="HXU47" s="352">
        <f t="shared" si="119"/>
        <v>0</v>
      </c>
      <c r="HXV47" s="352">
        <f t="shared" si="119"/>
        <v>0</v>
      </c>
      <c r="HXW47" s="352">
        <f t="shared" si="119"/>
        <v>0</v>
      </c>
      <c r="HXX47" s="352">
        <f t="shared" si="119"/>
        <v>0</v>
      </c>
      <c r="HXY47" s="352">
        <f t="shared" si="119"/>
        <v>0</v>
      </c>
      <c r="HXZ47" s="352">
        <f t="shared" si="119"/>
        <v>0</v>
      </c>
      <c r="HYA47" s="352">
        <f t="shared" si="119"/>
        <v>0</v>
      </c>
      <c r="HYB47" s="352">
        <f t="shared" si="119"/>
        <v>0</v>
      </c>
      <c r="HYC47" s="352">
        <f t="shared" si="119"/>
        <v>0</v>
      </c>
      <c r="HYD47" s="352">
        <f t="shared" si="119"/>
        <v>0</v>
      </c>
      <c r="HYE47" s="352">
        <f t="shared" si="119"/>
        <v>0</v>
      </c>
      <c r="HYF47" s="352">
        <f t="shared" si="119"/>
        <v>0</v>
      </c>
      <c r="HYG47" s="352">
        <f t="shared" si="119"/>
        <v>0</v>
      </c>
      <c r="HYH47" s="352">
        <f t="shared" si="119"/>
        <v>0</v>
      </c>
      <c r="HYI47" s="352">
        <f t="shared" si="119"/>
        <v>0</v>
      </c>
      <c r="HYJ47" s="352">
        <f t="shared" si="119"/>
        <v>0</v>
      </c>
      <c r="HYK47" s="352">
        <f t="shared" si="119"/>
        <v>0</v>
      </c>
      <c r="HYL47" s="352">
        <f t="shared" si="119"/>
        <v>0</v>
      </c>
      <c r="HYM47" s="352">
        <f t="shared" si="119"/>
        <v>0</v>
      </c>
      <c r="HYN47" s="352">
        <f t="shared" si="119"/>
        <v>0</v>
      </c>
      <c r="HYO47" s="352">
        <f t="shared" si="119"/>
        <v>0</v>
      </c>
      <c r="HYP47" s="352">
        <f t="shared" si="119"/>
        <v>0</v>
      </c>
      <c r="HYQ47" s="352">
        <f t="shared" si="119"/>
        <v>0</v>
      </c>
      <c r="HYR47" s="352">
        <f t="shared" si="119"/>
        <v>0</v>
      </c>
      <c r="HYS47" s="352">
        <f t="shared" si="119"/>
        <v>0</v>
      </c>
      <c r="HYT47" s="352">
        <f t="shared" si="119"/>
        <v>0</v>
      </c>
      <c r="HYU47" s="352">
        <f t="shared" si="119"/>
        <v>0</v>
      </c>
      <c r="HYV47" s="352">
        <f t="shared" si="119"/>
        <v>0</v>
      </c>
      <c r="HYW47" s="352">
        <f t="shared" si="119"/>
        <v>0</v>
      </c>
      <c r="HYX47" s="352">
        <f t="shared" si="119"/>
        <v>0</v>
      </c>
      <c r="HYY47" s="352">
        <f t="shared" si="119"/>
        <v>0</v>
      </c>
      <c r="HYZ47" s="352">
        <f t="shared" si="119"/>
        <v>0</v>
      </c>
      <c r="HZA47" s="352">
        <f t="shared" si="119"/>
        <v>0</v>
      </c>
      <c r="HZB47" s="352">
        <f t="shared" si="119"/>
        <v>0</v>
      </c>
      <c r="HZC47" s="352">
        <f t="shared" si="119"/>
        <v>0</v>
      </c>
      <c r="HZD47" s="352">
        <f t="shared" si="119"/>
        <v>0</v>
      </c>
      <c r="HZE47" s="352">
        <f t="shared" si="119"/>
        <v>0</v>
      </c>
      <c r="HZF47" s="352">
        <f t="shared" ref="HZF47:IBQ47" si="120">SUM(HZF43:HZF46)</f>
        <v>0</v>
      </c>
      <c r="HZG47" s="352">
        <f t="shared" si="120"/>
        <v>0</v>
      </c>
      <c r="HZH47" s="352">
        <f t="shared" si="120"/>
        <v>0</v>
      </c>
      <c r="HZI47" s="352">
        <f t="shared" si="120"/>
        <v>0</v>
      </c>
      <c r="HZJ47" s="352">
        <f t="shared" si="120"/>
        <v>0</v>
      </c>
      <c r="HZK47" s="352">
        <f t="shared" si="120"/>
        <v>0</v>
      </c>
      <c r="HZL47" s="352">
        <f t="shared" si="120"/>
        <v>0</v>
      </c>
      <c r="HZM47" s="352">
        <f t="shared" si="120"/>
        <v>0</v>
      </c>
      <c r="HZN47" s="352">
        <f t="shared" si="120"/>
        <v>0</v>
      </c>
      <c r="HZO47" s="352">
        <f t="shared" si="120"/>
        <v>0</v>
      </c>
      <c r="HZP47" s="352">
        <f t="shared" si="120"/>
        <v>0</v>
      </c>
      <c r="HZQ47" s="352">
        <f t="shared" si="120"/>
        <v>0</v>
      </c>
      <c r="HZR47" s="352">
        <f t="shared" si="120"/>
        <v>0</v>
      </c>
      <c r="HZS47" s="352">
        <f t="shared" si="120"/>
        <v>0</v>
      </c>
      <c r="HZT47" s="352">
        <f t="shared" si="120"/>
        <v>0</v>
      </c>
      <c r="HZU47" s="352">
        <f t="shared" si="120"/>
        <v>0</v>
      </c>
      <c r="HZV47" s="352">
        <f t="shared" si="120"/>
        <v>0</v>
      </c>
      <c r="HZW47" s="352">
        <f t="shared" si="120"/>
        <v>0</v>
      </c>
      <c r="HZX47" s="352">
        <f t="shared" si="120"/>
        <v>0</v>
      </c>
      <c r="HZY47" s="352">
        <f t="shared" si="120"/>
        <v>0</v>
      </c>
      <c r="HZZ47" s="352">
        <f t="shared" si="120"/>
        <v>0</v>
      </c>
      <c r="IAA47" s="352">
        <f t="shared" si="120"/>
        <v>0</v>
      </c>
      <c r="IAB47" s="352">
        <f t="shared" si="120"/>
        <v>0</v>
      </c>
      <c r="IAC47" s="352">
        <f t="shared" si="120"/>
        <v>0</v>
      </c>
      <c r="IAD47" s="352">
        <f t="shared" si="120"/>
        <v>0</v>
      </c>
      <c r="IAE47" s="352">
        <f t="shared" si="120"/>
        <v>0</v>
      </c>
      <c r="IAF47" s="352">
        <f t="shared" si="120"/>
        <v>0</v>
      </c>
      <c r="IAG47" s="352">
        <f t="shared" si="120"/>
        <v>0</v>
      </c>
      <c r="IAH47" s="352">
        <f t="shared" si="120"/>
        <v>0</v>
      </c>
      <c r="IAI47" s="352">
        <f t="shared" si="120"/>
        <v>0</v>
      </c>
      <c r="IAJ47" s="352">
        <f t="shared" si="120"/>
        <v>0</v>
      </c>
      <c r="IAK47" s="352">
        <f t="shared" si="120"/>
        <v>0</v>
      </c>
      <c r="IAL47" s="352">
        <f t="shared" si="120"/>
        <v>0</v>
      </c>
      <c r="IAM47" s="352">
        <f t="shared" si="120"/>
        <v>0</v>
      </c>
      <c r="IAN47" s="352">
        <f t="shared" si="120"/>
        <v>0</v>
      </c>
      <c r="IAO47" s="352">
        <f t="shared" si="120"/>
        <v>0</v>
      </c>
      <c r="IAP47" s="352">
        <f t="shared" si="120"/>
        <v>0</v>
      </c>
      <c r="IAQ47" s="352">
        <f t="shared" si="120"/>
        <v>0</v>
      </c>
      <c r="IAR47" s="352">
        <f t="shared" si="120"/>
        <v>0</v>
      </c>
      <c r="IAS47" s="352">
        <f t="shared" si="120"/>
        <v>0</v>
      </c>
      <c r="IAT47" s="352">
        <f t="shared" si="120"/>
        <v>0</v>
      </c>
      <c r="IAU47" s="352">
        <f t="shared" si="120"/>
        <v>0</v>
      </c>
      <c r="IAV47" s="352">
        <f t="shared" si="120"/>
        <v>0</v>
      </c>
      <c r="IAW47" s="352">
        <f t="shared" si="120"/>
        <v>0</v>
      </c>
      <c r="IAX47" s="352">
        <f t="shared" si="120"/>
        <v>0</v>
      </c>
      <c r="IAY47" s="352">
        <f t="shared" si="120"/>
        <v>0</v>
      </c>
      <c r="IAZ47" s="352">
        <f t="shared" si="120"/>
        <v>0</v>
      </c>
      <c r="IBA47" s="352">
        <f t="shared" si="120"/>
        <v>0</v>
      </c>
      <c r="IBB47" s="352">
        <f t="shared" si="120"/>
        <v>0</v>
      </c>
      <c r="IBC47" s="352">
        <f t="shared" si="120"/>
        <v>0</v>
      </c>
      <c r="IBD47" s="352">
        <f t="shared" si="120"/>
        <v>0</v>
      </c>
      <c r="IBE47" s="352">
        <f t="shared" si="120"/>
        <v>0</v>
      </c>
      <c r="IBF47" s="352">
        <f t="shared" si="120"/>
        <v>0</v>
      </c>
      <c r="IBG47" s="352">
        <f t="shared" si="120"/>
        <v>0</v>
      </c>
      <c r="IBH47" s="352">
        <f t="shared" si="120"/>
        <v>0</v>
      </c>
      <c r="IBI47" s="352">
        <f t="shared" si="120"/>
        <v>0</v>
      </c>
      <c r="IBJ47" s="352">
        <f t="shared" si="120"/>
        <v>0</v>
      </c>
      <c r="IBK47" s="352">
        <f t="shared" si="120"/>
        <v>0</v>
      </c>
      <c r="IBL47" s="352">
        <f t="shared" si="120"/>
        <v>0</v>
      </c>
      <c r="IBM47" s="352">
        <f t="shared" si="120"/>
        <v>0</v>
      </c>
      <c r="IBN47" s="352">
        <f t="shared" si="120"/>
        <v>0</v>
      </c>
      <c r="IBO47" s="352">
        <f t="shared" si="120"/>
        <v>0</v>
      </c>
      <c r="IBP47" s="352">
        <f t="shared" si="120"/>
        <v>0</v>
      </c>
      <c r="IBQ47" s="352">
        <f t="shared" si="120"/>
        <v>0</v>
      </c>
      <c r="IBR47" s="352">
        <f t="shared" ref="IBR47:IEC47" si="121">SUM(IBR43:IBR46)</f>
        <v>0</v>
      </c>
      <c r="IBS47" s="352">
        <f t="shared" si="121"/>
        <v>0</v>
      </c>
      <c r="IBT47" s="352">
        <f t="shared" si="121"/>
        <v>0</v>
      </c>
      <c r="IBU47" s="352">
        <f t="shared" si="121"/>
        <v>0</v>
      </c>
      <c r="IBV47" s="352">
        <f t="shared" si="121"/>
        <v>0</v>
      </c>
      <c r="IBW47" s="352">
        <f t="shared" si="121"/>
        <v>0</v>
      </c>
      <c r="IBX47" s="352">
        <f t="shared" si="121"/>
        <v>0</v>
      </c>
      <c r="IBY47" s="352">
        <f t="shared" si="121"/>
        <v>0</v>
      </c>
      <c r="IBZ47" s="352">
        <f t="shared" si="121"/>
        <v>0</v>
      </c>
      <c r="ICA47" s="352">
        <f t="shared" si="121"/>
        <v>0</v>
      </c>
      <c r="ICB47" s="352">
        <f t="shared" si="121"/>
        <v>0</v>
      </c>
      <c r="ICC47" s="352">
        <f t="shared" si="121"/>
        <v>0</v>
      </c>
      <c r="ICD47" s="352">
        <f t="shared" si="121"/>
        <v>0</v>
      </c>
      <c r="ICE47" s="352">
        <f t="shared" si="121"/>
        <v>0</v>
      </c>
      <c r="ICF47" s="352">
        <f t="shared" si="121"/>
        <v>0</v>
      </c>
      <c r="ICG47" s="352">
        <f t="shared" si="121"/>
        <v>0</v>
      </c>
      <c r="ICH47" s="352">
        <f t="shared" si="121"/>
        <v>0</v>
      </c>
      <c r="ICI47" s="352">
        <f t="shared" si="121"/>
        <v>0</v>
      </c>
      <c r="ICJ47" s="352">
        <f t="shared" si="121"/>
        <v>0</v>
      </c>
      <c r="ICK47" s="352">
        <f t="shared" si="121"/>
        <v>0</v>
      </c>
      <c r="ICL47" s="352">
        <f t="shared" si="121"/>
        <v>0</v>
      </c>
      <c r="ICM47" s="352">
        <f t="shared" si="121"/>
        <v>0</v>
      </c>
      <c r="ICN47" s="352">
        <f t="shared" si="121"/>
        <v>0</v>
      </c>
      <c r="ICO47" s="352">
        <f t="shared" si="121"/>
        <v>0</v>
      </c>
      <c r="ICP47" s="352">
        <f t="shared" si="121"/>
        <v>0</v>
      </c>
      <c r="ICQ47" s="352">
        <f t="shared" si="121"/>
        <v>0</v>
      </c>
      <c r="ICR47" s="352">
        <f t="shared" si="121"/>
        <v>0</v>
      </c>
      <c r="ICS47" s="352">
        <f t="shared" si="121"/>
        <v>0</v>
      </c>
      <c r="ICT47" s="352">
        <f t="shared" si="121"/>
        <v>0</v>
      </c>
      <c r="ICU47" s="352">
        <f t="shared" si="121"/>
        <v>0</v>
      </c>
      <c r="ICV47" s="352">
        <f t="shared" si="121"/>
        <v>0</v>
      </c>
      <c r="ICW47" s="352">
        <f t="shared" si="121"/>
        <v>0</v>
      </c>
      <c r="ICX47" s="352">
        <f t="shared" si="121"/>
        <v>0</v>
      </c>
      <c r="ICY47" s="352">
        <f t="shared" si="121"/>
        <v>0</v>
      </c>
      <c r="ICZ47" s="352">
        <f t="shared" si="121"/>
        <v>0</v>
      </c>
      <c r="IDA47" s="352">
        <f t="shared" si="121"/>
        <v>0</v>
      </c>
      <c r="IDB47" s="352">
        <f t="shared" si="121"/>
        <v>0</v>
      </c>
      <c r="IDC47" s="352">
        <f t="shared" si="121"/>
        <v>0</v>
      </c>
      <c r="IDD47" s="352">
        <f t="shared" si="121"/>
        <v>0</v>
      </c>
      <c r="IDE47" s="352">
        <f t="shared" si="121"/>
        <v>0</v>
      </c>
      <c r="IDF47" s="352">
        <f t="shared" si="121"/>
        <v>0</v>
      </c>
      <c r="IDG47" s="352">
        <f t="shared" si="121"/>
        <v>0</v>
      </c>
      <c r="IDH47" s="352">
        <f t="shared" si="121"/>
        <v>0</v>
      </c>
      <c r="IDI47" s="352">
        <f t="shared" si="121"/>
        <v>0</v>
      </c>
      <c r="IDJ47" s="352">
        <f t="shared" si="121"/>
        <v>0</v>
      </c>
      <c r="IDK47" s="352">
        <f t="shared" si="121"/>
        <v>0</v>
      </c>
      <c r="IDL47" s="352">
        <f t="shared" si="121"/>
        <v>0</v>
      </c>
      <c r="IDM47" s="352">
        <f t="shared" si="121"/>
        <v>0</v>
      </c>
      <c r="IDN47" s="352">
        <f t="shared" si="121"/>
        <v>0</v>
      </c>
      <c r="IDO47" s="352">
        <f t="shared" si="121"/>
        <v>0</v>
      </c>
      <c r="IDP47" s="352">
        <f t="shared" si="121"/>
        <v>0</v>
      </c>
      <c r="IDQ47" s="352">
        <f t="shared" si="121"/>
        <v>0</v>
      </c>
      <c r="IDR47" s="352">
        <f t="shared" si="121"/>
        <v>0</v>
      </c>
      <c r="IDS47" s="352">
        <f t="shared" si="121"/>
        <v>0</v>
      </c>
      <c r="IDT47" s="352">
        <f t="shared" si="121"/>
        <v>0</v>
      </c>
      <c r="IDU47" s="352">
        <f t="shared" si="121"/>
        <v>0</v>
      </c>
      <c r="IDV47" s="352">
        <f t="shared" si="121"/>
        <v>0</v>
      </c>
      <c r="IDW47" s="352">
        <f t="shared" si="121"/>
        <v>0</v>
      </c>
      <c r="IDX47" s="352">
        <f t="shared" si="121"/>
        <v>0</v>
      </c>
      <c r="IDY47" s="352">
        <f t="shared" si="121"/>
        <v>0</v>
      </c>
      <c r="IDZ47" s="352">
        <f t="shared" si="121"/>
        <v>0</v>
      </c>
      <c r="IEA47" s="352">
        <f t="shared" si="121"/>
        <v>0</v>
      </c>
      <c r="IEB47" s="352">
        <f t="shared" si="121"/>
        <v>0</v>
      </c>
      <c r="IEC47" s="352">
        <f t="shared" si="121"/>
        <v>0</v>
      </c>
      <c r="IED47" s="352">
        <f t="shared" ref="IED47:IGO47" si="122">SUM(IED43:IED46)</f>
        <v>0</v>
      </c>
      <c r="IEE47" s="352">
        <f t="shared" si="122"/>
        <v>0</v>
      </c>
      <c r="IEF47" s="352">
        <f t="shared" si="122"/>
        <v>0</v>
      </c>
      <c r="IEG47" s="352">
        <f t="shared" si="122"/>
        <v>0</v>
      </c>
      <c r="IEH47" s="352">
        <f t="shared" si="122"/>
        <v>0</v>
      </c>
      <c r="IEI47" s="352">
        <f t="shared" si="122"/>
        <v>0</v>
      </c>
      <c r="IEJ47" s="352">
        <f t="shared" si="122"/>
        <v>0</v>
      </c>
      <c r="IEK47" s="352">
        <f t="shared" si="122"/>
        <v>0</v>
      </c>
      <c r="IEL47" s="352">
        <f t="shared" si="122"/>
        <v>0</v>
      </c>
      <c r="IEM47" s="352">
        <f t="shared" si="122"/>
        <v>0</v>
      </c>
      <c r="IEN47" s="352">
        <f t="shared" si="122"/>
        <v>0</v>
      </c>
      <c r="IEO47" s="352">
        <f t="shared" si="122"/>
        <v>0</v>
      </c>
      <c r="IEP47" s="352">
        <f t="shared" si="122"/>
        <v>0</v>
      </c>
      <c r="IEQ47" s="352">
        <f t="shared" si="122"/>
        <v>0</v>
      </c>
      <c r="IER47" s="352">
        <f t="shared" si="122"/>
        <v>0</v>
      </c>
      <c r="IES47" s="352">
        <f t="shared" si="122"/>
        <v>0</v>
      </c>
      <c r="IET47" s="352">
        <f t="shared" si="122"/>
        <v>0</v>
      </c>
      <c r="IEU47" s="352">
        <f t="shared" si="122"/>
        <v>0</v>
      </c>
      <c r="IEV47" s="352">
        <f t="shared" si="122"/>
        <v>0</v>
      </c>
      <c r="IEW47" s="352">
        <f t="shared" si="122"/>
        <v>0</v>
      </c>
      <c r="IEX47" s="352">
        <f t="shared" si="122"/>
        <v>0</v>
      </c>
      <c r="IEY47" s="352">
        <f t="shared" si="122"/>
        <v>0</v>
      </c>
      <c r="IEZ47" s="352">
        <f t="shared" si="122"/>
        <v>0</v>
      </c>
      <c r="IFA47" s="352">
        <f t="shared" si="122"/>
        <v>0</v>
      </c>
      <c r="IFB47" s="352">
        <f t="shared" si="122"/>
        <v>0</v>
      </c>
      <c r="IFC47" s="352">
        <f t="shared" si="122"/>
        <v>0</v>
      </c>
      <c r="IFD47" s="352">
        <f t="shared" si="122"/>
        <v>0</v>
      </c>
      <c r="IFE47" s="352">
        <f t="shared" si="122"/>
        <v>0</v>
      </c>
      <c r="IFF47" s="352">
        <f t="shared" si="122"/>
        <v>0</v>
      </c>
      <c r="IFG47" s="352">
        <f t="shared" si="122"/>
        <v>0</v>
      </c>
      <c r="IFH47" s="352">
        <f t="shared" si="122"/>
        <v>0</v>
      </c>
      <c r="IFI47" s="352">
        <f t="shared" si="122"/>
        <v>0</v>
      </c>
      <c r="IFJ47" s="352">
        <f t="shared" si="122"/>
        <v>0</v>
      </c>
      <c r="IFK47" s="352">
        <f t="shared" si="122"/>
        <v>0</v>
      </c>
      <c r="IFL47" s="352">
        <f t="shared" si="122"/>
        <v>0</v>
      </c>
      <c r="IFM47" s="352">
        <f t="shared" si="122"/>
        <v>0</v>
      </c>
      <c r="IFN47" s="352">
        <f t="shared" si="122"/>
        <v>0</v>
      </c>
      <c r="IFO47" s="352">
        <f t="shared" si="122"/>
        <v>0</v>
      </c>
      <c r="IFP47" s="352">
        <f t="shared" si="122"/>
        <v>0</v>
      </c>
      <c r="IFQ47" s="352">
        <f t="shared" si="122"/>
        <v>0</v>
      </c>
      <c r="IFR47" s="352">
        <f t="shared" si="122"/>
        <v>0</v>
      </c>
      <c r="IFS47" s="352">
        <f t="shared" si="122"/>
        <v>0</v>
      </c>
      <c r="IFT47" s="352">
        <f t="shared" si="122"/>
        <v>0</v>
      </c>
      <c r="IFU47" s="352">
        <f t="shared" si="122"/>
        <v>0</v>
      </c>
      <c r="IFV47" s="352">
        <f t="shared" si="122"/>
        <v>0</v>
      </c>
      <c r="IFW47" s="352">
        <f t="shared" si="122"/>
        <v>0</v>
      </c>
      <c r="IFX47" s="352">
        <f t="shared" si="122"/>
        <v>0</v>
      </c>
      <c r="IFY47" s="352">
        <f t="shared" si="122"/>
        <v>0</v>
      </c>
      <c r="IFZ47" s="352">
        <f t="shared" si="122"/>
        <v>0</v>
      </c>
      <c r="IGA47" s="352">
        <f t="shared" si="122"/>
        <v>0</v>
      </c>
      <c r="IGB47" s="352">
        <f t="shared" si="122"/>
        <v>0</v>
      </c>
      <c r="IGC47" s="352">
        <f t="shared" si="122"/>
        <v>0</v>
      </c>
      <c r="IGD47" s="352">
        <f t="shared" si="122"/>
        <v>0</v>
      </c>
      <c r="IGE47" s="352">
        <f t="shared" si="122"/>
        <v>0</v>
      </c>
      <c r="IGF47" s="352">
        <f t="shared" si="122"/>
        <v>0</v>
      </c>
      <c r="IGG47" s="352">
        <f t="shared" si="122"/>
        <v>0</v>
      </c>
      <c r="IGH47" s="352">
        <f t="shared" si="122"/>
        <v>0</v>
      </c>
      <c r="IGI47" s="352">
        <f t="shared" si="122"/>
        <v>0</v>
      </c>
      <c r="IGJ47" s="352">
        <f t="shared" si="122"/>
        <v>0</v>
      </c>
      <c r="IGK47" s="352">
        <f t="shared" si="122"/>
        <v>0</v>
      </c>
      <c r="IGL47" s="352">
        <f t="shared" si="122"/>
        <v>0</v>
      </c>
      <c r="IGM47" s="352">
        <f t="shared" si="122"/>
        <v>0</v>
      </c>
      <c r="IGN47" s="352">
        <f t="shared" si="122"/>
        <v>0</v>
      </c>
      <c r="IGO47" s="352">
        <f t="shared" si="122"/>
        <v>0</v>
      </c>
      <c r="IGP47" s="352">
        <f t="shared" ref="IGP47:IJA47" si="123">SUM(IGP43:IGP46)</f>
        <v>0</v>
      </c>
      <c r="IGQ47" s="352">
        <f t="shared" si="123"/>
        <v>0</v>
      </c>
      <c r="IGR47" s="352">
        <f t="shared" si="123"/>
        <v>0</v>
      </c>
      <c r="IGS47" s="352">
        <f t="shared" si="123"/>
        <v>0</v>
      </c>
      <c r="IGT47" s="352">
        <f t="shared" si="123"/>
        <v>0</v>
      </c>
      <c r="IGU47" s="352">
        <f t="shared" si="123"/>
        <v>0</v>
      </c>
      <c r="IGV47" s="352">
        <f t="shared" si="123"/>
        <v>0</v>
      </c>
      <c r="IGW47" s="352">
        <f t="shared" si="123"/>
        <v>0</v>
      </c>
      <c r="IGX47" s="352">
        <f t="shared" si="123"/>
        <v>0</v>
      </c>
      <c r="IGY47" s="352">
        <f t="shared" si="123"/>
        <v>0</v>
      </c>
      <c r="IGZ47" s="352">
        <f t="shared" si="123"/>
        <v>0</v>
      </c>
      <c r="IHA47" s="352">
        <f t="shared" si="123"/>
        <v>0</v>
      </c>
      <c r="IHB47" s="352">
        <f t="shared" si="123"/>
        <v>0</v>
      </c>
      <c r="IHC47" s="352">
        <f t="shared" si="123"/>
        <v>0</v>
      </c>
      <c r="IHD47" s="352">
        <f t="shared" si="123"/>
        <v>0</v>
      </c>
      <c r="IHE47" s="352">
        <f t="shared" si="123"/>
        <v>0</v>
      </c>
      <c r="IHF47" s="352">
        <f t="shared" si="123"/>
        <v>0</v>
      </c>
      <c r="IHG47" s="352">
        <f t="shared" si="123"/>
        <v>0</v>
      </c>
      <c r="IHH47" s="352">
        <f t="shared" si="123"/>
        <v>0</v>
      </c>
      <c r="IHI47" s="352">
        <f t="shared" si="123"/>
        <v>0</v>
      </c>
      <c r="IHJ47" s="352">
        <f t="shared" si="123"/>
        <v>0</v>
      </c>
      <c r="IHK47" s="352">
        <f t="shared" si="123"/>
        <v>0</v>
      </c>
      <c r="IHL47" s="352">
        <f t="shared" si="123"/>
        <v>0</v>
      </c>
      <c r="IHM47" s="352">
        <f t="shared" si="123"/>
        <v>0</v>
      </c>
      <c r="IHN47" s="352">
        <f t="shared" si="123"/>
        <v>0</v>
      </c>
      <c r="IHO47" s="352">
        <f t="shared" si="123"/>
        <v>0</v>
      </c>
      <c r="IHP47" s="352">
        <f t="shared" si="123"/>
        <v>0</v>
      </c>
      <c r="IHQ47" s="352">
        <f t="shared" si="123"/>
        <v>0</v>
      </c>
      <c r="IHR47" s="352">
        <f t="shared" si="123"/>
        <v>0</v>
      </c>
      <c r="IHS47" s="352">
        <f t="shared" si="123"/>
        <v>0</v>
      </c>
      <c r="IHT47" s="352">
        <f t="shared" si="123"/>
        <v>0</v>
      </c>
      <c r="IHU47" s="352">
        <f t="shared" si="123"/>
        <v>0</v>
      </c>
      <c r="IHV47" s="352">
        <f t="shared" si="123"/>
        <v>0</v>
      </c>
      <c r="IHW47" s="352">
        <f t="shared" si="123"/>
        <v>0</v>
      </c>
      <c r="IHX47" s="352">
        <f t="shared" si="123"/>
        <v>0</v>
      </c>
      <c r="IHY47" s="352">
        <f t="shared" si="123"/>
        <v>0</v>
      </c>
      <c r="IHZ47" s="352">
        <f t="shared" si="123"/>
        <v>0</v>
      </c>
      <c r="IIA47" s="352">
        <f t="shared" si="123"/>
        <v>0</v>
      </c>
      <c r="IIB47" s="352">
        <f t="shared" si="123"/>
        <v>0</v>
      </c>
      <c r="IIC47" s="352">
        <f t="shared" si="123"/>
        <v>0</v>
      </c>
      <c r="IID47" s="352">
        <f t="shared" si="123"/>
        <v>0</v>
      </c>
      <c r="IIE47" s="352">
        <f t="shared" si="123"/>
        <v>0</v>
      </c>
      <c r="IIF47" s="352">
        <f t="shared" si="123"/>
        <v>0</v>
      </c>
      <c r="IIG47" s="352">
        <f t="shared" si="123"/>
        <v>0</v>
      </c>
      <c r="IIH47" s="352">
        <f t="shared" si="123"/>
        <v>0</v>
      </c>
      <c r="III47" s="352">
        <f t="shared" si="123"/>
        <v>0</v>
      </c>
      <c r="IIJ47" s="352">
        <f t="shared" si="123"/>
        <v>0</v>
      </c>
      <c r="IIK47" s="352">
        <f t="shared" si="123"/>
        <v>0</v>
      </c>
      <c r="IIL47" s="352">
        <f t="shared" si="123"/>
        <v>0</v>
      </c>
      <c r="IIM47" s="352">
        <f t="shared" si="123"/>
        <v>0</v>
      </c>
      <c r="IIN47" s="352">
        <f t="shared" si="123"/>
        <v>0</v>
      </c>
      <c r="IIO47" s="352">
        <f t="shared" si="123"/>
        <v>0</v>
      </c>
      <c r="IIP47" s="352">
        <f t="shared" si="123"/>
        <v>0</v>
      </c>
      <c r="IIQ47" s="352">
        <f t="shared" si="123"/>
        <v>0</v>
      </c>
      <c r="IIR47" s="352">
        <f t="shared" si="123"/>
        <v>0</v>
      </c>
      <c r="IIS47" s="352">
        <f t="shared" si="123"/>
        <v>0</v>
      </c>
      <c r="IIT47" s="352">
        <f t="shared" si="123"/>
        <v>0</v>
      </c>
      <c r="IIU47" s="352">
        <f t="shared" si="123"/>
        <v>0</v>
      </c>
      <c r="IIV47" s="352">
        <f t="shared" si="123"/>
        <v>0</v>
      </c>
      <c r="IIW47" s="352">
        <f t="shared" si="123"/>
        <v>0</v>
      </c>
      <c r="IIX47" s="352">
        <f t="shared" si="123"/>
        <v>0</v>
      </c>
      <c r="IIY47" s="352">
        <f t="shared" si="123"/>
        <v>0</v>
      </c>
      <c r="IIZ47" s="352">
        <f t="shared" si="123"/>
        <v>0</v>
      </c>
      <c r="IJA47" s="352">
        <f t="shared" si="123"/>
        <v>0</v>
      </c>
      <c r="IJB47" s="352">
        <f t="shared" ref="IJB47:ILM47" si="124">SUM(IJB43:IJB46)</f>
        <v>0</v>
      </c>
      <c r="IJC47" s="352">
        <f t="shared" si="124"/>
        <v>0</v>
      </c>
      <c r="IJD47" s="352">
        <f t="shared" si="124"/>
        <v>0</v>
      </c>
      <c r="IJE47" s="352">
        <f t="shared" si="124"/>
        <v>0</v>
      </c>
      <c r="IJF47" s="352">
        <f t="shared" si="124"/>
        <v>0</v>
      </c>
      <c r="IJG47" s="352">
        <f t="shared" si="124"/>
        <v>0</v>
      </c>
      <c r="IJH47" s="352">
        <f t="shared" si="124"/>
        <v>0</v>
      </c>
      <c r="IJI47" s="352">
        <f t="shared" si="124"/>
        <v>0</v>
      </c>
      <c r="IJJ47" s="352">
        <f t="shared" si="124"/>
        <v>0</v>
      </c>
      <c r="IJK47" s="352">
        <f t="shared" si="124"/>
        <v>0</v>
      </c>
      <c r="IJL47" s="352">
        <f t="shared" si="124"/>
        <v>0</v>
      </c>
      <c r="IJM47" s="352">
        <f t="shared" si="124"/>
        <v>0</v>
      </c>
      <c r="IJN47" s="352">
        <f t="shared" si="124"/>
        <v>0</v>
      </c>
      <c r="IJO47" s="352">
        <f t="shared" si="124"/>
        <v>0</v>
      </c>
      <c r="IJP47" s="352">
        <f t="shared" si="124"/>
        <v>0</v>
      </c>
      <c r="IJQ47" s="352">
        <f t="shared" si="124"/>
        <v>0</v>
      </c>
      <c r="IJR47" s="352">
        <f t="shared" si="124"/>
        <v>0</v>
      </c>
      <c r="IJS47" s="352">
        <f t="shared" si="124"/>
        <v>0</v>
      </c>
      <c r="IJT47" s="352">
        <f t="shared" si="124"/>
        <v>0</v>
      </c>
      <c r="IJU47" s="352">
        <f t="shared" si="124"/>
        <v>0</v>
      </c>
      <c r="IJV47" s="352">
        <f t="shared" si="124"/>
        <v>0</v>
      </c>
      <c r="IJW47" s="352">
        <f t="shared" si="124"/>
        <v>0</v>
      </c>
      <c r="IJX47" s="352">
        <f t="shared" si="124"/>
        <v>0</v>
      </c>
      <c r="IJY47" s="352">
        <f t="shared" si="124"/>
        <v>0</v>
      </c>
      <c r="IJZ47" s="352">
        <f t="shared" si="124"/>
        <v>0</v>
      </c>
      <c r="IKA47" s="352">
        <f t="shared" si="124"/>
        <v>0</v>
      </c>
      <c r="IKB47" s="352">
        <f t="shared" si="124"/>
        <v>0</v>
      </c>
      <c r="IKC47" s="352">
        <f t="shared" si="124"/>
        <v>0</v>
      </c>
      <c r="IKD47" s="352">
        <f t="shared" si="124"/>
        <v>0</v>
      </c>
      <c r="IKE47" s="352">
        <f t="shared" si="124"/>
        <v>0</v>
      </c>
      <c r="IKF47" s="352">
        <f t="shared" si="124"/>
        <v>0</v>
      </c>
      <c r="IKG47" s="352">
        <f t="shared" si="124"/>
        <v>0</v>
      </c>
      <c r="IKH47" s="352">
        <f t="shared" si="124"/>
        <v>0</v>
      </c>
      <c r="IKI47" s="352">
        <f t="shared" si="124"/>
        <v>0</v>
      </c>
      <c r="IKJ47" s="352">
        <f t="shared" si="124"/>
        <v>0</v>
      </c>
      <c r="IKK47" s="352">
        <f t="shared" si="124"/>
        <v>0</v>
      </c>
      <c r="IKL47" s="352">
        <f t="shared" si="124"/>
        <v>0</v>
      </c>
      <c r="IKM47" s="352">
        <f t="shared" si="124"/>
        <v>0</v>
      </c>
      <c r="IKN47" s="352">
        <f t="shared" si="124"/>
        <v>0</v>
      </c>
      <c r="IKO47" s="352">
        <f t="shared" si="124"/>
        <v>0</v>
      </c>
      <c r="IKP47" s="352">
        <f t="shared" si="124"/>
        <v>0</v>
      </c>
      <c r="IKQ47" s="352">
        <f t="shared" si="124"/>
        <v>0</v>
      </c>
      <c r="IKR47" s="352">
        <f t="shared" si="124"/>
        <v>0</v>
      </c>
      <c r="IKS47" s="352">
        <f t="shared" si="124"/>
        <v>0</v>
      </c>
      <c r="IKT47" s="352">
        <f t="shared" si="124"/>
        <v>0</v>
      </c>
      <c r="IKU47" s="352">
        <f t="shared" si="124"/>
        <v>0</v>
      </c>
      <c r="IKV47" s="352">
        <f t="shared" si="124"/>
        <v>0</v>
      </c>
      <c r="IKW47" s="352">
        <f t="shared" si="124"/>
        <v>0</v>
      </c>
      <c r="IKX47" s="352">
        <f t="shared" si="124"/>
        <v>0</v>
      </c>
      <c r="IKY47" s="352">
        <f t="shared" si="124"/>
        <v>0</v>
      </c>
      <c r="IKZ47" s="352">
        <f t="shared" si="124"/>
        <v>0</v>
      </c>
      <c r="ILA47" s="352">
        <f t="shared" si="124"/>
        <v>0</v>
      </c>
      <c r="ILB47" s="352">
        <f t="shared" si="124"/>
        <v>0</v>
      </c>
      <c r="ILC47" s="352">
        <f t="shared" si="124"/>
        <v>0</v>
      </c>
      <c r="ILD47" s="352">
        <f t="shared" si="124"/>
        <v>0</v>
      </c>
      <c r="ILE47" s="352">
        <f t="shared" si="124"/>
        <v>0</v>
      </c>
      <c r="ILF47" s="352">
        <f t="shared" si="124"/>
        <v>0</v>
      </c>
      <c r="ILG47" s="352">
        <f t="shared" si="124"/>
        <v>0</v>
      </c>
      <c r="ILH47" s="352">
        <f t="shared" si="124"/>
        <v>0</v>
      </c>
      <c r="ILI47" s="352">
        <f t="shared" si="124"/>
        <v>0</v>
      </c>
      <c r="ILJ47" s="352">
        <f t="shared" si="124"/>
        <v>0</v>
      </c>
      <c r="ILK47" s="352">
        <f t="shared" si="124"/>
        <v>0</v>
      </c>
      <c r="ILL47" s="352">
        <f t="shared" si="124"/>
        <v>0</v>
      </c>
      <c r="ILM47" s="352">
        <f t="shared" si="124"/>
        <v>0</v>
      </c>
      <c r="ILN47" s="352">
        <f t="shared" ref="ILN47:INY47" si="125">SUM(ILN43:ILN46)</f>
        <v>0</v>
      </c>
      <c r="ILO47" s="352">
        <f t="shared" si="125"/>
        <v>0</v>
      </c>
      <c r="ILP47" s="352">
        <f t="shared" si="125"/>
        <v>0</v>
      </c>
      <c r="ILQ47" s="352">
        <f t="shared" si="125"/>
        <v>0</v>
      </c>
      <c r="ILR47" s="352">
        <f t="shared" si="125"/>
        <v>0</v>
      </c>
      <c r="ILS47" s="352">
        <f t="shared" si="125"/>
        <v>0</v>
      </c>
      <c r="ILT47" s="352">
        <f t="shared" si="125"/>
        <v>0</v>
      </c>
      <c r="ILU47" s="352">
        <f t="shared" si="125"/>
        <v>0</v>
      </c>
      <c r="ILV47" s="352">
        <f t="shared" si="125"/>
        <v>0</v>
      </c>
      <c r="ILW47" s="352">
        <f t="shared" si="125"/>
        <v>0</v>
      </c>
      <c r="ILX47" s="352">
        <f t="shared" si="125"/>
        <v>0</v>
      </c>
      <c r="ILY47" s="352">
        <f t="shared" si="125"/>
        <v>0</v>
      </c>
      <c r="ILZ47" s="352">
        <f t="shared" si="125"/>
        <v>0</v>
      </c>
      <c r="IMA47" s="352">
        <f t="shared" si="125"/>
        <v>0</v>
      </c>
      <c r="IMB47" s="352">
        <f t="shared" si="125"/>
        <v>0</v>
      </c>
      <c r="IMC47" s="352">
        <f t="shared" si="125"/>
        <v>0</v>
      </c>
      <c r="IMD47" s="352">
        <f t="shared" si="125"/>
        <v>0</v>
      </c>
      <c r="IME47" s="352">
        <f t="shared" si="125"/>
        <v>0</v>
      </c>
      <c r="IMF47" s="352">
        <f t="shared" si="125"/>
        <v>0</v>
      </c>
      <c r="IMG47" s="352">
        <f t="shared" si="125"/>
        <v>0</v>
      </c>
      <c r="IMH47" s="352">
        <f t="shared" si="125"/>
        <v>0</v>
      </c>
      <c r="IMI47" s="352">
        <f t="shared" si="125"/>
        <v>0</v>
      </c>
      <c r="IMJ47" s="352">
        <f t="shared" si="125"/>
        <v>0</v>
      </c>
      <c r="IMK47" s="352">
        <f t="shared" si="125"/>
        <v>0</v>
      </c>
      <c r="IML47" s="352">
        <f t="shared" si="125"/>
        <v>0</v>
      </c>
      <c r="IMM47" s="352">
        <f t="shared" si="125"/>
        <v>0</v>
      </c>
      <c r="IMN47" s="352">
        <f t="shared" si="125"/>
        <v>0</v>
      </c>
      <c r="IMO47" s="352">
        <f t="shared" si="125"/>
        <v>0</v>
      </c>
      <c r="IMP47" s="352">
        <f t="shared" si="125"/>
        <v>0</v>
      </c>
      <c r="IMQ47" s="352">
        <f t="shared" si="125"/>
        <v>0</v>
      </c>
      <c r="IMR47" s="352">
        <f t="shared" si="125"/>
        <v>0</v>
      </c>
      <c r="IMS47" s="352">
        <f t="shared" si="125"/>
        <v>0</v>
      </c>
      <c r="IMT47" s="352">
        <f t="shared" si="125"/>
        <v>0</v>
      </c>
      <c r="IMU47" s="352">
        <f t="shared" si="125"/>
        <v>0</v>
      </c>
      <c r="IMV47" s="352">
        <f t="shared" si="125"/>
        <v>0</v>
      </c>
      <c r="IMW47" s="352">
        <f t="shared" si="125"/>
        <v>0</v>
      </c>
      <c r="IMX47" s="352">
        <f t="shared" si="125"/>
        <v>0</v>
      </c>
      <c r="IMY47" s="352">
        <f t="shared" si="125"/>
        <v>0</v>
      </c>
      <c r="IMZ47" s="352">
        <f t="shared" si="125"/>
        <v>0</v>
      </c>
      <c r="INA47" s="352">
        <f t="shared" si="125"/>
        <v>0</v>
      </c>
      <c r="INB47" s="352">
        <f t="shared" si="125"/>
        <v>0</v>
      </c>
      <c r="INC47" s="352">
        <f t="shared" si="125"/>
        <v>0</v>
      </c>
      <c r="IND47" s="352">
        <f t="shared" si="125"/>
        <v>0</v>
      </c>
      <c r="INE47" s="352">
        <f t="shared" si="125"/>
        <v>0</v>
      </c>
      <c r="INF47" s="352">
        <f t="shared" si="125"/>
        <v>0</v>
      </c>
      <c r="ING47" s="352">
        <f t="shared" si="125"/>
        <v>0</v>
      </c>
      <c r="INH47" s="352">
        <f t="shared" si="125"/>
        <v>0</v>
      </c>
      <c r="INI47" s="352">
        <f t="shared" si="125"/>
        <v>0</v>
      </c>
      <c r="INJ47" s="352">
        <f t="shared" si="125"/>
        <v>0</v>
      </c>
      <c r="INK47" s="352">
        <f t="shared" si="125"/>
        <v>0</v>
      </c>
      <c r="INL47" s="352">
        <f t="shared" si="125"/>
        <v>0</v>
      </c>
      <c r="INM47" s="352">
        <f t="shared" si="125"/>
        <v>0</v>
      </c>
      <c r="INN47" s="352">
        <f t="shared" si="125"/>
        <v>0</v>
      </c>
      <c r="INO47" s="352">
        <f t="shared" si="125"/>
        <v>0</v>
      </c>
      <c r="INP47" s="352">
        <f t="shared" si="125"/>
        <v>0</v>
      </c>
      <c r="INQ47" s="352">
        <f t="shared" si="125"/>
        <v>0</v>
      </c>
      <c r="INR47" s="352">
        <f t="shared" si="125"/>
        <v>0</v>
      </c>
      <c r="INS47" s="352">
        <f t="shared" si="125"/>
        <v>0</v>
      </c>
      <c r="INT47" s="352">
        <f t="shared" si="125"/>
        <v>0</v>
      </c>
      <c r="INU47" s="352">
        <f t="shared" si="125"/>
        <v>0</v>
      </c>
      <c r="INV47" s="352">
        <f t="shared" si="125"/>
        <v>0</v>
      </c>
      <c r="INW47" s="352">
        <f t="shared" si="125"/>
        <v>0</v>
      </c>
      <c r="INX47" s="352">
        <f t="shared" si="125"/>
        <v>0</v>
      </c>
      <c r="INY47" s="352">
        <f t="shared" si="125"/>
        <v>0</v>
      </c>
      <c r="INZ47" s="352">
        <f t="shared" ref="INZ47:IQK47" si="126">SUM(INZ43:INZ46)</f>
        <v>0</v>
      </c>
      <c r="IOA47" s="352">
        <f t="shared" si="126"/>
        <v>0</v>
      </c>
      <c r="IOB47" s="352">
        <f t="shared" si="126"/>
        <v>0</v>
      </c>
      <c r="IOC47" s="352">
        <f t="shared" si="126"/>
        <v>0</v>
      </c>
      <c r="IOD47" s="352">
        <f t="shared" si="126"/>
        <v>0</v>
      </c>
      <c r="IOE47" s="352">
        <f t="shared" si="126"/>
        <v>0</v>
      </c>
      <c r="IOF47" s="352">
        <f t="shared" si="126"/>
        <v>0</v>
      </c>
      <c r="IOG47" s="352">
        <f t="shared" si="126"/>
        <v>0</v>
      </c>
      <c r="IOH47" s="352">
        <f t="shared" si="126"/>
        <v>0</v>
      </c>
      <c r="IOI47" s="352">
        <f t="shared" si="126"/>
        <v>0</v>
      </c>
      <c r="IOJ47" s="352">
        <f t="shared" si="126"/>
        <v>0</v>
      </c>
      <c r="IOK47" s="352">
        <f t="shared" si="126"/>
        <v>0</v>
      </c>
      <c r="IOL47" s="352">
        <f t="shared" si="126"/>
        <v>0</v>
      </c>
      <c r="IOM47" s="352">
        <f t="shared" si="126"/>
        <v>0</v>
      </c>
      <c r="ION47" s="352">
        <f t="shared" si="126"/>
        <v>0</v>
      </c>
      <c r="IOO47" s="352">
        <f t="shared" si="126"/>
        <v>0</v>
      </c>
      <c r="IOP47" s="352">
        <f t="shared" si="126"/>
        <v>0</v>
      </c>
      <c r="IOQ47" s="352">
        <f t="shared" si="126"/>
        <v>0</v>
      </c>
      <c r="IOR47" s="352">
        <f t="shared" si="126"/>
        <v>0</v>
      </c>
      <c r="IOS47" s="352">
        <f t="shared" si="126"/>
        <v>0</v>
      </c>
      <c r="IOT47" s="352">
        <f t="shared" si="126"/>
        <v>0</v>
      </c>
      <c r="IOU47" s="352">
        <f t="shared" si="126"/>
        <v>0</v>
      </c>
      <c r="IOV47" s="352">
        <f t="shared" si="126"/>
        <v>0</v>
      </c>
      <c r="IOW47" s="352">
        <f t="shared" si="126"/>
        <v>0</v>
      </c>
      <c r="IOX47" s="352">
        <f t="shared" si="126"/>
        <v>0</v>
      </c>
      <c r="IOY47" s="352">
        <f t="shared" si="126"/>
        <v>0</v>
      </c>
      <c r="IOZ47" s="352">
        <f t="shared" si="126"/>
        <v>0</v>
      </c>
      <c r="IPA47" s="352">
        <f t="shared" si="126"/>
        <v>0</v>
      </c>
      <c r="IPB47" s="352">
        <f t="shared" si="126"/>
        <v>0</v>
      </c>
      <c r="IPC47" s="352">
        <f t="shared" si="126"/>
        <v>0</v>
      </c>
      <c r="IPD47" s="352">
        <f t="shared" si="126"/>
        <v>0</v>
      </c>
      <c r="IPE47" s="352">
        <f t="shared" si="126"/>
        <v>0</v>
      </c>
      <c r="IPF47" s="352">
        <f t="shared" si="126"/>
        <v>0</v>
      </c>
      <c r="IPG47" s="352">
        <f t="shared" si="126"/>
        <v>0</v>
      </c>
      <c r="IPH47" s="352">
        <f t="shared" si="126"/>
        <v>0</v>
      </c>
      <c r="IPI47" s="352">
        <f t="shared" si="126"/>
        <v>0</v>
      </c>
      <c r="IPJ47" s="352">
        <f t="shared" si="126"/>
        <v>0</v>
      </c>
      <c r="IPK47" s="352">
        <f t="shared" si="126"/>
        <v>0</v>
      </c>
      <c r="IPL47" s="352">
        <f t="shared" si="126"/>
        <v>0</v>
      </c>
      <c r="IPM47" s="352">
        <f t="shared" si="126"/>
        <v>0</v>
      </c>
      <c r="IPN47" s="352">
        <f t="shared" si="126"/>
        <v>0</v>
      </c>
      <c r="IPO47" s="352">
        <f t="shared" si="126"/>
        <v>0</v>
      </c>
      <c r="IPP47" s="352">
        <f t="shared" si="126"/>
        <v>0</v>
      </c>
      <c r="IPQ47" s="352">
        <f t="shared" si="126"/>
        <v>0</v>
      </c>
      <c r="IPR47" s="352">
        <f t="shared" si="126"/>
        <v>0</v>
      </c>
      <c r="IPS47" s="352">
        <f t="shared" si="126"/>
        <v>0</v>
      </c>
      <c r="IPT47" s="352">
        <f t="shared" si="126"/>
        <v>0</v>
      </c>
      <c r="IPU47" s="352">
        <f t="shared" si="126"/>
        <v>0</v>
      </c>
      <c r="IPV47" s="352">
        <f t="shared" si="126"/>
        <v>0</v>
      </c>
      <c r="IPW47" s="352">
        <f t="shared" si="126"/>
        <v>0</v>
      </c>
      <c r="IPX47" s="352">
        <f t="shared" si="126"/>
        <v>0</v>
      </c>
      <c r="IPY47" s="352">
        <f t="shared" si="126"/>
        <v>0</v>
      </c>
      <c r="IPZ47" s="352">
        <f t="shared" si="126"/>
        <v>0</v>
      </c>
      <c r="IQA47" s="352">
        <f t="shared" si="126"/>
        <v>0</v>
      </c>
      <c r="IQB47" s="352">
        <f t="shared" si="126"/>
        <v>0</v>
      </c>
      <c r="IQC47" s="352">
        <f t="shared" si="126"/>
        <v>0</v>
      </c>
      <c r="IQD47" s="352">
        <f t="shared" si="126"/>
        <v>0</v>
      </c>
      <c r="IQE47" s="352">
        <f t="shared" si="126"/>
        <v>0</v>
      </c>
      <c r="IQF47" s="352">
        <f t="shared" si="126"/>
        <v>0</v>
      </c>
      <c r="IQG47" s="352">
        <f t="shared" si="126"/>
        <v>0</v>
      </c>
      <c r="IQH47" s="352">
        <f t="shared" si="126"/>
        <v>0</v>
      </c>
      <c r="IQI47" s="352">
        <f t="shared" si="126"/>
        <v>0</v>
      </c>
      <c r="IQJ47" s="352">
        <f t="shared" si="126"/>
        <v>0</v>
      </c>
      <c r="IQK47" s="352">
        <f t="shared" si="126"/>
        <v>0</v>
      </c>
      <c r="IQL47" s="352">
        <f t="shared" ref="IQL47:ISW47" si="127">SUM(IQL43:IQL46)</f>
        <v>0</v>
      </c>
      <c r="IQM47" s="352">
        <f t="shared" si="127"/>
        <v>0</v>
      </c>
      <c r="IQN47" s="352">
        <f t="shared" si="127"/>
        <v>0</v>
      </c>
      <c r="IQO47" s="352">
        <f t="shared" si="127"/>
        <v>0</v>
      </c>
      <c r="IQP47" s="352">
        <f t="shared" si="127"/>
        <v>0</v>
      </c>
      <c r="IQQ47" s="352">
        <f t="shared" si="127"/>
        <v>0</v>
      </c>
      <c r="IQR47" s="352">
        <f t="shared" si="127"/>
        <v>0</v>
      </c>
      <c r="IQS47" s="352">
        <f t="shared" si="127"/>
        <v>0</v>
      </c>
      <c r="IQT47" s="352">
        <f t="shared" si="127"/>
        <v>0</v>
      </c>
      <c r="IQU47" s="352">
        <f t="shared" si="127"/>
        <v>0</v>
      </c>
      <c r="IQV47" s="352">
        <f t="shared" si="127"/>
        <v>0</v>
      </c>
      <c r="IQW47" s="352">
        <f t="shared" si="127"/>
        <v>0</v>
      </c>
      <c r="IQX47" s="352">
        <f t="shared" si="127"/>
        <v>0</v>
      </c>
      <c r="IQY47" s="352">
        <f t="shared" si="127"/>
        <v>0</v>
      </c>
      <c r="IQZ47" s="352">
        <f t="shared" si="127"/>
        <v>0</v>
      </c>
      <c r="IRA47" s="352">
        <f t="shared" si="127"/>
        <v>0</v>
      </c>
      <c r="IRB47" s="352">
        <f t="shared" si="127"/>
        <v>0</v>
      </c>
      <c r="IRC47" s="352">
        <f t="shared" si="127"/>
        <v>0</v>
      </c>
      <c r="IRD47" s="352">
        <f t="shared" si="127"/>
        <v>0</v>
      </c>
      <c r="IRE47" s="352">
        <f t="shared" si="127"/>
        <v>0</v>
      </c>
      <c r="IRF47" s="352">
        <f t="shared" si="127"/>
        <v>0</v>
      </c>
      <c r="IRG47" s="352">
        <f t="shared" si="127"/>
        <v>0</v>
      </c>
      <c r="IRH47" s="352">
        <f t="shared" si="127"/>
        <v>0</v>
      </c>
      <c r="IRI47" s="352">
        <f t="shared" si="127"/>
        <v>0</v>
      </c>
      <c r="IRJ47" s="352">
        <f t="shared" si="127"/>
        <v>0</v>
      </c>
      <c r="IRK47" s="352">
        <f t="shared" si="127"/>
        <v>0</v>
      </c>
      <c r="IRL47" s="352">
        <f t="shared" si="127"/>
        <v>0</v>
      </c>
      <c r="IRM47" s="352">
        <f t="shared" si="127"/>
        <v>0</v>
      </c>
      <c r="IRN47" s="352">
        <f t="shared" si="127"/>
        <v>0</v>
      </c>
      <c r="IRO47" s="352">
        <f t="shared" si="127"/>
        <v>0</v>
      </c>
      <c r="IRP47" s="352">
        <f t="shared" si="127"/>
        <v>0</v>
      </c>
      <c r="IRQ47" s="352">
        <f t="shared" si="127"/>
        <v>0</v>
      </c>
      <c r="IRR47" s="352">
        <f t="shared" si="127"/>
        <v>0</v>
      </c>
      <c r="IRS47" s="352">
        <f t="shared" si="127"/>
        <v>0</v>
      </c>
      <c r="IRT47" s="352">
        <f t="shared" si="127"/>
        <v>0</v>
      </c>
      <c r="IRU47" s="352">
        <f t="shared" si="127"/>
        <v>0</v>
      </c>
      <c r="IRV47" s="352">
        <f t="shared" si="127"/>
        <v>0</v>
      </c>
      <c r="IRW47" s="352">
        <f t="shared" si="127"/>
        <v>0</v>
      </c>
      <c r="IRX47" s="352">
        <f t="shared" si="127"/>
        <v>0</v>
      </c>
      <c r="IRY47" s="352">
        <f t="shared" si="127"/>
        <v>0</v>
      </c>
      <c r="IRZ47" s="352">
        <f t="shared" si="127"/>
        <v>0</v>
      </c>
      <c r="ISA47" s="352">
        <f t="shared" si="127"/>
        <v>0</v>
      </c>
      <c r="ISB47" s="352">
        <f t="shared" si="127"/>
        <v>0</v>
      </c>
      <c r="ISC47" s="352">
        <f t="shared" si="127"/>
        <v>0</v>
      </c>
      <c r="ISD47" s="352">
        <f t="shared" si="127"/>
        <v>0</v>
      </c>
      <c r="ISE47" s="352">
        <f t="shared" si="127"/>
        <v>0</v>
      </c>
      <c r="ISF47" s="352">
        <f t="shared" si="127"/>
        <v>0</v>
      </c>
      <c r="ISG47" s="352">
        <f t="shared" si="127"/>
        <v>0</v>
      </c>
      <c r="ISH47" s="352">
        <f t="shared" si="127"/>
        <v>0</v>
      </c>
      <c r="ISI47" s="352">
        <f t="shared" si="127"/>
        <v>0</v>
      </c>
      <c r="ISJ47" s="352">
        <f t="shared" si="127"/>
        <v>0</v>
      </c>
      <c r="ISK47" s="352">
        <f t="shared" si="127"/>
        <v>0</v>
      </c>
      <c r="ISL47" s="352">
        <f t="shared" si="127"/>
        <v>0</v>
      </c>
      <c r="ISM47" s="352">
        <f t="shared" si="127"/>
        <v>0</v>
      </c>
      <c r="ISN47" s="352">
        <f t="shared" si="127"/>
        <v>0</v>
      </c>
      <c r="ISO47" s="352">
        <f t="shared" si="127"/>
        <v>0</v>
      </c>
      <c r="ISP47" s="352">
        <f t="shared" si="127"/>
        <v>0</v>
      </c>
      <c r="ISQ47" s="352">
        <f t="shared" si="127"/>
        <v>0</v>
      </c>
      <c r="ISR47" s="352">
        <f t="shared" si="127"/>
        <v>0</v>
      </c>
      <c r="ISS47" s="352">
        <f t="shared" si="127"/>
        <v>0</v>
      </c>
      <c r="IST47" s="352">
        <f t="shared" si="127"/>
        <v>0</v>
      </c>
      <c r="ISU47" s="352">
        <f t="shared" si="127"/>
        <v>0</v>
      </c>
      <c r="ISV47" s="352">
        <f t="shared" si="127"/>
        <v>0</v>
      </c>
      <c r="ISW47" s="352">
        <f t="shared" si="127"/>
        <v>0</v>
      </c>
      <c r="ISX47" s="352">
        <f t="shared" ref="ISX47:IVI47" si="128">SUM(ISX43:ISX46)</f>
        <v>0</v>
      </c>
      <c r="ISY47" s="352">
        <f t="shared" si="128"/>
        <v>0</v>
      </c>
      <c r="ISZ47" s="352">
        <f t="shared" si="128"/>
        <v>0</v>
      </c>
      <c r="ITA47" s="352">
        <f t="shared" si="128"/>
        <v>0</v>
      </c>
      <c r="ITB47" s="352">
        <f t="shared" si="128"/>
        <v>0</v>
      </c>
      <c r="ITC47" s="352">
        <f t="shared" si="128"/>
        <v>0</v>
      </c>
      <c r="ITD47" s="352">
        <f t="shared" si="128"/>
        <v>0</v>
      </c>
      <c r="ITE47" s="352">
        <f t="shared" si="128"/>
        <v>0</v>
      </c>
      <c r="ITF47" s="352">
        <f t="shared" si="128"/>
        <v>0</v>
      </c>
      <c r="ITG47" s="352">
        <f t="shared" si="128"/>
        <v>0</v>
      </c>
      <c r="ITH47" s="352">
        <f t="shared" si="128"/>
        <v>0</v>
      </c>
      <c r="ITI47" s="352">
        <f t="shared" si="128"/>
        <v>0</v>
      </c>
      <c r="ITJ47" s="352">
        <f t="shared" si="128"/>
        <v>0</v>
      </c>
      <c r="ITK47" s="352">
        <f t="shared" si="128"/>
        <v>0</v>
      </c>
      <c r="ITL47" s="352">
        <f t="shared" si="128"/>
        <v>0</v>
      </c>
      <c r="ITM47" s="352">
        <f t="shared" si="128"/>
        <v>0</v>
      </c>
      <c r="ITN47" s="352">
        <f t="shared" si="128"/>
        <v>0</v>
      </c>
      <c r="ITO47" s="352">
        <f t="shared" si="128"/>
        <v>0</v>
      </c>
      <c r="ITP47" s="352">
        <f t="shared" si="128"/>
        <v>0</v>
      </c>
      <c r="ITQ47" s="352">
        <f t="shared" si="128"/>
        <v>0</v>
      </c>
      <c r="ITR47" s="352">
        <f t="shared" si="128"/>
        <v>0</v>
      </c>
      <c r="ITS47" s="352">
        <f t="shared" si="128"/>
        <v>0</v>
      </c>
      <c r="ITT47" s="352">
        <f t="shared" si="128"/>
        <v>0</v>
      </c>
      <c r="ITU47" s="352">
        <f t="shared" si="128"/>
        <v>0</v>
      </c>
      <c r="ITV47" s="352">
        <f t="shared" si="128"/>
        <v>0</v>
      </c>
      <c r="ITW47" s="352">
        <f t="shared" si="128"/>
        <v>0</v>
      </c>
      <c r="ITX47" s="352">
        <f t="shared" si="128"/>
        <v>0</v>
      </c>
      <c r="ITY47" s="352">
        <f t="shared" si="128"/>
        <v>0</v>
      </c>
      <c r="ITZ47" s="352">
        <f t="shared" si="128"/>
        <v>0</v>
      </c>
      <c r="IUA47" s="352">
        <f t="shared" si="128"/>
        <v>0</v>
      </c>
      <c r="IUB47" s="352">
        <f t="shared" si="128"/>
        <v>0</v>
      </c>
      <c r="IUC47" s="352">
        <f t="shared" si="128"/>
        <v>0</v>
      </c>
      <c r="IUD47" s="352">
        <f t="shared" si="128"/>
        <v>0</v>
      </c>
      <c r="IUE47" s="352">
        <f t="shared" si="128"/>
        <v>0</v>
      </c>
      <c r="IUF47" s="352">
        <f t="shared" si="128"/>
        <v>0</v>
      </c>
      <c r="IUG47" s="352">
        <f t="shared" si="128"/>
        <v>0</v>
      </c>
      <c r="IUH47" s="352">
        <f t="shared" si="128"/>
        <v>0</v>
      </c>
      <c r="IUI47" s="352">
        <f t="shared" si="128"/>
        <v>0</v>
      </c>
      <c r="IUJ47" s="352">
        <f t="shared" si="128"/>
        <v>0</v>
      </c>
      <c r="IUK47" s="352">
        <f t="shared" si="128"/>
        <v>0</v>
      </c>
      <c r="IUL47" s="352">
        <f t="shared" si="128"/>
        <v>0</v>
      </c>
      <c r="IUM47" s="352">
        <f t="shared" si="128"/>
        <v>0</v>
      </c>
      <c r="IUN47" s="352">
        <f t="shared" si="128"/>
        <v>0</v>
      </c>
      <c r="IUO47" s="352">
        <f t="shared" si="128"/>
        <v>0</v>
      </c>
      <c r="IUP47" s="352">
        <f t="shared" si="128"/>
        <v>0</v>
      </c>
      <c r="IUQ47" s="352">
        <f t="shared" si="128"/>
        <v>0</v>
      </c>
      <c r="IUR47" s="352">
        <f t="shared" si="128"/>
        <v>0</v>
      </c>
      <c r="IUS47" s="352">
        <f t="shared" si="128"/>
        <v>0</v>
      </c>
      <c r="IUT47" s="352">
        <f t="shared" si="128"/>
        <v>0</v>
      </c>
      <c r="IUU47" s="352">
        <f t="shared" si="128"/>
        <v>0</v>
      </c>
      <c r="IUV47" s="352">
        <f t="shared" si="128"/>
        <v>0</v>
      </c>
      <c r="IUW47" s="352">
        <f t="shared" si="128"/>
        <v>0</v>
      </c>
      <c r="IUX47" s="352">
        <f t="shared" si="128"/>
        <v>0</v>
      </c>
      <c r="IUY47" s="352">
        <f t="shared" si="128"/>
        <v>0</v>
      </c>
      <c r="IUZ47" s="352">
        <f t="shared" si="128"/>
        <v>0</v>
      </c>
      <c r="IVA47" s="352">
        <f t="shared" si="128"/>
        <v>0</v>
      </c>
      <c r="IVB47" s="352">
        <f t="shared" si="128"/>
        <v>0</v>
      </c>
      <c r="IVC47" s="352">
        <f t="shared" si="128"/>
        <v>0</v>
      </c>
      <c r="IVD47" s="352">
        <f t="shared" si="128"/>
        <v>0</v>
      </c>
      <c r="IVE47" s="352">
        <f t="shared" si="128"/>
        <v>0</v>
      </c>
      <c r="IVF47" s="352">
        <f t="shared" si="128"/>
        <v>0</v>
      </c>
      <c r="IVG47" s="352">
        <f t="shared" si="128"/>
        <v>0</v>
      </c>
      <c r="IVH47" s="352">
        <f t="shared" si="128"/>
        <v>0</v>
      </c>
      <c r="IVI47" s="352">
        <f t="shared" si="128"/>
        <v>0</v>
      </c>
      <c r="IVJ47" s="352">
        <f t="shared" ref="IVJ47:IXU47" si="129">SUM(IVJ43:IVJ46)</f>
        <v>0</v>
      </c>
      <c r="IVK47" s="352">
        <f t="shared" si="129"/>
        <v>0</v>
      </c>
      <c r="IVL47" s="352">
        <f t="shared" si="129"/>
        <v>0</v>
      </c>
      <c r="IVM47" s="352">
        <f t="shared" si="129"/>
        <v>0</v>
      </c>
      <c r="IVN47" s="352">
        <f t="shared" si="129"/>
        <v>0</v>
      </c>
      <c r="IVO47" s="352">
        <f t="shared" si="129"/>
        <v>0</v>
      </c>
      <c r="IVP47" s="352">
        <f t="shared" si="129"/>
        <v>0</v>
      </c>
      <c r="IVQ47" s="352">
        <f t="shared" si="129"/>
        <v>0</v>
      </c>
      <c r="IVR47" s="352">
        <f t="shared" si="129"/>
        <v>0</v>
      </c>
      <c r="IVS47" s="352">
        <f t="shared" si="129"/>
        <v>0</v>
      </c>
      <c r="IVT47" s="352">
        <f t="shared" si="129"/>
        <v>0</v>
      </c>
      <c r="IVU47" s="352">
        <f t="shared" si="129"/>
        <v>0</v>
      </c>
      <c r="IVV47" s="352">
        <f t="shared" si="129"/>
        <v>0</v>
      </c>
      <c r="IVW47" s="352">
        <f t="shared" si="129"/>
        <v>0</v>
      </c>
      <c r="IVX47" s="352">
        <f t="shared" si="129"/>
        <v>0</v>
      </c>
      <c r="IVY47" s="352">
        <f t="shared" si="129"/>
        <v>0</v>
      </c>
      <c r="IVZ47" s="352">
        <f t="shared" si="129"/>
        <v>0</v>
      </c>
      <c r="IWA47" s="352">
        <f t="shared" si="129"/>
        <v>0</v>
      </c>
      <c r="IWB47" s="352">
        <f t="shared" si="129"/>
        <v>0</v>
      </c>
      <c r="IWC47" s="352">
        <f t="shared" si="129"/>
        <v>0</v>
      </c>
      <c r="IWD47" s="352">
        <f t="shared" si="129"/>
        <v>0</v>
      </c>
      <c r="IWE47" s="352">
        <f t="shared" si="129"/>
        <v>0</v>
      </c>
      <c r="IWF47" s="352">
        <f t="shared" si="129"/>
        <v>0</v>
      </c>
      <c r="IWG47" s="352">
        <f t="shared" si="129"/>
        <v>0</v>
      </c>
      <c r="IWH47" s="352">
        <f t="shared" si="129"/>
        <v>0</v>
      </c>
      <c r="IWI47" s="352">
        <f t="shared" si="129"/>
        <v>0</v>
      </c>
      <c r="IWJ47" s="352">
        <f t="shared" si="129"/>
        <v>0</v>
      </c>
      <c r="IWK47" s="352">
        <f t="shared" si="129"/>
        <v>0</v>
      </c>
      <c r="IWL47" s="352">
        <f t="shared" si="129"/>
        <v>0</v>
      </c>
      <c r="IWM47" s="352">
        <f t="shared" si="129"/>
        <v>0</v>
      </c>
      <c r="IWN47" s="352">
        <f t="shared" si="129"/>
        <v>0</v>
      </c>
      <c r="IWO47" s="352">
        <f t="shared" si="129"/>
        <v>0</v>
      </c>
      <c r="IWP47" s="352">
        <f t="shared" si="129"/>
        <v>0</v>
      </c>
      <c r="IWQ47" s="352">
        <f t="shared" si="129"/>
        <v>0</v>
      </c>
      <c r="IWR47" s="352">
        <f t="shared" si="129"/>
        <v>0</v>
      </c>
      <c r="IWS47" s="352">
        <f t="shared" si="129"/>
        <v>0</v>
      </c>
      <c r="IWT47" s="352">
        <f t="shared" si="129"/>
        <v>0</v>
      </c>
      <c r="IWU47" s="352">
        <f t="shared" si="129"/>
        <v>0</v>
      </c>
      <c r="IWV47" s="352">
        <f t="shared" si="129"/>
        <v>0</v>
      </c>
      <c r="IWW47" s="352">
        <f t="shared" si="129"/>
        <v>0</v>
      </c>
      <c r="IWX47" s="352">
        <f t="shared" si="129"/>
        <v>0</v>
      </c>
      <c r="IWY47" s="352">
        <f t="shared" si="129"/>
        <v>0</v>
      </c>
      <c r="IWZ47" s="352">
        <f t="shared" si="129"/>
        <v>0</v>
      </c>
      <c r="IXA47" s="352">
        <f t="shared" si="129"/>
        <v>0</v>
      </c>
      <c r="IXB47" s="352">
        <f t="shared" si="129"/>
        <v>0</v>
      </c>
      <c r="IXC47" s="352">
        <f t="shared" si="129"/>
        <v>0</v>
      </c>
      <c r="IXD47" s="352">
        <f t="shared" si="129"/>
        <v>0</v>
      </c>
      <c r="IXE47" s="352">
        <f t="shared" si="129"/>
        <v>0</v>
      </c>
      <c r="IXF47" s="352">
        <f t="shared" si="129"/>
        <v>0</v>
      </c>
      <c r="IXG47" s="352">
        <f t="shared" si="129"/>
        <v>0</v>
      </c>
      <c r="IXH47" s="352">
        <f t="shared" si="129"/>
        <v>0</v>
      </c>
      <c r="IXI47" s="352">
        <f t="shared" si="129"/>
        <v>0</v>
      </c>
      <c r="IXJ47" s="352">
        <f t="shared" si="129"/>
        <v>0</v>
      </c>
      <c r="IXK47" s="352">
        <f t="shared" si="129"/>
        <v>0</v>
      </c>
      <c r="IXL47" s="352">
        <f t="shared" si="129"/>
        <v>0</v>
      </c>
      <c r="IXM47" s="352">
        <f t="shared" si="129"/>
        <v>0</v>
      </c>
      <c r="IXN47" s="352">
        <f t="shared" si="129"/>
        <v>0</v>
      </c>
      <c r="IXO47" s="352">
        <f t="shared" si="129"/>
        <v>0</v>
      </c>
      <c r="IXP47" s="352">
        <f t="shared" si="129"/>
        <v>0</v>
      </c>
      <c r="IXQ47" s="352">
        <f t="shared" si="129"/>
        <v>0</v>
      </c>
      <c r="IXR47" s="352">
        <f t="shared" si="129"/>
        <v>0</v>
      </c>
      <c r="IXS47" s="352">
        <f t="shared" si="129"/>
        <v>0</v>
      </c>
      <c r="IXT47" s="352">
        <f t="shared" si="129"/>
        <v>0</v>
      </c>
      <c r="IXU47" s="352">
        <f t="shared" si="129"/>
        <v>0</v>
      </c>
      <c r="IXV47" s="352">
        <f t="shared" ref="IXV47:JAG47" si="130">SUM(IXV43:IXV46)</f>
        <v>0</v>
      </c>
      <c r="IXW47" s="352">
        <f t="shared" si="130"/>
        <v>0</v>
      </c>
      <c r="IXX47" s="352">
        <f t="shared" si="130"/>
        <v>0</v>
      </c>
      <c r="IXY47" s="352">
        <f t="shared" si="130"/>
        <v>0</v>
      </c>
      <c r="IXZ47" s="352">
        <f t="shared" si="130"/>
        <v>0</v>
      </c>
      <c r="IYA47" s="352">
        <f t="shared" si="130"/>
        <v>0</v>
      </c>
      <c r="IYB47" s="352">
        <f t="shared" si="130"/>
        <v>0</v>
      </c>
      <c r="IYC47" s="352">
        <f t="shared" si="130"/>
        <v>0</v>
      </c>
      <c r="IYD47" s="352">
        <f t="shared" si="130"/>
        <v>0</v>
      </c>
      <c r="IYE47" s="352">
        <f t="shared" si="130"/>
        <v>0</v>
      </c>
      <c r="IYF47" s="352">
        <f t="shared" si="130"/>
        <v>0</v>
      </c>
      <c r="IYG47" s="352">
        <f t="shared" si="130"/>
        <v>0</v>
      </c>
      <c r="IYH47" s="352">
        <f t="shared" si="130"/>
        <v>0</v>
      </c>
      <c r="IYI47" s="352">
        <f t="shared" si="130"/>
        <v>0</v>
      </c>
      <c r="IYJ47" s="352">
        <f t="shared" si="130"/>
        <v>0</v>
      </c>
      <c r="IYK47" s="352">
        <f t="shared" si="130"/>
        <v>0</v>
      </c>
      <c r="IYL47" s="352">
        <f t="shared" si="130"/>
        <v>0</v>
      </c>
      <c r="IYM47" s="352">
        <f t="shared" si="130"/>
        <v>0</v>
      </c>
      <c r="IYN47" s="352">
        <f t="shared" si="130"/>
        <v>0</v>
      </c>
      <c r="IYO47" s="352">
        <f t="shared" si="130"/>
        <v>0</v>
      </c>
      <c r="IYP47" s="352">
        <f t="shared" si="130"/>
        <v>0</v>
      </c>
      <c r="IYQ47" s="352">
        <f t="shared" si="130"/>
        <v>0</v>
      </c>
      <c r="IYR47" s="352">
        <f t="shared" si="130"/>
        <v>0</v>
      </c>
      <c r="IYS47" s="352">
        <f t="shared" si="130"/>
        <v>0</v>
      </c>
      <c r="IYT47" s="352">
        <f t="shared" si="130"/>
        <v>0</v>
      </c>
      <c r="IYU47" s="352">
        <f t="shared" si="130"/>
        <v>0</v>
      </c>
      <c r="IYV47" s="352">
        <f t="shared" si="130"/>
        <v>0</v>
      </c>
      <c r="IYW47" s="352">
        <f t="shared" si="130"/>
        <v>0</v>
      </c>
      <c r="IYX47" s="352">
        <f t="shared" si="130"/>
        <v>0</v>
      </c>
      <c r="IYY47" s="352">
        <f t="shared" si="130"/>
        <v>0</v>
      </c>
      <c r="IYZ47" s="352">
        <f t="shared" si="130"/>
        <v>0</v>
      </c>
      <c r="IZA47" s="352">
        <f t="shared" si="130"/>
        <v>0</v>
      </c>
      <c r="IZB47" s="352">
        <f t="shared" si="130"/>
        <v>0</v>
      </c>
      <c r="IZC47" s="352">
        <f t="shared" si="130"/>
        <v>0</v>
      </c>
      <c r="IZD47" s="352">
        <f t="shared" si="130"/>
        <v>0</v>
      </c>
      <c r="IZE47" s="352">
        <f t="shared" si="130"/>
        <v>0</v>
      </c>
      <c r="IZF47" s="352">
        <f t="shared" si="130"/>
        <v>0</v>
      </c>
      <c r="IZG47" s="352">
        <f t="shared" si="130"/>
        <v>0</v>
      </c>
      <c r="IZH47" s="352">
        <f t="shared" si="130"/>
        <v>0</v>
      </c>
      <c r="IZI47" s="352">
        <f t="shared" si="130"/>
        <v>0</v>
      </c>
      <c r="IZJ47" s="352">
        <f t="shared" si="130"/>
        <v>0</v>
      </c>
      <c r="IZK47" s="352">
        <f t="shared" si="130"/>
        <v>0</v>
      </c>
      <c r="IZL47" s="352">
        <f t="shared" si="130"/>
        <v>0</v>
      </c>
      <c r="IZM47" s="352">
        <f t="shared" si="130"/>
        <v>0</v>
      </c>
      <c r="IZN47" s="352">
        <f t="shared" si="130"/>
        <v>0</v>
      </c>
      <c r="IZO47" s="352">
        <f t="shared" si="130"/>
        <v>0</v>
      </c>
      <c r="IZP47" s="352">
        <f t="shared" si="130"/>
        <v>0</v>
      </c>
      <c r="IZQ47" s="352">
        <f t="shared" si="130"/>
        <v>0</v>
      </c>
      <c r="IZR47" s="352">
        <f t="shared" si="130"/>
        <v>0</v>
      </c>
      <c r="IZS47" s="352">
        <f t="shared" si="130"/>
        <v>0</v>
      </c>
      <c r="IZT47" s="352">
        <f t="shared" si="130"/>
        <v>0</v>
      </c>
      <c r="IZU47" s="352">
        <f t="shared" si="130"/>
        <v>0</v>
      </c>
      <c r="IZV47" s="352">
        <f t="shared" si="130"/>
        <v>0</v>
      </c>
      <c r="IZW47" s="352">
        <f t="shared" si="130"/>
        <v>0</v>
      </c>
      <c r="IZX47" s="352">
        <f t="shared" si="130"/>
        <v>0</v>
      </c>
      <c r="IZY47" s="352">
        <f t="shared" si="130"/>
        <v>0</v>
      </c>
      <c r="IZZ47" s="352">
        <f t="shared" si="130"/>
        <v>0</v>
      </c>
      <c r="JAA47" s="352">
        <f t="shared" si="130"/>
        <v>0</v>
      </c>
      <c r="JAB47" s="352">
        <f t="shared" si="130"/>
        <v>0</v>
      </c>
      <c r="JAC47" s="352">
        <f t="shared" si="130"/>
        <v>0</v>
      </c>
      <c r="JAD47" s="352">
        <f t="shared" si="130"/>
        <v>0</v>
      </c>
      <c r="JAE47" s="352">
        <f t="shared" si="130"/>
        <v>0</v>
      </c>
      <c r="JAF47" s="352">
        <f t="shared" si="130"/>
        <v>0</v>
      </c>
      <c r="JAG47" s="352">
        <f t="shared" si="130"/>
        <v>0</v>
      </c>
      <c r="JAH47" s="352">
        <f t="shared" ref="JAH47:JCS47" si="131">SUM(JAH43:JAH46)</f>
        <v>0</v>
      </c>
      <c r="JAI47" s="352">
        <f t="shared" si="131"/>
        <v>0</v>
      </c>
      <c r="JAJ47" s="352">
        <f t="shared" si="131"/>
        <v>0</v>
      </c>
      <c r="JAK47" s="352">
        <f t="shared" si="131"/>
        <v>0</v>
      </c>
      <c r="JAL47" s="352">
        <f t="shared" si="131"/>
        <v>0</v>
      </c>
      <c r="JAM47" s="352">
        <f t="shared" si="131"/>
        <v>0</v>
      </c>
      <c r="JAN47" s="352">
        <f t="shared" si="131"/>
        <v>0</v>
      </c>
      <c r="JAO47" s="352">
        <f t="shared" si="131"/>
        <v>0</v>
      </c>
      <c r="JAP47" s="352">
        <f t="shared" si="131"/>
        <v>0</v>
      </c>
      <c r="JAQ47" s="352">
        <f t="shared" si="131"/>
        <v>0</v>
      </c>
      <c r="JAR47" s="352">
        <f t="shared" si="131"/>
        <v>0</v>
      </c>
      <c r="JAS47" s="352">
        <f t="shared" si="131"/>
        <v>0</v>
      </c>
      <c r="JAT47" s="352">
        <f t="shared" si="131"/>
        <v>0</v>
      </c>
      <c r="JAU47" s="352">
        <f t="shared" si="131"/>
        <v>0</v>
      </c>
      <c r="JAV47" s="352">
        <f t="shared" si="131"/>
        <v>0</v>
      </c>
      <c r="JAW47" s="352">
        <f t="shared" si="131"/>
        <v>0</v>
      </c>
      <c r="JAX47" s="352">
        <f t="shared" si="131"/>
        <v>0</v>
      </c>
      <c r="JAY47" s="352">
        <f t="shared" si="131"/>
        <v>0</v>
      </c>
      <c r="JAZ47" s="352">
        <f t="shared" si="131"/>
        <v>0</v>
      </c>
      <c r="JBA47" s="352">
        <f t="shared" si="131"/>
        <v>0</v>
      </c>
      <c r="JBB47" s="352">
        <f t="shared" si="131"/>
        <v>0</v>
      </c>
      <c r="JBC47" s="352">
        <f t="shared" si="131"/>
        <v>0</v>
      </c>
      <c r="JBD47" s="352">
        <f t="shared" si="131"/>
        <v>0</v>
      </c>
      <c r="JBE47" s="352">
        <f t="shared" si="131"/>
        <v>0</v>
      </c>
      <c r="JBF47" s="352">
        <f t="shared" si="131"/>
        <v>0</v>
      </c>
      <c r="JBG47" s="352">
        <f t="shared" si="131"/>
        <v>0</v>
      </c>
      <c r="JBH47" s="352">
        <f t="shared" si="131"/>
        <v>0</v>
      </c>
      <c r="JBI47" s="352">
        <f t="shared" si="131"/>
        <v>0</v>
      </c>
      <c r="JBJ47" s="352">
        <f t="shared" si="131"/>
        <v>0</v>
      </c>
      <c r="JBK47" s="352">
        <f t="shared" si="131"/>
        <v>0</v>
      </c>
      <c r="JBL47" s="352">
        <f t="shared" si="131"/>
        <v>0</v>
      </c>
      <c r="JBM47" s="352">
        <f t="shared" si="131"/>
        <v>0</v>
      </c>
      <c r="JBN47" s="352">
        <f t="shared" si="131"/>
        <v>0</v>
      </c>
      <c r="JBO47" s="352">
        <f t="shared" si="131"/>
        <v>0</v>
      </c>
      <c r="JBP47" s="352">
        <f t="shared" si="131"/>
        <v>0</v>
      </c>
      <c r="JBQ47" s="352">
        <f t="shared" si="131"/>
        <v>0</v>
      </c>
      <c r="JBR47" s="352">
        <f t="shared" si="131"/>
        <v>0</v>
      </c>
      <c r="JBS47" s="352">
        <f t="shared" si="131"/>
        <v>0</v>
      </c>
      <c r="JBT47" s="352">
        <f t="shared" si="131"/>
        <v>0</v>
      </c>
      <c r="JBU47" s="352">
        <f t="shared" si="131"/>
        <v>0</v>
      </c>
      <c r="JBV47" s="352">
        <f t="shared" si="131"/>
        <v>0</v>
      </c>
      <c r="JBW47" s="352">
        <f t="shared" si="131"/>
        <v>0</v>
      </c>
      <c r="JBX47" s="352">
        <f t="shared" si="131"/>
        <v>0</v>
      </c>
      <c r="JBY47" s="352">
        <f t="shared" si="131"/>
        <v>0</v>
      </c>
      <c r="JBZ47" s="352">
        <f t="shared" si="131"/>
        <v>0</v>
      </c>
      <c r="JCA47" s="352">
        <f t="shared" si="131"/>
        <v>0</v>
      </c>
      <c r="JCB47" s="352">
        <f t="shared" si="131"/>
        <v>0</v>
      </c>
      <c r="JCC47" s="352">
        <f t="shared" si="131"/>
        <v>0</v>
      </c>
      <c r="JCD47" s="352">
        <f t="shared" si="131"/>
        <v>0</v>
      </c>
      <c r="JCE47" s="352">
        <f t="shared" si="131"/>
        <v>0</v>
      </c>
      <c r="JCF47" s="352">
        <f t="shared" si="131"/>
        <v>0</v>
      </c>
      <c r="JCG47" s="352">
        <f t="shared" si="131"/>
        <v>0</v>
      </c>
      <c r="JCH47" s="352">
        <f t="shared" si="131"/>
        <v>0</v>
      </c>
      <c r="JCI47" s="352">
        <f t="shared" si="131"/>
        <v>0</v>
      </c>
      <c r="JCJ47" s="352">
        <f t="shared" si="131"/>
        <v>0</v>
      </c>
      <c r="JCK47" s="352">
        <f t="shared" si="131"/>
        <v>0</v>
      </c>
      <c r="JCL47" s="352">
        <f t="shared" si="131"/>
        <v>0</v>
      </c>
      <c r="JCM47" s="352">
        <f t="shared" si="131"/>
        <v>0</v>
      </c>
      <c r="JCN47" s="352">
        <f t="shared" si="131"/>
        <v>0</v>
      </c>
      <c r="JCO47" s="352">
        <f t="shared" si="131"/>
        <v>0</v>
      </c>
      <c r="JCP47" s="352">
        <f t="shared" si="131"/>
        <v>0</v>
      </c>
      <c r="JCQ47" s="352">
        <f t="shared" si="131"/>
        <v>0</v>
      </c>
      <c r="JCR47" s="352">
        <f t="shared" si="131"/>
        <v>0</v>
      </c>
      <c r="JCS47" s="352">
        <f t="shared" si="131"/>
        <v>0</v>
      </c>
      <c r="JCT47" s="352">
        <f t="shared" ref="JCT47:JFE47" si="132">SUM(JCT43:JCT46)</f>
        <v>0</v>
      </c>
      <c r="JCU47" s="352">
        <f t="shared" si="132"/>
        <v>0</v>
      </c>
      <c r="JCV47" s="352">
        <f t="shared" si="132"/>
        <v>0</v>
      </c>
      <c r="JCW47" s="352">
        <f t="shared" si="132"/>
        <v>0</v>
      </c>
      <c r="JCX47" s="352">
        <f t="shared" si="132"/>
        <v>0</v>
      </c>
      <c r="JCY47" s="352">
        <f t="shared" si="132"/>
        <v>0</v>
      </c>
      <c r="JCZ47" s="352">
        <f t="shared" si="132"/>
        <v>0</v>
      </c>
      <c r="JDA47" s="352">
        <f t="shared" si="132"/>
        <v>0</v>
      </c>
      <c r="JDB47" s="352">
        <f t="shared" si="132"/>
        <v>0</v>
      </c>
      <c r="JDC47" s="352">
        <f t="shared" si="132"/>
        <v>0</v>
      </c>
      <c r="JDD47" s="352">
        <f t="shared" si="132"/>
        <v>0</v>
      </c>
      <c r="JDE47" s="352">
        <f t="shared" si="132"/>
        <v>0</v>
      </c>
      <c r="JDF47" s="352">
        <f t="shared" si="132"/>
        <v>0</v>
      </c>
      <c r="JDG47" s="352">
        <f t="shared" si="132"/>
        <v>0</v>
      </c>
      <c r="JDH47" s="352">
        <f t="shared" si="132"/>
        <v>0</v>
      </c>
      <c r="JDI47" s="352">
        <f t="shared" si="132"/>
        <v>0</v>
      </c>
      <c r="JDJ47" s="352">
        <f t="shared" si="132"/>
        <v>0</v>
      </c>
      <c r="JDK47" s="352">
        <f t="shared" si="132"/>
        <v>0</v>
      </c>
      <c r="JDL47" s="352">
        <f t="shared" si="132"/>
        <v>0</v>
      </c>
      <c r="JDM47" s="352">
        <f t="shared" si="132"/>
        <v>0</v>
      </c>
      <c r="JDN47" s="352">
        <f t="shared" si="132"/>
        <v>0</v>
      </c>
      <c r="JDO47" s="352">
        <f t="shared" si="132"/>
        <v>0</v>
      </c>
      <c r="JDP47" s="352">
        <f t="shared" si="132"/>
        <v>0</v>
      </c>
      <c r="JDQ47" s="352">
        <f t="shared" si="132"/>
        <v>0</v>
      </c>
      <c r="JDR47" s="352">
        <f t="shared" si="132"/>
        <v>0</v>
      </c>
      <c r="JDS47" s="352">
        <f t="shared" si="132"/>
        <v>0</v>
      </c>
      <c r="JDT47" s="352">
        <f t="shared" si="132"/>
        <v>0</v>
      </c>
      <c r="JDU47" s="352">
        <f t="shared" si="132"/>
        <v>0</v>
      </c>
      <c r="JDV47" s="352">
        <f t="shared" si="132"/>
        <v>0</v>
      </c>
      <c r="JDW47" s="352">
        <f t="shared" si="132"/>
        <v>0</v>
      </c>
      <c r="JDX47" s="352">
        <f t="shared" si="132"/>
        <v>0</v>
      </c>
      <c r="JDY47" s="352">
        <f t="shared" si="132"/>
        <v>0</v>
      </c>
      <c r="JDZ47" s="352">
        <f t="shared" si="132"/>
        <v>0</v>
      </c>
      <c r="JEA47" s="352">
        <f t="shared" si="132"/>
        <v>0</v>
      </c>
      <c r="JEB47" s="352">
        <f t="shared" si="132"/>
        <v>0</v>
      </c>
      <c r="JEC47" s="352">
        <f t="shared" si="132"/>
        <v>0</v>
      </c>
      <c r="JED47" s="352">
        <f t="shared" si="132"/>
        <v>0</v>
      </c>
      <c r="JEE47" s="352">
        <f t="shared" si="132"/>
        <v>0</v>
      </c>
      <c r="JEF47" s="352">
        <f t="shared" si="132"/>
        <v>0</v>
      </c>
      <c r="JEG47" s="352">
        <f t="shared" si="132"/>
        <v>0</v>
      </c>
      <c r="JEH47" s="352">
        <f t="shared" si="132"/>
        <v>0</v>
      </c>
      <c r="JEI47" s="352">
        <f t="shared" si="132"/>
        <v>0</v>
      </c>
      <c r="JEJ47" s="352">
        <f t="shared" si="132"/>
        <v>0</v>
      </c>
      <c r="JEK47" s="352">
        <f t="shared" si="132"/>
        <v>0</v>
      </c>
      <c r="JEL47" s="352">
        <f t="shared" si="132"/>
        <v>0</v>
      </c>
      <c r="JEM47" s="352">
        <f t="shared" si="132"/>
        <v>0</v>
      </c>
      <c r="JEN47" s="352">
        <f t="shared" si="132"/>
        <v>0</v>
      </c>
      <c r="JEO47" s="352">
        <f t="shared" si="132"/>
        <v>0</v>
      </c>
      <c r="JEP47" s="352">
        <f t="shared" si="132"/>
        <v>0</v>
      </c>
      <c r="JEQ47" s="352">
        <f t="shared" si="132"/>
        <v>0</v>
      </c>
      <c r="JER47" s="352">
        <f t="shared" si="132"/>
        <v>0</v>
      </c>
      <c r="JES47" s="352">
        <f t="shared" si="132"/>
        <v>0</v>
      </c>
      <c r="JET47" s="352">
        <f t="shared" si="132"/>
        <v>0</v>
      </c>
      <c r="JEU47" s="352">
        <f t="shared" si="132"/>
        <v>0</v>
      </c>
      <c r="JEV47" s="352">
        <f t="shared" si="132"/>
        <v>0</v>
      </c>
      <c r="JEW47" s="352">
        <f t="shared" si="132"/>
        <v>0</v>
      </c>
      <c r="JEX47" s="352">
        <f t="shared" si="132"/>
        <v>0</v>
      </c>
      <c r="JEY47" s="352">
        <f t="shared" si="132"/>
        <v>0</v>
      </c>
      <c r="JEZ47" s="352">
        <f t="shared" si="132"/>
        <v>0</v>
      </c>
      <c r="JFA47" s="352">
        <f t="shared" si="132"/>
        <v>0</v>
      </c>
      <c r="JFB47" s="352">
        <f t="shared" si="132"/>
        <v>0</v>
      </c>
      <c r="JFC47" s="352">
        <f t="shared" si="132"/>
        <v>0</v>
      </c>
      <c r="JFD47" s="352">
        <f t="shared" si="132"/>
        <v>0</v>
      </c>
      <c r="JFE47" s="352">
        <f t="shared" si="132"/>
        <v>0</v>
      </c>
      <c r="JFF47" s="352">
        <f t="shared" ref="JFF47:JHQ47" si="133">SUM(JFF43:JFF46)</f>
        <v>0</v>
      </c>
      <c r="JFG47" s="352">
        <f t="shared" si="133"/>
        <v>0</v>
      </c>
      <c r="JFH47" s="352">
        <f t="shared" si="133"/>
        <v>0</v>
      </c>
      <c r="JFI47" s="352">
        <f t="shared" si="133"/>
        <v>0</v>
      </c>
      <c r="JFJ47" s="352">
        <f t="shared" si="133"/>
        <v>0</v>
      </c>
      <c r="JFK47" s="352">
        <f t="shared" si="133"/>
        <v>0</v>
      </c>
      <c r="JFL47" s="352">
        <f t="shared" si="133"/>
        <v>0</v>
      </c>
      <c r="JFM47" s="352">
        <f t="shared" si="133"/>
        <v>0</v>
      </c>
      <c r="JFN47" s="352">
        <f t="shared" si="133"/>
        <v>0</v>
      </c>
      <c r="JFO47" s="352">
        <f t="shared" si="133"/>
        <v>0</v>
      </c>
      <c r="JFP47" s="352">
        <f t="shared" si="133"/>
        <v>0</v>
      </c>
      <c r="JFQ47" s="352">
        <f t="shared" si="133"/>
        <v>0</v>
      </c>
      <c r="JFR47" s="352">
        <f t="shared" si="133"/>
        <v>0</v>
      </c>
      <c r="JFS47" s="352">
        <f t="shared" si="133"/>
        <v>0</v>
      </c>
      <c r="JFT47" s="352">
        <f t="shared" si="133"/>
        <v>0</v>
      </c>
      <c r="JFU47" s="352">
        <f t="shared" si="133"/>
        <v>0</v>
      </c>
      <c r="JFV47" s="352">
        <f t="shared" si="133"/>
        <v>0</v>
      </c>
      <c r="JFW47" s="352">
        <f t="shared" si="133"/>
        <v>0</v>
      </c>
      <c r="JFX47" s="352">
        <f t="shared" si="133"/>
        <v>0</v>
      </c>
      <c r="JFY47" s="352">
        <f t="shared" si="133"/>
        <v>0</v>
      </c>
      <c r="JFZ47" s="352">
        <f t="shared" si="133"/>
        <v>0</v>
      </c>
      <c r="JGA47" s="352">
        <f t="shared" si="133"/>
        <v>0</v>
      </c>
      <c r="JGB47" s="352">
        <f t="shared" si="133"/>
        <v>0</v>
      </c>
      <c r="JGC47" s="352">
        <f t="shared" si="133"/>
        <v>0</v>
      </c>
      <c r="JGD47" s="352">
        <f t="shared" si="133"/>
        <v>0</v>
      </c>
      <c r="JGE47" s="352">
        <f t="shared" si="133"/>
        <v>0</v>
      </c>
      <c r="JGF47" s="352">
        <f t="shared" si="133"/>
        <v>0</v>
      </c>
      <c r="JGG47" s="352">
        <f t="shared" si="133"/>
        <v>0</v>
      </c>
      <c r="JGH47" s="352">
        <f t="shared" si="133"/>
        <v>0</v>
      </c>
      <c r="JGI47" s="352">
        <f t="shared" si="133"/>
        <v>0</v>
      </c>
      <c r="JGJ47" s="352">
        <f t="shared" si="133"/>
        <v>0</v>
      </c>
      <c r="JGK47" s="352">
        <f t="shared" si="133"/>
        <v>0</v>
      </c>
      <c r="JGL47" s="352">
        <f t="shared" si="133"/>
        <v>0</v>
      </c>
      <c r="JGM47" s="352">
        <f t="shared" si="133"/>
        <v>0</v>
      </c>
      <c r="JGN47" s="352">
        <f t="shared" si="133"/>
        <v>0</v>
      </c>
      <c r="JGO47" s="352">
        <f t="shared" si="133"/>
        <v>0</v>
      </c>
      <c r="JGP47" s="352">
        <f t="shared" si="133"/>
        <v>0</v>
      </c>
      <c r="JGQ47" s="352">
        <f t="shared" si="133"/>
        <v>0</v>
      </c>
      <c r="JGR47" s="352">
        <f t="shared" si="133"/>
        <v>0</v>
      </c>
      <c r="JGS47" s="352">
        <f t="shared" si="133"/>
        <v>0</v>
      </c>
      <c r="JGT47" s="352">
        <f t="shared" si="133"/>
        <v>0</v>
      </c>
      <c r="JGU47" s="352">
        <f t="shared" si="133"/>
        <v>0</v>
      </c>
      <c r="JGV47" s="352">
        <f t="shared" si="133"/>
        <v>0</v>
      </c>
      <c r="JGW47" s="352">
        <f t="shared" si="133"/>
        <v>0</v>
      </c>
      <c r="JGX47" s="352">
        <f t="shared" si="133"/>
        <v>0</v>
      </c>
      <c r="JGY47" s="352">
        <f t="shared" si="133"/>
        <v>0</v>
      </c>
      <c r="JGZ47" s="352">
        <f t="shared" si="133"/>
        <v>0</v>
      </c>
      <c r="JHA47" s="352">
        <f t="shared" si="133"/>
        <v>0</v>
      </c>
      <c r="JHB47" s="352">
        <f t="shared" si="133"/>
        <v>0</v>
      </c>
      <c r="JHC47" s="352">
        <f t="shared" si="133"/>
        <v>0</v>
      </c>
      <c r="JHD47" s="352">
        <f t="shared" si="133"/>
        <v>0</v>
      </c>
      <c r="JHE47" s="352">
        <f t="shared" si="133"/>
        <v>0</v>
      </c>
      <c r="JHF47" s="352">
        <f t="shared" si="133"/>
        <v>0</v>
      </c>
      <c r="JHG47" s="352">
        <f t="shared" si="133"/>
        <v>0</v>
      </c>
      <c r="JHH47" s="352">
        <f t="shared" si="133"/>
        <v>0</v>
      </c>
      <c r="JHI47" s="352">
        <f t="shared" si="133"/>
        <v>0</v>
      </c>
      <c r="JHJ47" s="352">
        <f t="shared" si="133"/>
        <v>0</v>
      </c>
      <c r="JHK47" s="352">
        <f t="shared" si="133"/>
        <v>0</v>
      </c>
      <c r="JHL47" s="352">
        <f t="shared" si="133"/>
        <v>0</v>
      </c>
      <c r="JHM47" s="352">
        <f t="shared" si="133"/>
        <v>0</v>
      </c>
      <c r="JHN47" s="352">
        <f t="shared" si="133"/>
        <v>0</v>
      </c>
      <c r="JHO47" s="352">
        <f t="shared" si="133"/>
        <v>0</v>
      </c>
      <c r="JHP47" s="352">
        <f t="shared" si="133"/>
        <v>0</v>
      </c>
      <c r="JHQ47" s="352">
        <f t="shared" si="133"/>
        <v>0</v>
      </c>
      <c r="JHR47" s="352">
        <f t="shared" ref="JHR47:JKC47" si="134">SUM(JHR43:JHR46)</f>
        <v>0</v>
      </c>
      <c r="JHS47" s="352">
        <f t="shared" si="134"/>
        <v>0</v>
      </c>
      <c r="JHT47" s="352">
        <f t="shared" si="134"/>
        <v>0</v>
      </c>
      <c r="JHU47" s="352">
        <f t="shared" si="134"/>
        <v>0</v>
      </c>
      <c r="JHV47" s="352">
        <f t="shared" si="134"/>
        <v>0</v>
      </c>
      <c r="JHW47" s="352">
        <f t="shared" si="134"/>
        <v>0</v>
      </c>
      <c r="JHX47" s="352">
        <f t="shared" si="134"/>
        <v>0</v>
      </c>
      <c r="JHY47" s="352">
        <f t="shared" si="134"/>
        <v>0</v>
      </c>
      <c r="JHZ47" s="352">
        <f t="shared" si="134"/>
        <v>0</v>
      </c>
      <c r="JIA47" s="352">
        <f t="shared" si="134"/>
        <v>0</v>
      </c>
      <c r="JIB47" s="352">
        <f t="shared" si="134"/>
        <v>0</v>
      </c>
      <c r="JIC47" s="352">
        <f t="shared" si="134"/>
        <v>0</v>
      </c>
      <c r="JID47" s="352">
        <f t="shared" si="134"/>
        <v>0</v>
      </c>
      <c r="JIE47" s="352">
        <f t="shared" si="134"/>
        <v>0</v>
      </c>
      <c r="JIF47" s="352">
        <f t="shared" si="134"/>
        <v>0</v>
      </c>
      <c r="JIG47" s="352">
        <f t="shared" si="134"/>
        <v>0</v>
      </c>
      <c r="JIH47" s="352">
        <f t="shared" si="134"/>
        <v>0</v>
      </c>
      <c r="JII47" s="352">
        <f t="shared" si="134"/>
        <v>0</v>
      </c>
      <c r="JIJ47" s="352">
        <f t="shared" si="134"/>
        <v>0</v>
      </c>
      <c r="JIK47" s="352">
        <f t="shared" si="134"/>
        <v>0</v>
      </c>
      <c r="JIL47" s="352">
        <f t="shared" si="134"/>
        <v>0</v>
      </c>
      <c r="JIM47" s="352">
        <f t="shared" si="134"/>
        <v>0</v>
      </c>
      <c r="JIN47" s="352">
        <f t="shared" si="134"/>
        <v>0</v>
      </c>
      <c r="JIO47" s="352">
        <f t="shared" si="134"/>
        <v>0</v>
      </c>
      <c r="JIP47" s="352">
        <f t="shared" si="134"/>
        <v>0</v>
      </c>
      <c r="JIQ47" s="352">
        <f t="shared" si="134"/>
        <v>0</v>
      </c>
      <c r="JIR47" s="352">
        <f t="shared" si="134"/>
        <v>0</v>
      </c>
      <c r="JIS47" s="352">
        <f t="shared" si="134"/>
        <v>0</v>
      </c>
      <c r="JIT47" s="352">
        <f t="shared" si="134"/>
        <v>0</v>
      </c>
      <c r="JIU47" s="352">
        <f t="shared" si="134"/>
        <v>0</v>
      </c>
      <c r="JIV47" s="352">
        <f t="shared" si="134"/>
        <v>0</v>
      </c>
      <c r="JIW47" s="352">
        <f t="shared" si="134"/>
        <v>0</v>
      </c>
      <c r="JIX47" s="352">
        <f t="shared" si="134"/>
        <v>0</v>
      </c>
      <c r="JIY47" s="352">
        <f t="shared" si="134"/>
        <v>0</v>
      </c>
      <c r="JIZ47" s="352">
        <f t="shared" si="134"/>
        <v>0</v>
      </c>
      <c r="JJA47" s="352">
        <f t="shared" si="134"/>
        <v>0</v>
      </c>
      <c r="JJB47" s="352">
        <f t="shared" si="134"/>
        <v>0</v>
      </c>
      <c r="JJC47" s="352">
        <f t="shared" si="134"/>
        <v>0</v>
      </c>
      <c r="JJD47" s="352">
        <f t="shared" si="134"/>
        <v>0</v>
      </c>
      <c r="JJE47" s="352">
        <f t="shared" si="134"/>
        <v>0</v>
      </c>
      <c r="JJF47" s="352">
        <f t="shared" si="134"/>
        <v>0</v>
      </c>
      <c r="JJG47" s="352">
        <f t="shared" si="134"/>
        <v>0</v>
      </c>
      <c r="JJH47" s="352">
        <f t="shared" si="134"/>
        <v>0</v>
      </c>
      <c r="JJI47" s="352">
        <f t="shared" si="134"/>
        <v>0</v>
      </c>
      <c r="JJJ47" s="352">
        <f t="shared" si="134"/>
        <v>0</v>
      </c>
      <c r="JJK47" s="352">
        <f t="shared" si="134"/>
        <v>0</v>
      </c>
      <c r="JJL47" s="352">
        <f t="shared" si="134"/>
        <v>0</v>
      </c>
      <c r="JJM47" s="352">
        <f t="shared" si="134"/>
        <v>0</v>
      </c>
      <c r="JJN47" s="352">
        <f t="shared" si="134"/>
        <v>0</v>
      </c>
      <c r="JJO47" s="352">
        <f t="shared" si="134"/>
        <v>0</v>
      </c>
      <c r="JJP47" s="352">
        <f t="shared" si="134"/>
        <v>0</v>
      </c>
      <c r="JJQ47" s="352">
        <f t="shared" si="134"/>
        <v>0</v>
      </c>
      <c r="JJR47" s="352">
        <f t="shared" si="134"/>
        <v>0</v>
      </c>
      <c r="JJS47" s="352">
        <f t="shared" si="134"/>
        <v>0</v>
      </c>
      <c r="JJT47" s="352">
        <f t="shared" si="134"/>
        <v>0</v>
      </c>
      <c r="JJU47" s="352">
        <f t="shared" si="134"/>
        <v>0</v>
      </c>
      <c r="JJV47" s="352">
        <f t="shared" si="134"/>
        <v>0</v>
      </c>
      <c r="JJW47" s="352">
        <f t="shared" si="134"/>
        <v>0</v>
      </c>
      <c r="JJX47" s="352">
        <f t="shared" si="134"/>
        <v>0</v>
      </c>
      <c r="JJY47" s="352">
        <f t="shared" si="134"/>
        <v>0</v>
      </c>
      <c r="JJZ47" s="352">
        <f t="shared" si="134"/>
        <v>0</v>
      </c>
      <c r="JKA47" s="352">
        <f t="shared" si="134"/>
        <v>0</v>
      </c>
      <c r="JKB47" s="352">
        <f t="shared" si="134"/>
        <v>0</v>
      </c>
      <c r="JKC47" s="352">
        <f t="shared" si="134"/>
        <v>0</v>
      </c>
      <c r="JKD47" s="352">
        <f t="shared" ref="JKD47:JMO47" si="135">SUM(JKD43:JKD46)</f>
        <v>0</v>
      </c>
      <c r="JKE47" s="352">
        <f t="shared" si="135"/>
        <v>0</v>
      </c>
      <c r="JKF47" s="352">
        <f t="shared" si="135"/>
        <v>0</v>
      </c>
      <c r="JKG47" s="352">
        <f t="shared" si="135"/>
        <v>0</v>
      </c>
      <c r="JKH47" s="352">
        <f t="shared" si="135"/>
        <v>0</v>
      </c>
      <c r="JKI47" s="352">
        <f t="shared" si="135"/>
        <v>0</v>
      </c>
      <c r="JKJ47" s="352">
        <f t="shared" si="135"/>
        <v>0</v>
      </c>
      <c r="JKK47" s="352">
        <f t="shared" si="135"/>
        <v>0</v>
      </c>
      <c r="JKL47" s="352">
        <f t="shared" si="135"/>
        <v>0</v>
      </c>
      <c r="JKM47" s="352">
        <f t="shared" si="135"/>
        <v>0</v>
      </c>
      <c r="JKN47" s="352">
        <f t="shared" si="135"/>
        <v>0</v>
      </c>
      <c r="JKO47" s="352">
        <f t="shared" si="135"/>
        <v>0</v>
      </c>
      <c r="JKP47" s="352">
        <f t="shared" si="135"/>
        <v>0</v>
      </c>
      <c r="JKQ47" s="352">
        <f t="shared" si="135"/>
        <v>0</v>
      </c>
      <c r="JKR47" s="352">
        <f t="shared" si="135"/>
        <v>0</v>
      </c>
      <c r="JKS47" s="352">
        <f t="shared" si="135"/>
        <v>0</v>
      </c>
      <c r="JKT47" s="352">
        <f t="shared" si="135"/>
        <v>0</v>
      </c>
      <c r="JKU47" s="352">
        <f t="shared" si="135"/>
        <v>0</v>
      </c>
      <c r="JKV47" s="352">
        <f t="shared" si="135"/>
        <v>0</v>
      </c>
      <c r="JKW47" s="352">
        <f t="shared" si="135"/>
        <v>0</v>
      </c>
      <c r="JKX47" s="352">
        <f t="shared" si="135"/>
        <v>0</v>
      </c>
      <c r="JKY47" s="352">
        <f t="shared" si="135"/>
        <v>0</v>
      </c>
      <c r="JKZ47" s="352">
        <f t="shared" si="135"/>
        <v>0</v>
      </c>
      <c r="JLA47" s="352">
        <f t="shared" si="135"/>
        <v>0</v>
      </c>
      <c r="JLB47" s="352">
        <f t="shared" si="135"/>
        <v>0</v>
      </c>
      <c r="JLC47" s="352">
        <f t="shared" si="135"/>
        <v>0</v>
      </c>
      <c r="JLD47" s="352">
        <f t="shared" si="135"/>
        <v>0</v>
      </c>
      <c r="JLE47" s="352">
        <f t="shared" si="135"/>
        <v>0</v>
      </c>
      <c r="JLF47" s="352">
        <f t="shared" si="135"/>
        <v>0</v>
      </c>
      <c r="JLG47" s="352">
        <f t="shared" si="135"/>
        <v>0</v>
      </c>
      <c r="JLH47" s="352">
        <f t="shared" si="135"/>
        <v>0</v>
      </c>
      <c r="JLI47" s="352">
        <f t="shared" si="135"/>
        <v>0</v>
      </c>
      <c r="JLJ47" s="352">
        <f t="shared" si="135"/>
        <v>0</v>
      </c>
      <c r="JLK47" s="352">
        <f t="shared" si="135"/>
        <v>0</v>
      </c>
      <c r="JLL47" s="352">
        <f t="shared" si="135"/>
        <v>0</v>
      </c>
      <c r="JLM47" s="352">
        <f t="shared" si="135"/>
        <v>0</v>
      </c>
      <c r="JLN47" s="352">
        <f t="shared" si="135"/>
        <v>0</v>
      </c>
      <c r="JLO47" s="352">
        <f t="shared" si="135"/>
        <v>0</v>
      </c>
      <c r="JLP47" s="352">
        <f t="shared" si="135"/>
        <v>0</v>
      </c>
      <c r="JLQ47" s="352">
        <f t="shared" si="135"/>
        <v>0</v>
      </c>
      <c r="JLR47" s="352">
        <f t="shared" si="135"/>
        <v>0</v>
      </c>
      <c r="JLS47" s="352">
        <f t="shared" si="135"/>
        <v>0</v>
      </c>
      <c r="JLT47" s="352">
        <f t="shared" si="135"/>
        <v>0</v>
      </c>
      <c r="JLU47" s="352">
        <f t="shared" si="135"/>
        <v>0</v>
      </c>
      <c r="JLV47" s="352">
        <f t="shared" si="135"/>
        <v>0</v>
      </c>
      <c r="JLW47" s="352">
        <f t="shared" si="135"/>
        <v>0</v>
      </c>
      <c r="JLX47" s="352">
        <f t="shared" si="135"/>
        <v>0</v>
      </c>
      <c r="JLY47" s="352">
        <f t="shared" si="135"/>
        <v>0</v>
      </c>
      <c r="JLZ47" s="352">
        <f t="shared" si="135"/>
        <v>0</v>
      </c>
      <c r="JMA47" s="352">
        <f t="shared" si="135"/>
        <v>0</v>
      </c>
      <c r="JMB47" s="352">
        <f t="shared" si="135"/>
        <v>0</v>
      </c>
      <c r="JMC47" s="352">
        <f t="shared" si="135"/>
        <v>0</v>
      </c>
      <c r="JMD47" s="352">
        <f t="shared" si="135"/>
        <v>0</v>
      </c>
      <c r="JME47" s="352">
        <f t="shared" si="135"/>
        <v>0</v>
      </c>
      <c r="JMF47" s="352">
        <f t="shared" si="135"/>
        <v>0</v>
      </c>
      <c r="JMG47" s="352">
        <f t="shared" si="135"/>
        <v>0</v>
      </c>
      <c r="JMH47" s="352">
        <f t="shared" si="135"/>
        <v>0</v>
      </c>
      <c r="JMI47" s="352">
        <f t="shared" si="135"/>
        <v>0</v>
      </c>
      <c r="JMJ47" s="352">
        <f t="shared" si="135"/>
        <v>0</v>
      </c>
      <c r="JMK47" s="352">
        <f t="shared" si="135"/>
        <v>0</v>
      </c>
      <c r="JML47" s="352">
        <f t="shared" si="135"/>
        <v>0</v>
      </c>
      <c r="JMM47" s="352">
        <f t="shared" si="135"/>
        <v>0</v>
      </c>
      <c r="JMN47" s="352">
        <f t="shared" si="135"/>
        <v>0</v>
      </c>
      <c r="JMO47" s="352">
        <f t="shared" si="135"/>
        <v>0</v>
      </c>
      <c r="JMP47" s="352">
        <f t="shared" ref="JMP47:JPA47" si="136">SUM(JMP43:JMP46)</f>
        <v>0</v>
      </c>
      <c r="JMQ47" s="352">
        <f t="shared" si="136"/>
        <v>0</v>
      </c>
      <c r="JMR47" s="352">
        <f t="shared" si="136"/>
        <v>0</v>
      </c>
      <c r="JMS47" s="352">
        <f t="shared" si="136"/>
        <v>0</v>
      </c>
      <c r="JMT47" s="352">
        <f t="shared" si="136"/>
        <v>0</v>
      </c>
      <c r="JMU47" s="352">
        <f t="shared" si="136"/>
        <v>0</v>
      </c>
      <c r="JMV47" s="352">
        <f t="shared" si="136"/>
        <v>0</v>
      </c>
      <c r="JMW47" s="352">
        <f t="shared" si="136"/>
        <v>0</v>
      </c>
      <c r="JMX47" s="352">
        <f t="shared" si="136"/>
        <v>0</v>
      </c>
      <c r="JMY47" s="352">
        <f t="shared" si="136"/>
        <v>0</v>
      </c>
      <c r="JMZ47" s="352">
        <f t="shared" si="136"/>
        <v>0</v>
      </c>
      <c r="JNA47" s="352">
        <f t="shared" si="136"/>
        <v>0</v>
      </c>
      <c r="JNB47" s="352">
        <f t="shared" si="136"/>
        <v>0</v>
      </c>
      <c r="JNC47" s="352">
        <f t="shared" si="136"/>
        <v>0</v>
      </c>
      <c r="JND47" s="352">
        <f t="shared" si="136"/>
        <v>0</v>
      </c>
      <c r="JNE47" s="352">
        <f t="shared" si="136"/>
        <v>0</v>
      </c>
      <c r="JNF47" s="352">
        <f t="shared" si="136"/>
        <v>0</v>
      </c>
      <c r="JNG47" s="352">
        <f t="shared" si="136"/>
        <v>0</v>
      </c>
      <c r="JNH47" s="352">
        <f t="shared" si="136"/>
        <v>0</v>
      </c>
      <c r="JNI47" s="352">
        <f t="shared" si="136"/>
        <v>0</v>
      </c>
      <c r="JNJ47" s="352">
        <f t="shared" si="136"/>
        <v>0</v>
      </c>
      <c r="JNK47" s="352">
        <f t="shared" si="136"/>
        <v>0</v>
      </c>
      <c r="JNL47" s="352">
        <f t="shared" si="136"/>
        <v>0</v>
      </c>
      <c r="JNM47" s="352">
        <f t="shared" si="136"/>
        <v>0</v>
      </c>
      <c r="JNN47" s="352">
        <f t="shared" si="136"/>
        <v>0</v>
      </c>
      <c r="JNO47" s="352">
        <f t="shared" si="136"/>
        <v>0</v>
      </c>
      <c r="JNP47" s="352">
        <f t="shared" si="136"/>
        <v>0</v>
      </c>
      <c r="JNQ47" s="352">
        <f t="shared" si="136"/>
        <v>0</v>
      </c>
      <c r="JNR47" s="352">
        <f t="shared" si="136"/>
        <v>0</v>
      </c>
      <c r="JNS47" s="352">
        <f t="shared" si="136"/>
        <v>0</v>
      </c>
      <c r="JNT47" s="352">
        <f t="shared" si="136"/>
        <v>0</v>
      </c>
      <c r="JNU47" s="352">
        <f t="shared" si="136"/>
        <v>0</v>
      </c>
      <c r="JNV47" s="352">
        <f t="shared" si="136"/>
        <v>0</v>
      </c>
      <c r="JNW47" s="352">
        <f t="shared" si="136"/>
        <v>0</v>
      </c>
      <c r="JNX47" s="352">
        <f t="shared" si="136"/>
        <v>0</v>
      </c>
      <c r="JNY47" s="352">
        <f t="shared" si="136"/>
        <v>0</v>
      </c>
      <c r="JNZ47" s="352">
        <f t="shared" si="136"/>
        <v>0</v>
      </c>
      <c r="JOA47" s="352">
        <f t="shared" si="136"/>
        <v>0</v>
      </c>
      <c r="JOB47" s="352">
        <f t="shared" si="136"/>
        <v>0</v>
      </c>
      <c r="JOC47" s="352">
        <f t="shared" si="136"/>
        <v>0</v>
      </c>
      <c r="JOD47" s="352">
        <f t="shared" si="136"/>
        <v>0</v>
      </c>
      <c r="JOE47" s="352">
        <f t="shared" si="136"/>
        <v>0</v>
      </c>
      <c r="JOF47" s="352">
        <f t="shared" si="136"/>
        <v>0</v>
      </c>
      <c r="JOG47" s="352">
        <f t="shared" si="136"/>
        <v>0</v>
      </c>
      <c r="JOH47" s="352">
        <f t="shared" si="136"/>
        <v>0</v>
      </c>
      <c r="JOI47" s="352">
        <f t="shared" si="136"/>
        <v>0</v>
      </c>
      <c r="JOJ47" s="352">
        <f t="shared" si="136"/>
        <v>0</v>
      </c>
      <c r="JOK47" s="352">
        <f t="shared" si="136"/>
        <v>0</v>
      </c>
      <c r="JOL47" s="352">
        <f t="shared" si="136"/>
        <v>0</v>
      </c>
      <c r="JOM47" s="352">
        <f t="shared" si="136"/>
        <v>0</v>
      </c>
      <c r="JON47" s="352">
        <f t="shared" si="136"/>
        <v>0</v>
      </c>
      <c r="JOO47" s="352">
        <f t="shared" si="136"/>
        <v>0</v>
      </c>
      <c r="JOP47" s="352">
        <f t="shared" si="136"/>
        <v>0</v>
      </c>
      <c r="JOQ47" s="352">
        <f t="shared" si="136"/>
        <v>0</v>
      </c>
      <c r="JOR47" s="352">
        <f t="shared" si="136"/>
        <v>0</v>
      </c>
      <c r="JOS47" s="352">
        <f t="shared" si="136"/>
        <v>0</v>
      </c>
      <c r="JOT47" s="352">
        <f t="shared" si="136"/>
        <v>0</v>
      </c>
      <c r="JOU47" s="352">
        <f t="shared" si="136"/>
        <v>0</v>
      </c>
      <c r="JOV47" s="352">
        <f t="shared" si="136"/>
        <v>0</v>
      </c>
      <c r="JOW47" s="352">
        <f t="shared" si="136"/>
        <v>0</v>
      </c>
      <c r="JOX47" s="352">
        <f t="shared" si="136"/>
        <v>0</v>
      </c>
      <c r="JOY47" s="352">
        <f t="shared" si="136"/>
        <v>0</v>
      </c>
      <c r="JOZ47" s="352">
        <f t="shared" si="136"/>
        <v>0</v>
      </c>
      <c r="JPA47" s="352">
        <f t="shared" si="136"/>
        <v>0</v>
      </c>
      <c r="JPB47" s="352">
        <f t="shared" ref="JPB47:JRM47" si="137">SUM(JPB43:JPB46)</f>
        <v>0</v>
      </c>
      <c r="JPC47" s="352">
        <f t="shared" si="137"/>
        <v>0</v>
      </c>
      <c r="JPD47" s="352">
        <f t="shared" si="137"/>
        <v>0</v>
      </c>
      <c r="JPE47" s="352">
        <f t="shared" si="137"/>
        <v>0</v>
      </c>
      <c r="JPF47" s="352">
        <f t="shared" si="137"/>
        <v>0</v>
      </c>
      <c r="JPG47" s="352">
        <f t="shared" si="137"/>
        <v>0</v>
      </c>
      <c r="JPH47" s="352">
        <f t="shared" si="137"/>
        <v>0</v>
      </c>
      <c r="JPI47" s="352">
        <f t="shared" si="137"/>
        <v>0</v>
      </c>
      <c r="JPJ47" s="352">
        <f t="shared" si="137"/>
        <v>0</v>
      </c>
      <c r="JPK47" s="352">
        <f t="shared" si="137"/>
        <v>0</v>
      </c>
      <c r="JPL47" s="352">
        <f t="shared" si="137"/>
        <v>0</v>
      </c>
      <c r="JPM47" s="352">
        <f t="shared" si="137"/>
        <v>0</v>
      </c>
      <c r="JPN47" s="352">
        <f t="shared" si="137"/>
        <v>0</v>
      </c>
      <c r="JPO47" s="352">
        <f t="shared" si="137"/>
        <v>0</v>
      </c>
      <c r="JPP47" s="352">
        <f t="shared" si="137"/>
        <v>0</v>
      </c>
      <c r="JPQ47" s="352">
        <f t="shared" si="137"/>
        <v>0</v>
      </c>
      <c r="JPR47" s="352">
        <f t="shared" si="137"/>
        <v>0</v>
      </c>
      <c r="JPS47" s="352">
        <f t="shared" si="137"/>
        <v>0</v>
      </c>
      <c r="JPT47" s="352">
        <f t="shared" si="137"/>
        <v>0</v>
      </c>
      <c r="JPU47" s="352">
        <f t="shared" si="137"/>
        <v>0</v>
      </c>
      <c r="JPV47" s="352">
        <f t="shared" si="137"/>
        <v>0</v>
      </c>
      <c r="JPW47" s="352">
        <f t="shared" si="137"/>
        <v>0</v>
      </c>
      <c r="JPX47" s="352">
        <f t="shared" si="137"/>
        <v>0</v>
      </c>
      <c r="JPY47" s="352">
        <f t="shared" si="137"/>
        <v>0</v>
      </c>
      <c r="JPZ47" s="352">
        <f t="shared" si="137"/>
        <v>0</v>
      </c>
      <c r="JQA47" s="352">
        <f t="shared" si="137"/>
        <v>0</v>
      </c>
      <c r="JQB47" s="352">
        <f t="shared" si="137"/>
        <v>0</v>
      </c>
      <c r="JQC47" s="352">
        <f t="shared" si="137"/>
        <v>0</v>
      </c>
      <c r="JQD47" s="352">
        <f t="shared" si="137"/>
        <v>0</v>
      </c>
      <c r="JQE47" s="352">
        <f t="shared" si="137"/>
        <v>0</v>
      </c>
      <c r="JQF47" s="352">
        <f t="shared" si="137"/>
        <v>0</v>
      </c>
      <c r="JQG47" s="352">
        <f t="shared" si="137"/>
        <v>0</v>
      </c>
      <c r="JQH47" s="352">
        <f t="shared" si="137"/>
        <v>0</v>
      </c>
      <c r="JQI47" s="352">
        <f t="shared" si="137"/>
        <v>0</v>
      </c>
      <c r="JQJ47" s="352">
        <f t="shared" si="137"/>
        <v>0</v>
      </c>
      <c r="JQK47" s="352">
        <f t="shared" si="137"/>
        <v>0</v>
      </c>
      <c r="JQL47" s="352">
        <f t="shared" si="137"/>
        <v>0</v>
      </c>
      <c r="JQM47" s="352">
        <f t="shared" si="137"/>
        <v>0</v>
      </c>
      <c r="JQN47" s="352">
        <f t="shared" si="137"/>
        <v>0</v>
      </c>
      <c r="JQO47" s="352">
        <f t="shared" si="137"/>
        <v>0</v>
      </c>
      <c r="JQP47" s="352">
        <f t="shared" si="137"/>
        <v>0</v>
      </c>
      <c r="JQQ47" s="352">
        <f t="shared" si="137"/>
        <v>0</v>
      </c>
      <c r="JQR47" s="352">
        <f t="shared" si="137"/>
        <v>0</v>
      </c>
      <c r="JQS47" s="352">
        <f t="shared" si="137"/>
        <v>0</v>
      </c>
      <c r="JQT47" s="352">
        <f t="shared" si="137"/>
        <v>0</v>
      </c>
      <c r="JQU47" s="352">
        <f t="shared" si="137"/>
        <v>0</v>
      </c>
      <c r="JQV47" s="352">
        <f t="shared" si="137"/>
        <v>0</v>
      </c>
      <c r="JQW47" s="352">
        <f t="shared" si="137"/>
        <v>0</v>
      </c>
      <c r="JQX47" s="352">
        <f t="shared" si="137"/>
        <v>0</v>
      </c>
      <c r="JQY47" s="352">
        <f t="shared" si="137"/>
        <v>0</v>
      </c>
      <c r="JQZ47" s="352">
        <f t="shared" si="137"/>
        <v>0</v>
      </c>
      <c r="JRA47" s="352">
        <f t="shared" si="137"/>
        <v>0</v>
      </c>
      <c r="JRB47" s="352">
        <f t="shared" si="137"/>
        <v>0</v>
      </c>
      <c r="JRC47" s="352">
        <f t="shared" si="137"/>
        <v>0</v>
      </c>
      <c r="JRD47" s="352">
        <f t="shared" si="137"/>
        <v>0</v>
      </c>
      <c r="JRE47" s="352">
        <f t="shared" si="137"/>
        <v>0</v>
      </c>
      <c r="JRF47" s="352">
        <f t="shared" si="137"/>
        <v>0</v>
      </c>
      <c r="JRG47" s="352">
        <f t="shared" si="137"/>
        <v>0</v>
      </c>
      <c r="JRH47" s="352">
        <f t="shared" si="137"/>
        <v>0</v>
      </c>
      <c r="JRI47" s="352">
        <f t="shared" si="137"/>
        <v>0</v>
      </c>
      <c r="JRJ47" s="352">
        <f t="shared" si="137"/>
        <v>0</v>
      </c>
      <c r="JRK47" s="352">
        <f t="shared" si="137"/>
        <v>0</v>
      </c>
      <c r="JRL47" s="352">
        <f t="shared" si="137"/>
        <v>0</v>
      </c>
      <c r="JRM47" s="352">
        <f t="shared" si="137"/>
        <v>0</v>
      </c>
      <c r="JRN47" s="352">
        <f t="shared" ref="JRN47:JTY47" si="138">SUM(JRN43:JRN46)</f>
        <v>0</v>
      </c>
      <c r="JRO47" s="352">
        <f t="shared" si="138"/>
        <v>0</v>
      </c>
      <c r="JRP47" s="352">
        <f t="shared" si="138"/>
        <v>0</v>
      </c>
      <c r="JRQ47" s="352">
        <f t="shared" si="138"/>
        <v>0</v>
      </c>
      <c r="JRR47" s="352">
        <f t="shared" si="138"/>
        <v>0</v>
      </c>
      <c r="JRS47" s="352">
        <f t="shared" si="138"/>
        <v>0</v>
      </c>
      <c r="JRT47" s="352">
        <f t="shared" si="138"/>
        <v>0</v>
      </c>
      <c r="JRU47" s="352">
        <f t="shared" si="138"/>
        <v>0</v>
      </c>
      <c r="JRV47" s="352">
        <f t="shared" si="138"/>
        <v>0</v>
      </c>
      <c r="JRW47" s="352">
        <f t="shared" si="138"/>
        <v>0</v>
      </c>
      <c r="JRX47" s="352">
        <f t="shared" si="138"/>
        <v>0</v>
      </c>
      <c r="JRY47" s="352">
        <f t="shared" si="138"/>
        <v>0</v>
      </c>
      <c r="JRZ47" s="352">
        <f t="shared" si="138"/>
        <v>0</v>
      </c>
      <c r="JSA47" s="352">
        <f t="shared" si="138"/>
        <v>0</v>
      </c>
      <c r="JSB47" s="352">
        <f t="shared" si="138"/>
        <v>0</v>
      </c>
      <c r="JSC47" s="352">
        <f t="shared" si="138"/>
        <v>0</v>
      </c>
      <c r="JSD47" s="352">
        <f t="shared" si="138"/>
        <v>0</v>
      </c>
      <c r="JSE47" s="352">
        <f t="shared" si="138"/>
        <v>0</v>
      </c>
      <c r="JSF47" s="352">
        <f t="shared" si="138"/>
        <v>0</v>
      </c>
      <c r="JSG47" s="352">
        <f t="shared" si="138"/>
        <v>0</v>
      </c>
      <c r="JSH47" s="352">
        <f t="shared" si="138"/>
        <v>0</v>
      </c>
      <c r="JSI47" s="352">
        <f t="shared" si="138"/>
        <v>0</v>
      </c>
      <c r="JSJ47" s="352">
        <f t="shared" si="138"/>
        <v>0</v>
      </c>
      <c r="JSK47" s="352">
        <f t="shared" si="138"/>
        <v>0</v>
      </c>
      <c r="JSL47" s="352">
        <f t="shared" si="138"/>
        <v>0</v>
      </c>
      <c r="JSM47" s="352">
        <f t="shared" si="138"/>
        <v>0</v>
      </c>
      <c r="JSN47" s="352">
        <f t="shared" si="138"/>
        <v>0</v>
      </c>
      <c r="JSO47" s="352">
        <f t="shared" si="138"/>
        <v>0</v>
      </c>
      <c r="JSP47" s="352">
        <f t="shared" si="138"/>
        <v>0</v>
      </c>
      <c r="JSQ47" s="352">
        <f t="shared" si="138"/>
        <v>0</v>
      </c>
      <c r="JSR47" s="352">
        <f t="shared" si="138"/>
        <v>0</v>
      </c>
      <c r="JSS47" s="352">
        <f t="shared" si="138"/>
        <v>0</v>
      </c>
      <c r="JST47" s="352">
        <f t="shared" si="138"/>
        <v>0</v>
      </c>
      <c r="JSU47" s="352">
        <f t="shared" si="138"/>
        <v>0</v>
      </c>
      <c r="JSV47" s="352">
        <f t="shared" si="138"/>
        <v>0</v>
      </c>
      <c r="JSW47" s="352">
        <f t="shared" si="138"/>
        <v>0</v>
      </c>
      <c r="JSX47" s="352">
        <f t="shared" si="138"/>
        <v>0</v>
      </c>
      <c r="JSY47" s="352">
        <f t="shared" si="138"/>
        <v>0</v>
      </c>
      <c r="JSZ47" s="352">
        <f t="shared" si="138"/>
        <v>0</v>
      </c>
      <c r="JTA47" s="352">
        <f t="shared" si="138"/>
        <v>0</v>
      </c>
      <c r="JTB47" s="352">
        <f t="shared" si="138"/>
        <v>0</v>
      </c>
      <c r="JTC47" s="352">
        <f t="shared" si="138"/>
        <v>0</v>
      </c>
      <c r="JTD47" s="352">
        <f t="shared" si="138"/>
        <v>0</v>
      </c>
      <c r="JTE47" s="352">
        <f t="shared" si="138"/>
        <v>0</v>
      </c>
      <c r="JTF47" s="352">
        <f t="shared" si="138"/>
        <v>0</v>
      </c>
      <c r="JTG47" s="352">
        <f t="shared" si="138"/>
        <v>0</v>
      </c>
      <c r="JTH47" s="352">
        <f t="shared" si="138"/>
        <v>0</v>
      </c>
      <c r="JTI47" s="352">
        <f t="shared" si="138"/>
        <v>0</v>
      </c>
      <c r="JTJ47" s="352">
        <f t="shared" si="138"/>
        <v>0</v>
      </c>
      <c r="JTK47" s="352">
        <f t="shared" si="138"/>
        <v>0</v>
      </c>
      <c r="JTL47" s="352">
        <f t="shared" si="138"/>
        <v>0</v>
      </c>
      <c r="JTM47" s="352">
        <f t="shared" si="138"/>
        <v>0</v>
      </c>
      <c r="JTN47" s="352">
        <f t="shared" si="138"/>
        <v>0</v>
      </c>
      <c r="JTO47" s="352">
        <f t="shared" si="138"/>
        <v>0</v>
      </c>
      <c r="JTP47" s="352">
        <f t="shared" si="138"/>
        <v>0</v>
      </c>
      <c r="JTQ47" s="352">
        <f t="shared" si="138"/>
        <v>0</v>
      </c>
      <c r="JTR47" s="352">
        <f t="shared" si="138"/>
        <v>0</v>
      </c>
      <c r="JTS47" s="352">
        <f t="shared" si="138"/>
        <v>0</v>
      </c>
      <c r="JTT47" s="352">
        <f t="shared" si="138"/>
        <v>0</v>
      </c>
      <c r="JTU47" s="352">
        <f t="shared" si="138"/>
        <v>0</v>
      </c>
      <c r="JTV47" s="352">
        <f t="shared" si="138"/>
        <v>0</v>
      </c>
      <c r="JTW47" s="352">
        <f t="shared" si="138"/>
        <v>0</v>
      </c>
      <c r="JTX47" s="352">
        <f t="shared" si="138"/>
        <v>0</v>
      </c>
      <c r="JTY47" s="352">
        <f t="shared" si="138"/>
        <v>0</v>
      </c>
      <c r="JTZ47" s="352">
        <f t="shared" ref="JTZ47:JWK47" si="139">SUM(JTZ43:JTZ46)</f>
        <v>0</v>
      </c>
      <c r="JUA47" s="352">
        <f t="shared" si="139"/>
        <v>0</v>
      </c>
      <c r="JUB47" s="352">
        <f t="shared" si="139"/>
        <v>0</v>
      </c>
      <c r="JUC47" s="352">
        <f t="shared" si="139"/>
        <v>0</v>
      </c>
      <c r="JUD47" s="352">
        <f t="shared" si="139"/>
        <v>0</v>
      </c>
      <c r="JUE47" s="352">
        <f t="shared" si="139"/>
        <v>0</v>
      </c>
      <c r="JUF47" s="352">
        <f t="shared" si="139"/>
        <v>0</v>
      </c>
      <c r="JUG47" s="352">
        <f t="shared" si="139"/>
        <v>0</v>
      </c>
      <c r="JUH47" s="352">
        <f t="shared" si="139"/>
        <v>0</v>
      </c>
      <c r="JUI47" s="352">
        <f t="shared" si="139"/>
        <v>0</v>
      </c>
      <c r="JUJ47" s="352">
        <f t="shared" si="139"/>
        <v>0</v>
      </c>
      <c r="JUK47" s="352">
        <f t="shared" si="139"/>
        <v>0</v>
      </c>
      <c r="JUL47" s="352">
        <f t="shared" si="139"/>
        <v>0</v>
      </c>
      <c r="JUM47" s="352">
        <f t="shared" si="139"/>
        <v>0</v>
      </c>
      <c r="JUN47" s="352">
        <f t="shared" si="139"/>
        <v>0</v>
      </c>
      <c r="JUO47" s="352">
        <f t="shared" si="139"/>
        <v>0</v>
      </c>
      <c r="JUP47" s="352">
        <f t="shared" si="139"/>
        <v>0</v>
      </c>
      <c r="JUQ47" s="352">
        <f t="shared" si="139"/>
        <v>0</v>
      </c>
      <c r="JUR47" s="352">
        <f t="shared" si="139"/>
        <v>0</v>
      </c>
      <c r="JUS47" s="352">
        <f t="shared" si="139"/>
        <v>0</v>
      </c>
      <c r="JUT47" s="352">
        <f t="shared" si="139"/>
        <v>0</v>
      </c>
      <c r="JUU47" s="352">
        <f t="shared" si="139"/>
        <v>0</v>
      </c>
      <c r="JUV47" s="352">
        <f t="shared" si="139"/>
        <v>0</v>
      </c>
      <c r="JUW47" s="352">
        <f t="shared" si="139"/>
        <v>0</v>
      </c>
      <c r="JUX47" s="352">
        <f t="shared" si="139"/>
        <v>0</v>
      </c>
      <c r="JUY47" s="352">
        <f t="shared" si="139"/>
        <v>0</v>
      </c>
      <c r="JUZ47" s="352">
        <f t="shared" si="139"/>
        <v>0</v>
      </c>
      <c r="JVA47" s="352">
        <f t="shared" si="139"/>
        <v>0</v>
      </c>
      <c r="JVB47" s="352">
        <f t="shared" si="139"/>
        <v>0</v>
      </c>
      <c r="JVC47" s="352">
        <f t="shared" si="139"/>
        <v>0</v>
      </c>
      <c r="JVD47" s="352">
        <f t="shared" si="139"/>
        <v>0</v>
      </c>
      <c r="JVE47" s="352">
        <f t="shared" si="139"/>
        <v>0</v>
      </c>
      <c r="JVF47" s="352">
        <f t="shared" si="139"/>
        <v>0</v>
      </c>
      <c r="JVG47" s="352">
        <f t="shared" si="139"/>
        <v>0</v>
      </c>
      <c r="JVH47" s="352">
        <f t="shared" si="139"/>
        <v>0</v>
      </c>
      <c r="JVI47" s="352">
        <f t="shared" si="139"/>
        <v>0</v>
      </c>
      <c r="JVJ47" s="352">
        <f t="shared" si="139"/>
        <v>0</v>
      </c>
      <c r="JVK47" s="352">
        <f t="shared" si="139"/>
        <v>0</v>
      </c>
      <c r="JVL47" s="352">
        <f t="shared" si="139"/>
        <v>0</v>
      </c>
      <c r="JVM47" s="352">
        <f t="shared" si="139"/>
        <v>0</v>
      </c>
      <c r="JVN47" s="352">
        <f t="shared" si="139"/>
        <v>0</v>
      </c>
      <c r="JVO47" s="352">
        <f t="shared" si="139"/>
        <v>0</v>
      </c>
      <c r="JVP47" s="352">
        <f t="shared" si="139"/>
        <v>0</v>
      </c>
      <c r="JVQ47" s="352">
        <f t="shared" si="139"/>
        <v>0</v>
      </c>
      <c r="JVR47" s="352">
        <f t="shared" si="139"/>
        <v>0</v>
      </c>
      <c r="JVS47" s="352">
        <f t="shared" si="139"/>
        <v>0</v>
      </c>
      <c r="JVT47" s="352">
        <f t="shared" si="139"/>
        <v>0</v>
      </c>
      <c r="JVU47" s="352">
        <f t="shared" si="139"/>
        <v>0</v>
      </c>
      <c r="JVV47" s="352">
        <f t="shared" si="139"/>
        <v>0</v>
      </c>
      <c r="JVW47" s="352">
        <f t="shared" si="139"/>
        <v>0</v>
      </c>
      <c r="JVX47" s="352">
        <f t="shared" si="139"/>
        <v>0</v>
      </c>
      <c r="JVY47" s="352">
        <f t="shared" si="139"/>
        <v>0</v>
      </c>
      <c r="JVZ47" s="352">
        <f t="shared" si="139"/>
        <v>0</v>
      </c>
      <c r="JWA47" s="352">
        <f t="shared" si="139"/>
        <v>0</v>
      </c>
      <c r="JWB47" s="352">
        <f t="shared" si="139"/>
        <v>0</v>
      </c>
      <c r="JWC47" s="352">
        <f t="shared" si="139"/>
        <v>0</v>
      </c>
      <c r="JWD47" s="352">
        <f t="shared" si="139"/>
        <v>0</v>
      </c>
      <c r="JWE47" s="352">
        <f t="shared" si="139"/>
        <v>0</v>
      </c>
      <c r="JWF47" s="352">
        <f t="shared" si="139"/>
        <v>0</v>
      </c>
      <c r="JWG47" s="352">
        <f t="shared" si="139"/>
        <v>0</v>
      </c>
      <c r="JWH47" s="352">
        <f t="shared" si="139"/>
        <v>0</v>
      </c>
      <c r="JWI47" s="352">
        <f t="shared" si="139"/>
        <v>0</v>
      </c>
      <c r="JWJ47" s="352">
        <f t="shared" si="139"/>
        <v>0</v>
      </c>
      <c r="JWK47" s="352">
        <f t="shared" si="139"/>
        <v>0</v>
      </c>
      <c r="JWL47" s="352">
        <f t="shared" ref="JWL47:JYW47" si="140">SUM(JWL43:JWL46)</f>
        <v>0</v>
      </c>
      <c r="JWM47" s="352">
        <f t="shared" si="140"/>
        <v>0</v>
      </c>
      <c r="JWN47" s="352">
        <f t="shared" si="140"/>
        <v>0</v>
      </c>
      <c r="JWO47" s="352">
        <f t="shared" si="140"/>
        <v>0</v>
      </c>
      <c r="JWP47" s="352">
        <f t="shared" si="140"/>
        <v>0</v>
      </c>
      <c r="JWQ47" s="352">
        <f t="shared" si="140"/>
        <v>0</v>
      </c>
      <c r="JWR47" s="352">
        <f t="shared" si="140"/>
        <v>0</v>
      </c>
      <c r="JWS47" s="352">
        <f t="shared" si="140"/>
        <v>0</v>
      </c>
      <c r="JWT47" s="352">
        <f t="shared" si="140"/>
        <v>0</v>
      </c>
      <c r="JWU47" s="352">
        <f t="shared" si="140"/>
        <v>0</v>
      </c>
      <c r="JWV47" s="352">
        <f t="shared" si="140"/>
        <v>0</v>
      </c>
      <c r="JWW47" s="352">
        <f t="shared" si="140"/>
        <v>0</v>
      </c>
      <c r="JWX47" s="352">
        <f t="shared" si="140"/>
        <v>0</v>
      </c>
      <c r="JWY47" s="352">
        <f t="shared" si="140"/>
        <v>0</v>
      </c>
      <c r="JWZ47" s="352">
        <f t="shared" si="140"/>
        <v>0</v>
      </c>
      <c r="JXA47" s="352">
        <f t="shared" si="140"/>
        <v>0</v>
      </c>
      <c r="JXB47" s="352">
        <f t="shared" si="140"/>
        <v>0</v>
      </c>
      <c r="JXC47" s="352">
        <f t="shared" si="140"/>
        <v>0</v>
      </c>
      <c r="JXD47" s="352">
        <f t="shared" si="140"/>
        <v>0</v>
      </c>
      <c r="JXE47" s="352">
        <f t="shared" si="140"/>
        <v>0</v>
      </c>
      <c r="JXF47" s="352">
        <f t="shared" si="140"/>
        <v>0</v>
      </c>
      <c r="JXG47" s="352">
        <f t="shared" si="140"/>
        <v>0</v>
      </c>
      <c r="JXH47" s="352">
        <f t="shared" si="140"/>
        <v>0</v>
      </c>
      <c r="JXI47" s="352">
        <f t="shared" si="140"/>
        <v>0</v>
      </c>
      <c r="JXJ47" s="352">
        <f t="shared" si="140"/>
        <v>0</v>
      </c>
      <c r="JXK47" s="352">
        <f t="shared" si="140"/>
        <v>0</v>
      </c>
      <c r="JXL47" s="352">
        <f t="shared" si="140"/>
        <v>0</v>
      </c>
      <c r="JXM47" s="352">
        <f t="shared" si="140"/>
        <v>0</v>
      </c>
      <c r="JXN47" s="352">
        <f t="shared" si="140"/>
        <v>0</v>
      </c>
      <c r="JXO47" s="352">
        <f t="shared" si="140"/>
        <v>0</v>
      </c>
      <c r="JXP47" s="352">
        <f t="shared" si="140"/>
        <v>0</v>
      </c>
      <c r="JXQ47" s="352">
        <f t="shared" si="140"/>
        <v>0</v>
      </c>
      <c r="JXR47" s="352">
        <f t="shared" si="140"/>
        <v>0</v>
      </c>
      <c r="JXS47" s="352">
        <f t="shared" si="140"/>
        <v>0</v>
      </c>
      <c r="JXT47" s="352">
        <f t="shared" si="140"/>
        <v>0</v>
      </c>
      <c r="JXU47" s="352">
        <f t="shared" si="140"/>
        <v>0</v>
      </c>
      <c r="JXV47" s="352">
        <f t="shared" si="140"/>
        <v>0</v>
      </c>
      <c r="JXW47" s="352">
        <f t="shared" si="140"/>
        <v>0</v>
      </c>
      <c r="JXX47" s="352">
        <f t="shared" si="140"/>
        <v>0</v>
      </c>
      <c r="JXY47" s="352">
        <f t="shared" si="140"/>
        <v>0</v>
      </c>
      <c r="JXZ47" s="352">
        <f t="shared" si="140"/>
        <v>0</v>
      </c>
      <c r="JYA47" s="352">
        <f t="shared" si="140"/>
        <v>0</v>
      </c>
      <c r="JYB47" s="352">
        <f t="shared" si="140"/>
        <v>0</v>
      </c>
      <c r="JYC47" s="352">
        <f t="shared" si="140"/>
        <v>0</v>
      </c>
      <c r="JYD47" s="352">
        <f t="shared" si="140"/>
        <v>0</v>
      </c>
      <c r="JYE47" s="352">
        <f t="shared" si="140"/>
        <v>0</v>
      </c>
      <c r="JYF47" s="352">
        <f t="shared" si="140"/>
        <v>0</v>
      </c>
      <c r="JYG47" s="352">
        <f t="shared" si="140"/>
        <v>0</v>
      </c>
      <c r="JYH47" s="352">
        <f t="shared" si="140"/>
        <v>0</v>
      </c>
      <c r="JYI47" s="352">
        <f t="shared" si="140"/>
        <v>0</v>
      </c>
      <c r="JYJ47" s="352">
        <f t="shared" si="140"/>
        <v>0</v>
      </c>
      <c r="JYK47" s="352">
        <f t="shared" si="140"/>
        <v>0</v>
      </c>
      <c r="JYL47" s="352">
        <f t="shared" si="140"/>
        <v>0</v>
      </c>
      <c r="JYM47" s="352">
        <f t="shared" si="140"/>
        <v>0</v>
      </c>
      <c r="JYN47" s="352">
        <f t="shared" si="140"/>
        <v>0</v>
      </c>
      <c r="JYO47" s="352">
        <f t="shared" si="140"/>
        <v>0</v>
      </c>
      <c r="JYP47" s="352">
        <f t="shared" si="140"/>
        <v>0</v>
      </c>
      <c r="JYQ47" s="352">
        <f t="shared" si="140"/>
        <v>0</v>
      </c>
      <c r="JYR47" s="352">
        <f t="shared" si="140"/>
        <v>0</v>
      </c>
      <c r="JYS47" s="352">
        <f t="shared" si="140"/>
        <v>0</v>
      </c>
      <c r="JYT47" s="352">
        <f t="shared" si="140"/>
        <v>0</v>
      </c>
      <c r="JYU47" s="352">
        <f t="shared" si="140"/>
        <v>0</v>
      </c>
      <c r="JYV47" s="352">
        <f t="shared" si="140"/>
        <v>0</v>
      </c>
      <c r="JYW47" s="352">
        <f t="shared" si="140"/>
        <v>0</v>
      </c>
      <c r="JYX47" s="352">
        <f t="shared" ref="JYX47:KBI47" si="141">SUM(JYX43:JYX46)</f>
        <v>0</v>
      </c>
      <c r="JYY47" s="352">
        <f t="shared" si="141"/>
        <v>0</v>
      </c>
      <c r="JYZ47" s="352">
        <f t="shared" si="141"/>
        <v>0</v>
      </c>
      <c r="JZA47" s="352">
        <f t="shared" si="141"/>
        <v>0</v>
      </c>
      <c r="JZB47" s="352">
        <f t="shared" si="141"/>
        <v>0</v>
      </c>
      <c r="JZC47" s="352">
        <f t="shared" si="141"/>
        <v>0</v>
      </c>
      <c r="JZD47" s="352">
        <f t="shared" si="141"/>
        <v>0</v>
      </c>
      <c r="JZE47" s="352">
        <f t="shared" si="141"/>
        <v>0</v>
      </c>
      <c r="JZF47" s="352">
        <f t="shared" si="141"/>
        <v>0</v>
      </c>
      <c r="JZG47" s="352">
        <f t="shared" si="141"/>
        <v>0</v>
      </c>
      <c r="JZH47" s="352">
        <f t="shared" si="141"/>
        <v>0</v>
      </c>
      <c r="JZI47" s="352">
        <f t="shared" si="141"/>
        <v>0</v>
      </c>
      <c r="JZJ47" s="352">
        <f t="shared" si="141"/>
        <v>0</v>
      </c>
      <c r="JZK47" s="352">
        <f t="shared" si="141"/>
        <v>0</v>
      </c>
      <c r="JZL47" s="352">
        <f t="shared" si="141"/>
        <v>0</v>
      </c>
      <c r="JZM47" s="352">
        <f t="shared" si="141"/>
        <v>0</v>
      </c>
      <c r="JZN47" s="352">
        <f t="shared" si="141"/>
        <v>0</v>
      </c>
      <c r="JZO47" s="352">
        <f t="shared" si="141"/>
        <v>0</v>
      </c>
      <c r="JZP47" s="352">
        <f t="shared" si="141"/>
        <v>0</v>
      </c>
      <c r="JZQ47" s="352">
        <f t="shared" si="141"/>
        <v>0</v>
      </c>
      <c r="JZR47" s="352">
        <f t="shared" si="141"/>
        <v>0</v>
      </c>
      <c r="JZS47" s="352">
        <f t="shared" si="141"/>
        <v>0</v>
      </c>
      <c r="JZT47" s="352">
        <f t="shared" si="141"/>
        <v>0</v>
      </c>
      <c r="JZU47" s="352">
        <f t="shared" si="141"/>
        <v>0</v>
      </c>
      <c r="JZV47" s="352">
        <f t="shared" si="141"/>
        <v>0</v>
      </c>
      <c r="JZW47" s="352">
        <f t="shared" si="141"/>
        <v>0</v>
      </c>
      <c r="JZX47" s="352">
        <f t="shared" si="141"/>
        <v>0</v>
      </c>
      <c r="JZY47" s="352">
        <f t="shared" si="141"/>
        <v>0</v>
      </c>
      <c r="JZZ47" s="352">
        <f t="shared" si="141"/>
        <v>0</v>
      </c>
      <c r="KAA47" s="352">
        <f t="shared" si="141"/>
        <v>0</v>
      </c>
      <c r="KAB47" s="352">
        <f t="shared" si="141"/>
        <v>0</v>
      </c>
      <c r="KAC47" s="352">
        <f t="shared" si="141"/>
        <v>0</v>
      </c>
      <c r="KAD47" s="352">
        <f t="shared" si="141"/>
        <v>0</v>
      </c>
      <c r="KAE47" s="352">
        <f t="shared" si="141"/>
        <v>0</v>
      </c>
      <c r="KAF47" s="352">
        <f t="shared" si="141"/>
        <v>0</v>
      </c>
      <c r="KAG47" s="352">
        <f t="shared" si="141"/>
        <v>0</v>
      </c>
      <c r="KAH47" s="352">
        <f t="shared" si="141"/>
        <v>0</v>
      </c>
      <c r="KAI47" s="352">
        <f t="shared" si="141"/>
        <v>0</v>
      </c>
      <c r="KAJ47" s="352">
        <f t="shared" si="141"/>
        <v>0</v>
      </c>
      <c r="KAK47" s="352">
        <f t="shared" si="141"/>
        <v>0</v>
      </c>
      <c r="KAL47" s="352">
        <f t="shared" si="141"/>
        <v>0</v>
      </c>
      <c r="KAM47" s="352">
        <f t="shared" si="141"/>
        <v>0</v>
      </c>
      <c r="KAN47" s="352">
        <f t="shared" si="141"/>
        <v>0</v>
      </c>
      <c r="KAO47" s="352">
        <f t="shared" si="141"/>
        <v>0</v>
      </c>
      <c r="KAP47" s="352">
        <f t="shared" si="141"/>
        <v>0</v>
      </c>
      <c r="KAQ47" s="352">
        <f t="shared" si="141"/>
        <v>0</v>
      </c>
      <c r="KAR47" s="352">
        <f t="shared" si="141"/>
        <v>0</v>
      </c>
      <c r="KAS47" s="352">
        <f t="shared" si="141"/>
        <v>0</v>
      </c>
      <c r="KAT47" s="352">
        <f t="shared" si="141"/>
        <v>0</v>
      </c>
      <c r="KAU47" s="352">
        <f t="shared" si="141"/>
        <v>0</v>
      </c>
      <c r="KAV47" s="352">
        <f t="shared" si="141"/>
        <v>0</v>
      </c>
      <c r="KAW47" s="352">
        <f t="shared" si="141"/>
        <v>0</v>
      </c>
      <c r="KAX47" s="352">
        <f t="shared" si="141"/>
        <v>0</v>
      </c>
      <c r="KAY47" s="352">
        <f t="shared" si="141"/>
        <v>0</v>
      </c>
      <c r="KAZ47" s="352">
        <f t="shared" si="141"/>
        <v>0</v>
      </c>
      <c r="KBA47" s="352">
        <f t="shared" si="141"/>
        <v>0</v>
      </c>
      <c r="KBB47" s="352">
        <f t="shared" si="141"/>
        <v>0</v>
      </c>
      <c r="KBC47" s="352">
        <f t="shared" si="141"/>
        <v>0</v>
      </c>
      <c r="KBD47" s="352">
        <f t="shared" si="141"/>
        <v>0</v>
      </c>
      <c r="KBE47" s="352">
        <f t="shared" si="141"/>
        <v>0</v>
      </c>
      <c r="KBF47" s="352">
        <f t="shared" si="141"/>
        <v>0</v>
      </c>
      <c r="KBG47" s="352">
        <f t="shared" si="141"/>
        <v>0</v>
      </c>
      <c r="KBH47" s="352">
        <f t="shared" si="141"/>
        <v>0</v>
      </c>
      <c r="KBI47" s="352">
        <f t="shared" si="141"/>
        <v>0</v>
      </c>
      <c r="KBJ47" s="352">
        <f t="shared" ref="KBJ47:KDU47" si="142">SUM(KBJ43:KBJ46)</f>
        <v>0</v>
      </c>
      <c r="KBK47" s="352">
        <f t="shared" si="142"/>
        <v>0</v>
      </c>
      <c r="KBL47" s="352">
        <f t="shared" si="142"/>
        <v>0</v>
      </c>
      <c r="KBM47" s="352">
        <f t="shared" si="142"/>
        <v>0</v>
      </c>
      <c r="KBN47" s="352">
        <f t="shared" si="142"/>
        <v>0</v>
      </c>
      <c r="KBO47" s="352">
        <f t="shared" si="142"/>
        <v>0</v>
      </c>
      <c r="KBP47" s="352">
        <f t="shared" si="142"/>
        <v>0</v>
      </c>
      <c r="KBQ47" s="352">
        <f t="shared" si="142"/>
        <v>0</v>
      </c>
      <c r="KBR47" s="352">
        <f t="shared" si="142"/>
        <v>0</v>
      </c>
      <c r="KBS47" s="352">
        <f t="shared" si="142"/>
        <v>0</v>
      </c>
      <c r="KBT47" s="352">
        <f t="shared" si="142"/>
        <v>0</v>
      </c>
      <c r="KBU47" s="352">
        <f t="shared" si="142"/>
        <v>0</v>
      </c>
      <c r="KBV47" s="352">
        <f t="shared" si="142"/>
        <v>0</v>
      </c>
      <c r="KBW47" s="352">
        <f t="shared" si="142"/>
        <v>0</v>
      </c>
      <c r="KBX47" s="352">
        <f t="shared" si="142"/>
        <v>0</v>
      </c>
      <c r="KBY47" s="352">
        <f t="shared" si="142"/>
        <v>0</v>
      </c>
      <c r="KBZ47" s="352">
        <f t="shared" si="142"/>
        <v>0</v>
      </c>
      <c r="KCA47" s="352">
        <f t="shared" si="142"/>
        <v>0</v>
      </c>
      <c r="KCB47" s="352">
        <f t="shared" si="142"/>
        <v>0</v>
      </c>
      <c r="KCC47" s="352">
        <f t="shared" si="142"/>
        <v>0</v>
      </c>
      <c r="KCD47" s="352">
        <f t="shared" si="142"/>
        <v>0</v>
      </c>
      <c r="KCE47" s="352">
        <f t="shared" si="142"/>
        <v>0</v>
      </c>
      <c r="KCF47" s="352">
        <f t="shared" si="142"/>
        <v>0</v>
      </c>
      <c r="KCG47" s="352">
        <f t="shared" si="142"/>
        <v>0</v>
      </c>
      <c r="KCH47" s="352">
        <f t="shared" si="142"/>
        <v>0</v>
      </c>
      <c r="KCI47" s="352">
        <f t="shared" si="142"/>
        <v>0</v>
      </c>
      <c r="KCJ47" s="352">
        <f t="shared" si="142"/>
        <v>0</v>
      </c>
      <c r="KCK47" s="352">
        <f t="shared" si="142"/>
        <v>0</v>
      </c>
      <c r="KCL47" s="352">
        <f t="shared" si="142"/>
        <v>0</v>
      </c>
      <c r="KCM47" s="352">
        <f t="shared" si="142"/>
        <v>0</v>
      </c>
      <c r="KCN47" s="352">
        <f t="shared" si="142"/>
        <v>0</v>
      </c>
      <c r="KCO47" s="352">
        <f t="shared" si="142"/>
        <v>0</v>
      </c>
      <c r="KCP47" s="352">
        <f t="shared" si="142"/>
        <v>0</v>
      </c>
      <c r="KCQ47" s="352">
        <f t="shared" si="142"/>
        <v>0</v>
      </c>
      <c r="KCR47" s="352">
        <f t="shared" si="142"/>
        <v>0</v>
      </c>
      <c r="KCS47" s="352">
        <f t="shared" si="142"/>
        <v>0</v>
      </c>
      <c r="KCT47" s="352">
        <f t="shared" si="142"/>
        <v>0</v>
      </c>
      <c r="KCU47" s="352">
        <f t="shared" si="142"/>
        <v>0</v>
      </c>
      <c r="KCV47" s="352">
        <f t="shared" si="142"/>
        <v>0</v>
      </c>
      <c r="KCW47" s="352">
        <f t="shared" si="142"/>
        <v>0</v>
      </c>
      <c r="KCX47" s="352">
        <f t="shared" si="142"/>
        <v>0</v>
      </c>
      <c r="KCY47" s="352">
        <f t="shared" si="142"/>
        <v>0</v>
      </c>
      <c r="KCZ47" s="352">
        <f t="shared" si="142"/>
        <v>0</v>
      </c>
      <c r="KDA47" s="352">
        <f t="shared" si="142"/>
        <v>0</v>
      </c>
      <c r="KDB47" s="352">
        <f t="shared" si="142"/>
        <v>0</v>
      </c>
      <c r="KDC47" s="352">
        <f t="shared" si="142"/>
        <v>0</v>
      </c>
      <c r="KDD47" s="352">
        <f t="shared" si="142"/>
        <v>0</v>
      </c>
      <c r="KDE47" s="352">
        <f t="shared" si="142"/>
        <v>0</v>
      </c>
      <c r="KDF47" s="352">
        <f t="shared" si="142"/>
        <v>0</v>
      </c>
      <c r="KDG47" s="352">
        <f t="shared" si="142"/>
        <v>0</v>
      </c>
      <c r="KDH47" s="352">
        <f t="shared" si="142"/>
        <v>0</v>
      </c>
      <c r="KDI47" s="352">
        <f t="shared" si="142"/>
        <v>0</v>
      </c>
      <c r="KDJ47" s="352">
        <f t="shared" si="142"/>
        <v>0</v>
      </c>
      <c r="KDK47" s="352">
        <f t="shared" si="142"/>
        <v>0</v>
      </c>
      <c r="KDL47" s="352">
        <f t="shared" si="142"/>
        <v>0</v>
      </c>
      <c r="KDM47" s="352">
        <f t="shared" si="142"/>
        <v>0</v>
      </c>
      <c r="KDN47" s="352">
        <f t="shared" si="142"/>
        <v>0</v>
      </c>
      <c r="KDO47" s="352">
        <f t="shared" si="142"/>
        <v>0</v>
      </c>
      <c r="KDP47" s="352">
        <f t="shared" si="142"/>
        <v>0</v>
      </c>
      <c r="KDQ47" s="352">
        <f t="shared" si="142"/>
        <v>0</v>
      </c>
      <c r="KDR47" s="352">
        <f t="shared" si="142"/>
        <v>0</v>
      </c>
      <c r="KDS47" s="352">
        <f t="shared" si="142"/>
        <v>0</v>
      </c>
      <c r="KDT47" s="352">
        <f t="shared" si="142"/>
        <v>0</v>
      </c>
      <c r="KDU47" s="352">
        <f t="shared" si="142"/>
        <v>0</v>
      </c>
      <c r="KDV47" s="352">
        <f t="shared" ref="KDV47:KGG47" si="143">SUM(KDV43:KDV46)</f>
        <v>0</v>
      </c>
      <c r="KDW47" s="352">
        <f t="shared" si="143"/>
        <v>0</v>
      </c>
      <c r="KDX47" s="352">
        <f t="shared" si="143"/>
        <v>0</v>
      </c>
      <c r="KDY47" s="352">
        <f t="shared" si="143"/>
        <v>0</v>
      </c>
      <c r="KDZ47" s="352">
        <f t="shared" si="143"/>
        <v>0</v>
      </c>
      <c r="KEA47" s="352">
        <f t="shared" si="143"/>
        <v>0</v>
      </c>
      <c r="KEB47" s="352">
        <f t="shared" si="143"/>
        <v>0</v>
      </c>
      <c r="KEC47" s="352">
        <f t="shared" si="143"/>
        <v>0</v>
      </c>
      <c r="KED47" s="352">
        <f t="shared" si="143"/>
        <v>0</v>
      </c>
      <c r="KEE47" s="352">
        <f t="shared" si="143"/>
        <v>0</v>
      </c>
      <c r="KEF47" s="352">
        <f t="shared" si="143"/>
        <v>0</v>
      </c>
      <c r="KEG47" s="352">
        <f t="shared" si="143"/>
        <v>0</v>
      </c>
      <c r="KEH47" s="352">
        <f t="shared" si="143"/>
        <v>0</v>
      </c>
      <c r="KEI47" s="352">
        <f t="shared" si="143"/>
        <v>0</v>
      </c>
      <c r="KEJ47" s="352">
        <f t="shared" si="143"/>
        <v>0</v>
      </c>
      <c r="KEK47" s="352">
        <f t="shared" si="143"/>
        <v>0</v>
      </c>
      <c r="KEL47" s="352">
        <f t="shared" si="143"/>
        <v>0</v>
      </c>
      <c r="KEM47" s="352">
        <f t="shared" si="143"/>
        <v>0</v>
      </c>
      <c r="KEN47" s="352">
        <f t="shared" si="143"/>
        <v>0</v>
      </c>
      <c r="KEO47" s="352">
        <f t="shared" si="143"/>
        <v>0</v>
      </c>
      <c r="KEP47" s="352">
        <f t="shared" si="143"/>
        <v>0</v>
      </c>
      <c r="KEQ47" s="352">
        <f t="shared" si="143"/>
        <v>0</v>
      </c>
      <c r="KER47" s="352">
        <f t="shared" si="143"/>
        <v>0</v>
      </c>
      <c r="KES47" s="352">
        <f t="shared" si="143"/>
        <v>0</v>
      </c>
      <c r="KET47" s="352">
        <f t="shared" si="143"/>
        <v>0</v>
      </c>
      <c r="KEU47" s="352">
        <f t="shared" si="143"/>
        <v>0</v>
      </c>
      <c r="KEV47" s="352">
        <f t="shared" si="143"/>
        <v>0</v>
      </c>
      <c r="KEW47" s="352">
        <f t="shared" si="143"/>
        <v>0</v>
      </c>
      <c r="KEX47" s="352">
        <f t="shared" si="143"/>
        <v>0</v>
      </c>
      <c r="KEY47" s="352">
        <f t="shared" si="143"/>
        <v>0</v>
      </c>
      <c r="KEZ47" s="352">
        <f t="shared" si="143"/>
        <v>0</v>
      </c>
      <c r="KFA47" s="352">
        <f t="shared" si="143"/>
        <v>0</v>
      </c>
      <c r="KFB47" s="352">
        <f t="shared" si="143"/>
        <v>0</v>
      </c>
      <c r="KFC47" s="352">
        <f t="shared" si="143"/>
        <v>0</v>
      </c>
      <c r="KFD47" s="352">
        <f t="shared" si="143"/>
        <v>0</v>
      </c>
      <c r="KFE47" s="352">
        <f t="shared" si="143"/>
        <v>0</v>
      </c>
      <c r="KFF47" s="352">
        <f t="shared" si="143"/>
        <v>0</v>
      </c>
      <c r="KFG47" s="352">
        <f t="shared" si="143"/>
        <v>0</v>
      </c>
      <c r="KFH47" s="352">
        <f t="shared" si="143"/>
        <v>0</v>
      </c>
      <c r="KFI47" s="352">
        <f t="shared" si="143"/>
        <v>0</v>
      </c>
      <c r="KFJ47" s="352">
        <f t="shared" si="143"/>
        <v>0</v>
      </c>
      <c r="KFK47" s="352">
        <f t="shared" si="143"/>
        <v>0</v>
      </c>
      <c r="KFL47" s="352">
        <f t="shared" si="143"/>
        <v>0</v>
      </c>
      <c r="KFM47" s="352">
        <f t="shared" si="143"/>
        <v>0</v>
      </c>
      <c r="KFN47" s="352">
        <f t="shared" si="143"/>
        <v>0</v>
      </c>
      <c r="KFO47" s="352">
        <f t="shared" si="143"/>
        <v>0</v>
      </c>
      <c r="KFP47" s="352">
        <f t="shared" si="143"/>
        <v>0</v>
      </c>
      <c r="KFQ47" s="352">
        <f t="shared" si="143"/>
        <v>0</v>
      </c>
      <c r="KFR47" s="352">
        <f t="shared" si="143"/>
        <v>0</v>
      </c>
      <c r="KFS47" s="352">
        <f t="shared" si="143"/>
        <v>0</v>
      </c>
      <c r="KFT47" s="352">
        <f t="shared" si="143"/>
        <v>0</v>
      </c>
      <c r="KFU47" s="352">
        <f t="shared" si="143"/>
        <v>0</v>
      </c>
      <c r="KFV47" s="352">
        <f t="shared" si="143"/>
        <v>0</v>
      </c>
      <c r="KFW47" s="352">
        <f t="shared" si="143"/>
        <v>0</v>
      </c>
      <c r="KFX47" s="352">
        <f t="shared" si="143"/>
        <v>0</v>
      </c>
      <c r="KFY47" s="352">
        <f t="shared" si="143"/>
        <v>0</v>
      </c>
      <c r="KFZ47" s="352">
        <f t="shared" si="143"/>
        <v>0</v>
      </c>
      <c r="KGA47" s="352">
        <f t="shared" si="143"/>
        <v>0</v>
      </c>
      <c r="KGB47" s="352">
        <f t="shared" si="143"/>
        <v>0</v>
      </c>
      <c r="KGC47" s="352">
        <f t="shared" si="143"/>
        <v>0</v>
      </c>
      <c r="KGD47" s="352">
        <f t="shared" si="143"/>
        <v>0</v>
      </c>
      <c r="KGE47" s="352">
        <f t="shared" si="143"/>
        <v>0</v>
      </c>
      <c r="KGF47" s="352">
        <f t="shared" si="143"/>
        <v>0</v>
      </c>
      <c r="KGG47" s="352">
        <f t="shared" si="143"/>
        <v>0</v>
      </c>
      <c r="KGH47" s="352">
        <f t="shared" ref="KGH47:KIS47" si="144">SUM(KGH43:KGH46)</f>
        <v>0</v>
      </c>
      <c r="KGI47" s="352">
        <f t="shared" si="144"/>
        <v>0</v>
      </c>
      <c r="KGJ47" s="352">
        <f t="shared" si="144"/>
        <v>0</v>
      </c>
      <c r="KGK47" s="352">
        <f t="shared" si="144"/>
        <v>0</v>
      </c>
      <c r="KGL47" s="352">
        <f t="shared" si="144"/>
        <v>0</v>
      </c>
      <c r="KGM47" s="352">
        <f t="shared" si="144"/>
        <v>0</v>
      </c>
      <c r="KGN47" s="352">
        <f t="shared" si="144"/>
        <v>0</v>
      </c>
      <c r="KGO47" s="352">
        <f t="shared" si="144"/>
        <v>0</v>
      </c>
      <c r="KGP47" s="352">
        <f t="shared" si="144"/>
        <v>0</v>
      </c>
      <c r="KGQ47" s="352">
        <f t="shared" si="144"/>
        <v>0</v>
      </c>
      <c r="KGR47" s="352">
        <f t="shared" si="144"/>
        <v>0</v>
      </c>
      <c r="KGS47" s="352">
        <f t="shared" si="144"/>
        <v>0</v>
      </c>
      <c r="KGT47" s="352">
        <f t="shared" si="144"/>
        <v>0</v>
      </c>
      <c r="KGU47" s="352">
        <f t="shared" si="144"/>
        <v>0</v>
      </c>
      <c r="KGV47" s="352">
        <f t="shared" si="144"/>
        <v>0</v>
      </c>
      <c r="KGW47" s="352">
        <f t="shared" si="144"/>
        <v>0</v>
      </c>
      <c r="KGX47" s="352">
        <f t="shared" si="144"/>
        <v>0</v>
      </c>
      <c r="KGY47" s="352">
        <f t="shared" si="144"/>
        <v>0</v>
      </c>
      <c r="KGZ47" s="352">
        <f t="shared" si="144"/>
        <v>0</v>
      </c>
      <c r="KHA47" s="352">
        <f t="shared" si="144"/>
        <v>0</v>
      </c>
      <c r="KHB47" s="352">
        <f t="shared" si="144"/>
        <v>0</v>
      </c>
      <c r="KHC47" s="352">
        <f t="shared" si="144"/>
        <v>0</v>
      </c>
      <c r="KHD47" s="352">
        <f t="shared" si="144"/>
        <v>0</v>
      </c>
      <c r="KHE47" s="352">
        <f t="shared" si="144"/>
        <v>0</v>
      </c>
      <c r="KHF47" s="352">
        <f t="shared" si="144"/>
        <v>0</v>
      </c>
      <c r="KHG47" s="352">
        <f t="shared" si="144"/>
        <v>0</v>
      </c>
      <c r="KHH47" s="352">
        <f t="shared" si="144"/>
        <v>0</v>
      </c>
      <c r="KHI47" s="352">
        <f t="shared" si="144"/>
        <v>0</v>
      </c>
      <c r="KHJ47" s="352">
        <f t="shared" si="144"/>
        <v>0</v>
      </c>
      <c r="KHK47" s="352">
        <f t="shared" si="144"/>
        <v>0</v>
      </c>
      <c r="KHL47" s="352">
        <f t="shared" si="144"/>
        <v>0</v>
      </c>
      <c r="KHM47" s="352">
        <f t="shared" si="144"/>
        <v>0</v>
      </c>
      <c r="KHN47" s="352">
        <f t="shared" si="144"/>
        <v>0</v>
      </c>
      <c r="KHO47" s="352">
        <f t="shared" si="144"/>
        <v>0</v>
      </c>
      <c r="KHP47" s="352">
        <f t="shared" si="144"/>
        <v>0</v>
      </c>
      <c r="KHQ47" s="352">
        <f t="shared" si="144"/>
        <v>0</v>
      </c>
      <c r="KHR47" s="352">
        <f t="shared" si="144"/>
        <v>0</v>
      </c>
      <c r="KHS47" s="352">
        <f t="shared" si="144"/>
        <v>0</v>
      </c>
      <c r="KHT47" s="352">
        <f t="shared" si="144"/>
        <v>0</v>
      </c>
      <c r="KHU47" s="352">
        <f t="shared" si="144"/>
        <v>0</v>
      </c>
      <c r="KHV47" s="352">
        <f t="shared" si="144"/>
        <v>0</v>
      </c>
      <c r="KHW47" s="352">
        <f t="shared" si="144"/>
        <v>0</v>
      </c>
      <c r="KHX47" s="352">
        <f t="shared" si="144"/>
        <v>0</v>
      </c>
      <c r="KHY47" s="352">
        <f t="shared" si="144"/>
        <v>0</v>
      </c>
      <c r="KHZ47" s="352">
        <f t="shared" si="144"/>
        <v>0</v>
      </c>
      <c r="KIA47" s="352">
        <f t="shared" si="144"/>
        <v>0</v>
      </c>
      <c r="KIB47" s="352">
        <f t="shared" si="144"/>
        <v>0</v>
      </c>
      <c r="KIC47" s="352">
        <f t="shared" si="144"/>
        <v>0</v>
      </c>
      <c r="KID47" s="352">
        <f t="shared" si="144"/>
        <v>0</v>
      </c>
      <c r="KIE47" s="352">
        <f t="shared" si="144"/>
        <v>0</v>
      </c>
      <c r="KIF47" s="352">
        <f t="shared" si="144"/>
        <v>0</v>
      </c>
      <c r="KIG47" s="352">
        <f t="shared" si="144"/>
        <v>0</v>
      </c>
      <c r="KIH47" s="352">
        <f t="shared" si="144"/>
        <v>0</v>
      </c>
      <c r="KII47" s="352">
        <f t="shared" si="144"/>
        <v>0</v>
      </c>
      <c r="KIJ47" s="352">
        <f t="shared" si="144"/>
        <v>0</v>
      </c>
      <c r="KIK47" s="352">
        <f t="shared" si="144"/>
        <v>0</v>
      </c>
      <c r="KIL47" s="352">
        <f t="shared" si="144"/>
        <v>0</v>
      </c>
      <c r="KIM47" s="352">
        <f t="shared" si="144"/>
        <v>0</v>
      </c>
      <c r="KIN47" s="352">
        <f t="shared" si="144"/>
        <v>0</v>
      </c>
      <c r="KIO47" s="352">
        <f t="shared" si="144"/>
        <v>0</v>
      </c>
      <c r="KIP47" s="352">
        <f t="shared" si="144"/>
        <v>0</v>
      </c>
      <c r="KIQ47" s="352">
        <f t="shared" si="144"/>
        <v>0</v>
      </c>
      <c r="KIR47" s="352">
        <f t="shared" si="144"/>
        <v>0</v>
      </c>
      <c r="KIS47" s="352">
        <f t="shared" si="144"/>
        <v>0</v>
      </c>
      <c r="KIT47" s="352">
        <f t="shared" ref="KIT47:KLE47" si="145">SUM(KIT43:KIT46)</f>
        <v>0</v>
      </c>
      <c r="KIU47" s="352">
        <f t="shared" si="145"/>
        <v>0</v>
      </c>
      <c r="KIV47" s="352">
        <f t="shared" si="145"/>
        <v>0</v>
      </c>
      <c r="KIW47" s="352">
        <f t="shared" si="145"/>
        <v>0</v>
      </c>
      <c r="KIX47" s="352">
        <f t="shared" si="145"/>
        <v>0</v>
      </c>
      <c r="KIY47" s="352">
        <f t="shared" si="145"/>
        <v>0</v>
      </c>
      <c r="KIZ47" s="352">
        <f t="shared" si="145"/>
        <v>0</v>
      </c>
      <c r="KJA47" s="352">
        <f t="shared" si="145"/>
        <v>0</v>
      </c>
      <c r="KJB47" s="352">
        <f t="shared" si="145"/>
        <v>0</v>
      </c>
      <c r="KJC47" s="352">
        <f t="shared" si="145"/>
        <v>0</v>
      </c>
      <c r="KJD47" s="352">
        <f t="shared" si="145"/>
        <v>0</v>
      </c>
      <c r="KJE47" s="352">
        <f t="shared" si="145"/>
        <v>0</v>
      </c>
      <c r="KJF47" s="352">
        <f t="shared" si="145"/>
        <v>0</v>
      </c>
      <c r="KJG47" s="352">
        <f t="shared" si="145"/>
        <v>0</v>
      </c>
      <c r="KJH47" s="352">
        <f t="shared" si="145"/>
        <v>0</v>
      </c>
      <c r="KJI47" s="352">
        <f t="shared" si="145"/>
        <v>0</v>
      </c>
      <c r="KJJ47" s="352">
        <f t="shared" si="145"/>
        <v>0</v>
      </c>
      <c r="KJK47" s="352">
        <f t="shared" si="145"/>
        <v>0</v>
      </c>
      <c r="KJL47" s="352">
        <f t="shared" si="145"/>
        <v>0</v>
      </c>
      <c r="KJM47" s="352">
        <f t="shared" si="145"/>
        <v>0</v>
      </c>
      <c r="KJN47" s="352">
        <f t="shared" si="145"/>
        <v>0</v>
      </c>
      <c r="KJO47" s="352">
        <f t="shared" si="145"/>
        <v>0</v>
      </c>
      <c r="KJP47" s="352">
        <f t="shared" si="145"/>
        <v>0</v>
      </c>
      <c r="KJQ47" s="352">
        <f t="shared" si="145"/>
        <v>0</v>
      </c>
      <c r="KJR47" s="352">
        <f t="shared" si="145"/>
        <v>0</v>
      </c>
      <c r="KJS47" s="352">
        <f t="shared" si="145"/>
        <v>0</v>
      </c>
      <c r="KJT47" s="352">
        <f t="shared" si="145"/>
        <v>0</v>
      </c>
      <c r="KJU47" s="352">
        <f t="shared" si="145"/>
        <v>0</v>
      </c>
      <c r="KJV47" s="352">
        <f t="shared" si="145"/>
        <v>0</v>
      </c>
      <c r="KJW47" s="352">
        <f t="shared" si="145"/>
        <v>0</v>
      </c>
      <c r="KJX47" s="352">
        <f t="shared" si="145"/>
        <v>0</v>
      </c>
      <c r="KJY47" s="352">
        <f t="shared" si="145"/>
        <v>0</v>
      </c>
      <c r="KJZ47" s="352">
        <f t="shared" si="145"/>
        <v>0</v>
      </c>
      <c r="KKA47" s="352">
        <f t="shared" si="145"/>
        <v>0</v>
      </c>
      <c r="KKB47" s="352">
        <f t="shared" si="145"/>
        <v>0</v>
      </c>
      <c r="KKC47" s="352">
        <f t="shared" si="145"/>
        <v>0</v>
      </c>
      <c r="KKD47" s="352">
        <f t="shared" si="145"/>
        <v>0</v>
      </c>
      <c r="KKE47" s="352">
        <f t="shared" si="145"/>
        <v>0</v>
      </c>
      <c r="KKF47" s="352">
        <f t="shared" si="145"/>
        <v>0</v>
      </c>
      <c r="KKG47" s="352">
        <f t="shared" si="145"/>
        <v>0</v>
      </c>
      <c r="KKH47" s="352">
        <f t="shared" si="145"/>
        <v>0</v>
      </c>
      <c r="KKI47" s="352">
        <f t="shared" si="145"/>
        <v>0</v>
      </c>
      <c r="KKJ47" s="352">
        <f t="shared" si="145"/>
        <v>0</v>
      </c>
      <c r="KKK47" s="352">
        <f t="shared" si="145"/>
        <v>0</v>
      </c>
      <c r="KKL47" s="352">
        <f t="shared" si="145"/>
        <v>0</v>
      </c>
      <c r="KKM47" s="352">
        <f t="shared" si="145"/>
        <v>0</v>
      </c>
      <c r="KKN47" s="352">
        <f t="shared" si="145"/>
        <v>0</v>
      </c>
      <c r="KKO47" s="352">
        <f t="shared" si="145"/>
        <v>0</v>
      </c>
      <c r="KKP47" s="352">
        <f t="shared" si="145"/>
        <v>0</v>
      </c>
      <c r="KKQ47" s="352">
        <f t="shared" si="145"/>
        <v>0</v>
      </c>
      <c r="KKR47" s="352">
        <f t="shared" si="145"/>
        <v>0</v>
      </c>
      <c r="KKS47" s="352">
        <f t="shared" si="145"/>
        <v>0</v>
      </c>
      <c r="KKT47" s="352">
        <f t="shared" si="145"/>
        <v>0</v>
      </c>
      <c r="KKU47" s="352">
        <f t="shared" si="145"/>
        <v>0</v>
      </c>
      <c r="KKV47" s="352">
        <f t="shared" si="145"/>
        <v>0</v>
      </c>
      <c r="KKW47" s="352">
        <f t="shared" si="145"/>
        <v>0</v>
      </c>
      <c r="KKX47" s="352">
        <f t="shared" si="145"/>
        <v>0</v>
      </c>
      <c r="KKY47" s="352">
        <f t="shared" si="145"/>
        <v>0</v>
      </c>
      <c r="KKZ47" s="352">
        <f t="shared" si="145"/>
        <v>0</v>
      </c>
      <c r="KLA47" s="352">
        <f t="shared" si="145"/>
        <v>0</v>
      </c>
      <c r="KLB47" s="352">
        <f t="shared" si="145"/>
        <v>0</v>
      </c>
      <c r="KLC47" s="352">
        <f t="shared" si="145"/>
        <v>0</v>
      </c>
      <c r="KLD47" s="352">
        <f t="shared" si="145"/>
        <v>0</v>
      </c>
      <c r="KLE47" s="352">
        <f t="shared" si="145"/>
        <v>0</v>
      </c>
      <c r="KLF47" s="352">
        <f t="shared" ref="KLF47:KNQ47" si="146">SUM(KLF43:KLF46)</f>
        <v>0</v>
      </c>
      <c r="KLG47" s="352">
        <f t="shared" si="146"/>
        <v>0</v>
      </c>
      <c r="KLH47" s="352">
        <f t="shared" si="146"/>
        <v>0</v>
      </c>
      <c r="KLI47" s="352">
        <f t="shared" si="146"/>
        <v>0</v>
      </c>
      <c r="KLJ47" s="352">
        <f t="shared" si="146"/>
        <v>0</v>
      </c>
      <c r="KLK47" s="352">
        <f t="shared" si="146"/>
        <v>0</v>
      </c>
      <c r="KLL47" s="352">
        <f t="shared" si="146"/>
        <v>0</v>
      </c>
      <c r="KLM47" s="352">
        <f t="shared" si="146"/>
        <v>0</v>
      </c>
      <c r="KLN47" s="352">
        <f t="shared" si="146"/>
        <v>0</v>
      </c>
      <c r="KLO47" s="352">
        <f t="shared" si="146"/>
        <v>0</v>
      </c>
      <c r="KLP47" s="352">
        <f t="shared" si="146"/>
        <v>0</v>
      </c>
      <c r="KLQ47" s="352">
        <f t="shared" si="146"/>
        <v>0</v>
      </c>
      <c r="KLR47" s="352">
        <f t="shared" si="146"/>
        <v>0</v>
      </c>
      <c r="KLS47" s="352">
        <f t="shared" si="146"/>
        <v>0</v>
      </c>
      <c r="KLT47" s="352">
        <f t="shared" si="146"/>
        <v>0</v>
      </c>
      <c r="KLU47" s="352">
        <f t="shared" si="146"/>
        <v>0</v>
      </c>
      <c r="KLV47" s="352">
        <f t="shared" si="146"/>
        <v>0</v>
      </c>
      <c r="KLW47" s="352">
        <f t="shared" si="146"/>
        <v>0</v>
      </c>
      <c r="KLX47" s="352">
        <f t="shared" si="146"/>
        <v>0</v>
      </c>
      <c r="KLY47" s="352">
        <f t="shared" si="146"/>
        <v>0</v>
      </c>
      <c r="KLZ47" s="352">
        <f t="shared" si="146"/>
        <v>0</v>
      </c>
      <c r="KMA47" s="352">
        <f t="shared" si="146"/>
        <v>0</v>
      </c>
      <c r="KMB47" s="352">
        <f t="shared" si="146"/>
        <v>0</v>
      </c>
      <c r="KMC47" s="352">
        <f t="shared" si="146"/>
        <v>0</v>
      </c>
      <c r="KMD47" s="352">
        <f t="shared" si="146"/>
        <v>0</v>
      </c>
      <c r="KME47" s="352">
        <f t="shared" si="146"/>
        <v>0</v>
      </c>
      <c r="KMF47" s="352">
        <f t="shared" si="146"/>
        <v>0</v>
      </c>
      <c r="KMG47" s="352">
        <f t="shared" si="146"/>
        <v>0</v>
      </c>
      <c r="KMH47" s="352">
        <f t="shared" si="146"/>
        <v>0</v>
      </c>
      <c r="KMI47" s="352">
        <f t="shared" si="146"/>
        <v>0</v>
      </c>
      <c r="KMJ47" s="352">
        <f t="shared" si="146"/>
        <v>0</v>
      </c>
      <c r="KMK47" s="352">
        <f t="shared" si="146"/>
        <v>0</v>
      </c>
      <c r="KML47" s="352">
        <f t="shared" si="146"/>
        <v>0</v>
      </c>
      <c r="KMM47" s="352">
        <f t="shared" si="146"/>
        <v>0</v>
      </c>
      <c r="KMN47" s="352">
        <f t="shared" si="146"/>
        <v>0</v>
      </c>
      <c r="KMO47" s="352">
        <f t="shared" si="146"/>
        <v>0</v>
      </c>
      <c r="KMP47" s="352">
        <f t="shared" si="146"/>
        <v>0</v>
      </c>
      <c r="KMQ47" s="352">
        <f t="shared" si="146"/>
        <v>0</v>
      </c>
      <c r="KMR47" s="352">
        <f t="shared" si="146"/>
        <v>0</v>
      </c>
      <c r="KMS47" s="352">
        <f t="shared" si="146"/>
        <v>0</v>
      </c>
      <c r="KMT47" s="352">
        <f t="shared" si="146"/>
        <v>0</v>
      </c>
      <c r="KMU47" s="352">
        <f t="shared" si="146"/>
        <v>0</v>
      </c>
      <c r="KMV47" s="352">
        <f t="shared" si="146"/>
        <v>0</v>
      </c>
      <c r="KMW47" s="352">
        <f t="shared" si="146"/>
        <v>0</v>
      </c>
      <c r="KMX47" s="352">
        <f t="shared" si="146"/>
        <v>0</v>
      </c>
      <c r="KMY47" s="352">
        <f t="shared" si="146"/>
        <v>0</v>
      </c>
      <c r="KMZ47" s="352">
        <f t="shared" si="146"/>
        <v>0</v>
      </c>
      <c r="KNA47" s="352">
        <f t="shared" si="146"/>
        <v>0</v>
      </c>
      <c r="KNB47" s="352">
        <f t="shared" si="146"/>
        <v>0</v>
      </c>
      <c r="KNC47" s="352">
        <f t="shared" si="146"/>
        <v>0</v>
      </c>
      <c r="KND47" s="352">
        <f t="shared" si="146"/>
        <v>0</v>
      </c>
      <c r="KNE47" s="352">
        <f t="shared" si="146"/>
        <v>0</v>
      </c>
      <c r="KNF47" s="352">
        <f t="shared" si="146"/>
        <v>0</v>
      </c>
      <c r="KNG47" s="352">
        <f t="shared" si="146"/>
        <v>0</v>
      </c>
      <c r="KNH47" s="352">
        <f t="shared" si="146"/>
        <v>0</v>
      </c>
      <c r="KNI47" s="352">
        <f t="shared" si="146"/>
        <v>0</v>
      </c>
      <c r="KNJ47" s="352">
        <f t="shared" si="146"/>
        <v>0</v>
      </c>
      <c r="KNK47" s="352">
        <f t="shared" si="146"/>
        <v>0</v>
      </c>
      <c r="KNL47" s="352">
        <f t="shared" si="146"/>
        <v>0</v>
      </c>
      <c r="KNM47" s="352">
        <f t="shared" si="146"/>
        <v>0</v>
      </c>
      <c r="KNN47" s="352">
        <f t="shared" si="146"/>
        <v>0</v>
      </c>
      <c r="KNO47" s="352">
        <f t="shared" si="146"/>
        <v>0</v>
      </c>
      <c r="KNP47" s="352">
        <f t="shared" si="146"/>
        <v>0</v>
      </c>
      <c r="KNQ47" s="352">
        <f t="shared" si="146"/>
        <v>0</v>
      </c>
      <c r="KNR47" s="352">
        <f t="shared" ref="KNR47:KQC47" si="147">SUM(KNR43:KNR46)</f>
        <v>0</v>
      </c>
      <c r="KNS47" s="352">
        <f t="shared" si="147"/>
        <v>0</v>
      </c>
      <c r="KNT47" s="352">
        <f t="shared" si="147"/>
        <v>0</v>
      </c>
      <c r="KNU47" s="352">
        <f t="shared" si="147"/>
        <v>0</v>
      </c>
      <c r="KNV47" s="352">
        <f t="shared" si="147"/>
        <v>0</v>
      </c>
      <c r="KNW47" s="352">
        <f t="shared" si="147"/>
        <v>0</v>
      </c>
      <c r="KNX47" s="352">
        <f t="shared" si="147"/>
        <v>0</v>
      </c>
      <c r="KNY47" s="352">
        <f t="shared" si="147"/>
        <v>0</v>
      </c>
      <c r="KNZ47" s="352">
        <f t="shared" si="147"/>
        <v>0</v>
      </c>
      <c r="KOA47" s="352">
        <f t="shared" si="147"/>
        <v>0</v>
      </c>
      <c r="KOB47" s="352">
        <f t="shared" si="147"/>
        <v>0</v>
      </c>
      <c r="KOC47" s="352">
        <f t="shared" si="147"/>
        <v>0</v>
      </c>
      <c r="KOD47" s="352">
        <f t="shared" si="147"/>
        <v>0</v>
      </c>
      <c r="KOE47" s="352">
        <f t="shared" si="147"/>
        <v>0</v>
      </c>
      <c r="KOF47" s="352">
        <f t="shared" si="147"/>
        <v>0</v>
      </c>
      <c r="KOG47" s="352">
        <f t="shared" si="147"/>
        <v>0</v>
      </c>
      <c r="KOH47" s="352">
        <f t="shared" si="147"/>
        <v>0</v>
      </c>
      <c r="KOI47" s="352">
        <f t="shared" si="147"/>
        <v>0</v>
      </c>
      <c r="KOJ47" s="352">
        <f t="shared" si="147"/>
        <v>0</v>
      </c>
      <c r="KOK47" s="352">
        <f t="shared" si="147"/>
        <v>0</v>
      </c>
      <c r="KOL47" s="352">
        <f t="shared" si="147"/>
        <v>0</v>
      </c>
      <c r="KOM47" s="352">
        <f t="shared" si="147"/>
        <v>0</v>
      </c>
      <c r="KON47" s="352">
        <f t="shared" si="147"/>
        <v>0</v>
      </c>
      <c r="KOO47" s="352">
        <f t="shared" si="147"/>
        <v>0</v>
      </c>
      <c r="KOP47" s="352">
        <f t="shared" si="147"/>
        <v>0</v>
      </c>
      <c r="KOQ47" s="352">
        <f t="shared" si="147"/>
        <v>0</v>
      </c>
      <c r="KOR47" s="352">
        <f t="shared" si="147"/>
        <v>0</v>
      </c>
      <c r="KOS47" s="352">
        <f t="shared" si="147"/>
        <v>0</v>
      </c>
      <c r="KOT47" s="352">
        <f t="shared" si="147"/>
        <v>0</v>
      </c>
      <c r="KOU47" s="352">
        <f t="shared" si="147"/>
        <v>0</v>
      </c>
      <c r="KOV47" s="352">
        <f t="shared" si="147"/>
        <v>0</v>
      </c>
      <c r="KOW47" s="352">
        <f t="shared" si="147"/>
        <v>0</v>
      </c>
      <c r="KOX47" s="352">
        <f t="shared" si="147"/>
        <v>0</v>
      </c>
      <c r="KOY47" s="352">
        <f t="shared" si="147"/>
        <v>0</v>
      </c>
      <c r="KOZ47" s="352">
        <f t="shared" si="147"/>
        <v>0</v>
      </c>
      <c r="KPA47" s="352">
        <f t="shared" si="147"/>
        <v>0</v>
      </c>
      <c r="KPB47" s="352">
        <f t="shared" si="147"/>
        <v>0</v>
      </c>
      <c r="KPC47" s="352">
        <f t="shared" si="147"/>
        <v>0</v>
      </c>
      <c r="KPD47" s="352">
        <f t="shared" si="147"/>
        <v>0</v>
      </c>
      <c r="KPE47" s="352">
        <f t="shared" si="147"/>
        <v>0</v>
      </c>
      <c r="KPF47" s="352">
        <f t="shared" si="147"/>
        <v>0</v>
      </c>
      <c r="KPG47" s="352">
        <f t="shared" si="147"/>
        <v>0</v>
      </c>
      <c r="KPH47" s="352">
        <f t="shared" si="147"/>
        <v>0</v>
      </c>
      <c r="KPI47" s="352">
        <f t="shared" si="147"/>
        <v>0</v>
      </c>
      <c r="KPJ47" s="352">
        <f t="shared" si="147"/>
        <v>0</v>
      </c>
      <c r="KPK47" s="352">
        <f t="shared" si="147"/>
        <v>0</v>
      </c>
      <c r="KPL47" s="352">
        <f t="shared" si="147"/>
        <v>0</v>
      </c>
      <c r="KPM47" s="352">
        <f t="shared" si="147"/>
        <v>0</v>
      </c>
      <c r="KPN47" s="352">
        <f t="shared" si="147"/>
        <v>0</v>
      </c>
      <c r="KPO47" s="352">
        <f t="shared" si="147"/>
        <v>0</v>
      </c>
      <c r="KPP47" s="352">
        <f t="shared" si="147"/>
        <v>0</v>
      </c>
      <c r="KPQ47" s="352">
        <f t="shared" si="147"/>
        <v>0</v>
      </c>
      <c r="KPR47" s="352">
        <f t="shared" si="147"/>
        <v>0</v>
      </c>
      <c r="KPS47" s="352">
        <f t="shared" si="147"/>
        <v>0</v>
      </c>
      <c r="KPT47" s="352">
        <f t="shared" si="147"/>
        <v>0</v>
      </c>
      <c r="KPU47" s="352">
        <f t="shared" si="147"/>
        <v>0</v>
      </c>
      <c r="KPV47" s="352">
        <f t="shared" si="147"/>
        <v>0</v>
      </c>
      <c r="KPW47" s="352">
        <f t="shared" si="147"/>
        <v>0</v>
      </c>
      <c r="KPX47" s="352">
        <f t="shared" si="147"/>
        <v>0</v>
      </c>
      <c r="KPY47" s="352">
        <f t="shared" si="147"/>
        <v>0</v>
      </c>
      <c r="KPZ47" s="352">
        <f t="shared" si="147"/>
        <v>0</v>
      </c>
      <c r="KQA47" s="352">
        <f t="shared" si="147"/>
        <v>0</v>
      </c>
      <c r="KQB47" s="352">
        <f t="shared" si="147"/>
        <v>0</v>
      </c>
      <c r="KQC47" s="352">
        <f t="shared" si="147"/>
        <v>0</v>
      </c>
      <c r="KQD47" s="352">
        <f t="shared" ref="KQD47:KSO47" si="148">SUM(KQD43:KQD46)</f>
        <v>0</v>
      </c>
      <c r="KQE47" s="352">
        <f t="shared" si="148"/>
        <v>0</v>
      </c>
      <c r="KQF47" s="352">
        <f t="shared" si="148"/>
        <v>0</v>
      </c>
      <c r="KQG47" s="352">
        <f t="shared" si="148"/>
        <v>0</v>
      </c>
      <c r="KQH47" s="352">
        <f t="shared" si="148"/>
        <v>0</v>
      </c>
      <c r="KQI47" s="352">
        <f t="shared" si="148"/>
        <v>0</v>
      </c>
      <c r="KQJ47" s="352">
        <f t="shared" si="148"/>
        <v>0</v>
      </c>
      <c r="KQK47" s="352">
        <f t="shared" si="148"/>
        <v>0</v>
      </c>
      <c r="KQL47" s="352">
        <f t="shared" si="148"/>
        <v>0</v>
      </c>
      <c r="KQM47" s="352">
        <f t="shared" si="148"/>
        <v>0</v>
      </c>
      <c r="KQN47" s="352">
        <f t="shared" si="148"/>
        <v>0</v>
      </c>
      <c r="KQO47" s="352">
        <f t="shared" si="148"/>
        <v>0</v>
      </c>
      <c r="KQP47" s="352">
        <f t="shared" si="148"/>
        <v>0</v>
      </c>
      <c r="KQQ47" s="352">
        <f t="shared" si="148"/>
        <v>0</v>
      </c>
      <c r="KQR47" s="352">
        <f t="shared" si="148"/>
        <v>0</v>
      </c>
      <c r="KQS47" s="352">
        <f t="shared" si="148"/>
        <v>0</v>
      </c>
      <c r="KQT47" s="352">
        <f t="shared" si="148"/>
        <v>0</v>
      </c>
      <c r="KQU47" s="352">
        <f t="shared" si="148"/>
        <v>0</v>
      </c>
      <c r="KQV47" s="352">
        <f t="shared" si="148"/>
        <v>0</v>
      </c>
      <c r="KQW47" s="352">
        <f t="shared" si="148"/>
        <v>0</v>
      </c>
      <c r="KQX47" s="352">
        <f t="shared" si="148"/>
        <v>0</v>
      </c>
      <c r="KQY47" s="352">
        <f t="shared" si="148"/>
        <v>0</v>
      </c>
      <c r="KQZ47" s="352">
        <f t="shared" si="148"/>
        <v>0</v>
      </c>
      <c r="KRA47" s="352">
        <f t="shared" si="148"/>
        <v>0</v>
      </c>
      <c r="KRB47" s="352">
        <f t="shared" si="148"/>
        <v>0</v>
      </c>
      <c r="KRC47" s="352">
        <f t="shared" si="148"/>
        <v>0</v>
      </c>
      <c r="KRD47" s="352">
        <f t="shared" si="148"/>
        <v>0</v>
      </c>
      <c r="KRE47" s="352">
        <f t="shared" si="148"/>
        <v>0</v>
      </c>
      <c r="KRF47" s="352">
        <f t="shared" si="148"/>
        <v>0</v>
      </c>
      <c r="KRG47" s="352">
        <f t="shared" si="148"/>
        <v>0</v>
      </c>
      <c r="KRH47" s="352">
        <f t="shared" si="148"/>
        <v>0</v>
      </c>
      <c r="KRI47" s="352">
        <f t="shared" si="148"/>
        <v>0</v>
      </c>
      <c r="KRJ47" s="352">
        <f t="shared" si="148"/>
        <v>0</v>
      </c>
      <c r="KRK47" s="352">
        <f t="shared" si="148"/>
        <v>0</v>
      </c>
      <c r="KRL47" s="352">
        <f t="shared" si="148"/>
        <v>0</v>
      </c>
      <c r="KRM47" s="352">
        <f t="shared" si="148"/>
        <v>0</v>
      </c>
      <c r="KRN47" s="352">
        <f t="shared" si="148"/>
        <v>0</v>
      </c>
      <c r="KRO47" s="352">
        <f t="shared" si="148"/>
        <v>0</v>
      </c>
      <c r="KRP47" s="352">
        <f t="shared" si="148"/>
        <v>0</v>
      </c>
      <c r="KRQ47" s="352">
        <f t="shared" si="148"/>
        <v>0</v>
      </c>
      <c r="KRR47" s="352">
        <f t="shared" si="148"/>
        <v>0</v>
      </c>
      <c r="KRS47" s="352">
        <f t="shared" si="148"/>
        <v>0</v>
      </c>
      <c r="KRT47" s="352">
        <f t="shared" si="148"/>
        <v>0</v>
      </c>
      <c r="KRU47" s="352">
        <f t="shared" si="148"/>
        <v>0</v>
      </c>
      <c r="KRV47" s="352">
        <f t="shared" si="148"/>
        <v>0</v>
      </c>
      <c r="KRW47" s="352">
        <f t="shared" si="148"/>
        <v>0</v>
      </c>
      <c r="KRX47" s="352">
        <f t="shared" si="148"/>
        <v>0</v>
      </c>
      <c r="KRY47" s="352">
        <f t="shared" si="148"/>
        <v>0</v>
      </c>
      <c r="KRZ47" s="352">
        <f t="shared" si="148"/>
        <v>0</v>
      </c>
      <c r="KSA47" s="352">
        <f t="shared" si="148"/>
        <v>0</v>
      </c>
      <c r="KSB47" s="352">
        <f t="shared" si="148"/>
        <v>0</v>
      </c>
      <c r="KSC47" s="352">
        <f t="shared" si="148"/>
        <v>0</v>
      </c>
      <c r="KSD47" s="352">
        <f t="shared" si="148"/>
        <v>0</v>
      </c>
      <c r="KSE47" s="352">
        <f t="shared" si="148"/>
        <v>0</v>
      </c>
      <c r="KSF47" s="352">
        <f t="shared" si="148"/>
        <v>0</v>
      </c>
      <c r="KSG47" s="352">
        <f t="shared" si="148"/>
        <v>0</v>
      </c>
      <c r="KSH47" s="352">
        <f t="shared" si="148"/>
        <v>0</v>
      </c>
      <c r="KSI47" s="352">
        <f t="shared" si="148"/>
        <v>0</v>
      </c>
      <c r="KSJ47" s="352">
        <f t="shared" si="148"/>
        <v>0</v>
      </c>
      <c r="KSK47" s="352">
        <f t="shared" si="148"/>
        <v>0</v>
      </c>
      <c r="KSL47" s="352">
        <f t="shared" si="148"/>
        <v>0</v>
      </c>
      <c r="KSM47" s="352">
        <f t="shared" si="148"/>
        <v>0</v>
      </c>
      <c r="KSN47" s="352">
        <f t="shared" si="148"/>
        <v>0</v>
      </c>
      <c r="KSO47" s="352">
        <f t="shared" si="148"/>
        <v>0</v>
      </c>
      <c r="KSP47" s="352">
        <f t="shared" ref="KSP47:KVA47" si="149">SUM(KSP43:KSP46)</f>
        <v>0</v>
      </c>
      <c r="KSQ47" s="352">
        <f t="shared" si="149"/>
        <v>0</v>
      </c>
      <c r="KSR47" s="352">
        <f t="shared" si="149"/>
        <v>0</v>
      </c>
      <c r="KSS47" s="352">
        <f t="shared" si="149"/>
        <v>0</v>
      </c>
      <c r="KST47" s="352">
        <f t="shared" si="149"/>
        <v>0</v>
      </c>
      <c r="KSU47" s="352">
        <f t="shared" si="149"/>
        <v>0</v>
      </c>
      <c r="KSV47" s="352">
        <f t="shared" si="149"/>
        <v>0</v>
      </c>
      <c r="KSW47" s="352">
        <f t="shared" si="149"/>
        <v>0</v>
      </c>
      <c r="KSX47" s="352">
        <f t="shared" si="149"/>
        <v>0</v>
      </c>
      <c r="KSY47" s="352">
        <f t="shared" si="149"/>
        <v>0</v>
      </c>
      <c r="KSZ47" s="352">
        <f t="shared" si="149"/>
        <v>0</v>
      </c>
      <c r="KTA47" s="352">
        <f t="shared" si="149"/>
        <v>0</v>
      </c>
      <c r="KTB47" s="352">
        <f t="shared" si="149"/>
        <v>0</v>
      </c>
      <c r="KTC47" s="352">
        <f t="shared" si="149"/>
        <v>0</v>
      </c>
      <c r="KTD47" s="352">
        <f t="shared" si="149"/>
        <v>0</v>
      </c>
      <c r="KTE47" s="352">
        <f t="shared" si="149"/>
        <v>0</v>
      </c>
      <c r="KTF47" s="352">
        <f t="shared" si="149"/>
        <v>0</v>
      </c>
      <c r="KTG47" s="352">
        <f t="shared" si="149"/>
        <v>0</v>
      </c>
      <c r="KTH47" s="352">
        <f t="shared" si="149"/>
        <v>0</v>
      </c>
      <c r="KTI47" s="352">
        <f t="shared" si="149"/>
        <v>0</v>
      </c>
      <c r="KTJ47" s="352">
        <f t="shared" si="149"/>
        <v>0</v>
      </c>
      <c r="KTK47" s="352">
        <f t="shared" si="149"/>
        <v>0</v>
      </c>
      <c r="KTL47" s="352">
        <f t="shared" si="149"/>
        <v>0</v>
      </c>
      <c r="KTM47" s="352">
        <f t="shared" si="149"/>
        <v>0</v>
      </c>
      <c r="KTN47" s="352">
        <f t="shared" si="149"/>
        <v>0</v>
      </c>
      <c r="KTO47" s="352">
        <f t="shared" si="149"/>
        <v>0</v>
      </c>
      <c r="KTP47" s="352">
        <f t="shared" si="149"/>
        <v>0</v>
      </c>
      <c r="KTQ47" s="352">
        <f t="shared" si="149"/>
        <v>0</v>
      </c>
      <c r="KTR47" s="352">
        <f t="shared" si="149"/>
        <v>0</v>
      </c>
      <c r="KTS47" s="352">
        <f t="shared" si="149"/>
        <v>0</v>
      </c>
      <c r="KTT47" s="352">
        <f t="shared" si="149"/>
        <v>0</v>
      </c>
      <c r="KTU47" s="352">
        <f t="shared" si="149"/>
        <v>0</v>
      </c>
      <c r="KTV47" s="352">
        <f t="shared" si="149"/>
        <v>0</v>
      </c>
      <c r="KTW47" s="352">
        <f t="shared" si="149"/>
        <v>0</v>
      </c>
      <c r="KTX47" s="352">
        <f t="shared" si="149"/>
        <v>0</v>
      </c>
      <c r="KTY47" s="352">
        <f t="shared" si="149"/>
        <v>0</v>
      </c>
      <c r="KTZ47" s="352">
        <f t="shared" si="149"/>
        <v>0</v>
      </c>
      <c r="KUA47" s="352">
        <f t="shared" si="149"/>
        <v>0</v>
      </c>
      <c r="KUB47" s="352">
        <f t="shared" si="149"/>
        <v>0</v>
      </c>
      <c r="KUC47" s="352">
        <f t="shared" si="149"/>
        <v>0</v>
      </c>
      <c r="KUD47" s="352">
        <f t="shared" si="149"/>
        <v>0</v>
      </c>
      <c r="KUE47" s="352">
        <f t="shared" si="149"/>
        <v>0</v>
      </c>
      <c r="KUF47" s="352">
        <f t="shared" si="149"/>
        <v>0</v>
      </c>
      <c r="KUG47" s="352">
        <f t="shared" si="149"/>
        <v>0</v>
      </c>
      <c r="KUH47" s="352">
        <f t="shared" si="149"/>
        <v>0</v>
      </c>
      <c r="KUI47" s="352">
        <f t="shared" si="149"/>
        <v>0</v>
      </c>
      <c r="KUJ47" s="352">
        <f t="shared" si="149"/>
        <v>0</v>
      </c>
      <c r="KUK47" s="352">
        <f t="shared" si="149"/>
        <v>0</v>
      </c>
      <c r="KUL47" s="352">
        <f t="shared" si="149"/>
        <v>0</v>
      </c>
      <c r="KUM47" s="352">
        <f t="shared" si="149"/>
        <v>0</v>
      </c>
      <c r="KUN47" s="352">
        <f t="shared" si="149"/>
        <v>0</v>
      </c>
      <c r="KUO47" s="352">
        <f t="shared" si="149"/>
        <v>0</v>
      </c>
      <c r="KUP47" s="352">
        <f t="shared" si="149"/>
        <v>0</v>
      </c>
      <c r="KUQ47" s="352">
        <f t="shared" si="149"/>
        <v>0</v>
      </c>
      <c r="KUR47" s="352">
        <f t="shared" si="149"/>
        <v>0</v>
      </c>
      <c r="KUS47" s="352">
        <f t="shared" si="149"/>
        <v>0</v>
      </c>
      <c r="KUT47" s="352">
        <f t="shared" si="149"/>
        <v>0</v>
      </c>
      <c r="KUU47" s="352">
        <f t="shared" si="149"/>
        <v>0</v>
      </c>
      <c r="KUV47" s="352">
        <f t="shared" si="149"/>
        <v>0</v>
      </c>
      <c r="KUW47" s="352">
        <f t="shared" si="149"/>
        <v>0</v>
      </c>
      <c r="KUX47" s="352">
        <f t="shared" si="149"/>
        <v>0</v>
      </c>
      <c r="KUY47" s="352">
        <f t="shared" si="149"/>
        <v>0</v>
      </c>
      <c r="KUZ47" s="352">
        <f t="shared" si="149"/>
        <v>0</v>
      </c>
      <c r="KVA47" s="352">
        <f t="shared" si="149"/>
        <v>0</v>
      </c>
      <c r="KVB47" s="352">
        <f t="shared" ref="KVB47:KXM47" si="150">SUM(KVB43:KVB46)</f>
        <v>0</v>
      </c>
      <c r="KVC47" s="352">
        <f t="shared" si="150"/>
        <v>0</v>
      </c>
      <c r="KVD47" s="352">
        <f t="shared" si="150"/>
        <v>0</v>
      </c>
      <c r="KVE47" s="352">
        <f t="shared" si="150"/>
        <v>0</v>
      </c>
      <c r="KVF47" s="352">
        <f t="shared" si="150"/>
        <v>0</v>
      </c>
      <c r="KVG47" s="352">
        <f t="shared" si="150"/>
        <v>0</v>
      </c>
      <c r="KVH47" s="352">
        <f t="shared" si="150"/>
        <v>0</v>
      </c>
      <c r="KVI47" s="352">
        <f t="shared" si="150"/>
        <v>0</v>
      </c>
      <c r="KVJ47" s="352">
        <f t="shared" si="150"/>
        <v>0</v>
      </c>
      <c r="KVK47" s="352">
        <f t="shared" si="150"/>
        <v>0</v>
      </c>
      <c r="KVL47" s="352">
        <f t="shared" si="150"/>
        <v>0</v>
      </c>
      <c r="KVM47" s="352">
        <f t="shared" si="150"/>
        <v>0</v>
      </c>
      <c r="KVN47" s="352">
        <f t="shared" si="150"/>
        <v>0</v>
      </c>
      <c r="KVO47" s="352">
        <f t="shared" si="150"/>
        <v>0</v>
      </c>
      <c r="KVP47" s="352">
        <f t="shared" si="150"/>
        <v>0</v>
      </c>
      <c r="KVQ47" s="352">
        <f t="shared" si="150"/>
        <v>0</v>
      </c>
      <c r="KVR47" s="352">
        <f t="shared" si="150"/>
        <v>0</v>
      </c>
      <c r="KVS47" s="352">
        <f t="shared" si="150"/>
        <v>0</v>
      </c>
      <c r="KVT47" s="352">
        <f t="shared" si="150"/>
        <v>0</v>
      </c>
      <c r="KVU47" s="352">
        <f t="shared" si="150"/>
        <v>0</v>
      </c>
      <c r="KVV47" s="352">
        <f t="shared" si="150"/>
        <v>0</v>
      </c>
      <c r="KVW47" s="352">
        <f t="shared" si="150"/>
        <v>0</v>
      </c>
      <c r="KVX47" s="352">
        <f t="shared" si="150"/>
        <v>0</v>
      </c>
      <c r="KVY47" s="352">
        <f t="shared" si="150"/>
        <v>0</v>
      </c>
      <c r="KVZ47" s="352">
        <f t="shared" si="150"/>
        <v>0</v>
      </c>
      <c r="KWA47" s="352">
        <f t="shared" si="150"/>
        <v>0</v>
      </c>
      <c r="KWB47" s="352">
        <f t="shared" si="150"/>
        <v>0</v>
      </c>
      <c r="KWC47" s="352">
        <f t="shared" si="150"/>
        <v>0</v>
      </c>
      <c r="KWD47" s="352">
        <f t="shared" si="150"/>
        <v>0</v>
      </c>
      <c r="KWE47" s="352">
        <f t="shared" si="150"/>
        <v>0</v>
      </c>
      <c r="KWF47" s="352">
        <f t="shared" si="150"/>
        <v>0</v>
      </c>
      <c r="KWG47" s="352">
        <f t="shared" si="150"/>
        <v>0</v>
      </c>
      <c r="KWH47" s="352">
        <f t="shared" si="150"/>
        <v>0</v>
      </c>
      <c r="KWI47" s="352">
        <f t="shared" si="150"/>
        <v>0</v>
      </c>
      <c r="KWJ47" s="352">
        <f t="shared" si="150"/>
        <v>0</v>
      </c>
      <c r="KWK47" s="352">
        <f t="shared" si="150"/>
        <v>0</v>
      </c>
      <c r="KWL47" s="352">
        <f t="shared" si="150"/>
        <v>0</v>
      </c>
      <c r="KWM47" s="352">
        <f t="shared" si="150"/>
        <v>0</v>
      </c>
      <c r="KWN47" s="352">
        <f t="shared" si="150"/>
        <v>0</v>
      </c>
      <c r="KWO47" s="352">
        <f t="shared" si="150"/>
        <v>0</v>
      </c>
      <c r="KWP47" s="352">
        <f t="shared" si="150"/>
        <v>0</v>
      </c>
      <c r="KWQ47" s="352">
        <f t="shared" si="150"/>
        <v>0</v>
      </c>
      <c r="KWR47" s="352">
        <f t="shared" si="150"/>
        <v>0</v>
      </c>
      <c r="KWS47" s="352">
        <f t="shared" si="150"/>
        <v>0</v>
      </c>
      <c r="KWT47" s="352">
        <f t="shared" si="150"/>
        <v>0</v>
      </c>
      <c r="KWU47" s="352">
        <f t="shared" si="150"/>
        <v>0</v>
      </c>
      <c r="KWV47" s="352">
        <f t="shared" si="150"/>
        <v>0</v>
      </c>
      <c r="KWW47" s="352">
        <f t="shared" si="150"/>
        <v>0</v>
      </c>
      <c r="KWX47" s="352">
        <f t="shared" si="150"/>
        <v>0</v>
      </c>
      <c r="KWY47" s="352">
        <f t="shared" si="150"/>
        <v>0</v>
      </c>
      <c r="KWZ47" s="352">
        <f t="shared" si="150"/>
        <v>0</v>
      </c>
      <c r="KXA47" s="352">
        <f t="shared" si="150"/>
        <v>0</v>
      </c>
      <c r="KXB47" s="352">
        <f t="shared" si="150"/>
        <v>0</v>
      </c>
      <c r="KXC47" s="352">
        <f t="shared" si="150"/>
        <v>0</v>
      </c>
      <c r="KXD47" s="352">
        <f t="shared" si="150"/>
        <v>0</v>
      </c>
      <c r="KXE47" s="352">
        <f t="shared" si="150"/>
        <v>0</v>
      </c>
      <c r="KXF47" s="352">
        <f t="shared" si="150"/>
        <v>0</v>
      </c>
      <c r="KXG47" s="352">
        <f t="shared" si="150"/>
        <v>0</v>
      </c>
      <c r="KXH47" s="352">
        <f t="shared" si="150"/>
        <v>0</v>
      </c>
      <c r="KXI47" s="352">
        <f t="shared" si="150"/>
        <v>0</v>
      </c>
      <c r="KXJ47" s="352">
        <f t="shared" si="150"/>
        <v>0</v>
      </c>
      <c r="KXK47" s="352">
        <f t="shared" si="150"/>
        <v>0</v>
      </c>
      <c r="KXL47" s="352">
        <f t="shared" si="150"/>
        <v>0</v>
      </c>
      <c r="KXM47" s="352">
        <f t="shared" si="150"/>
        <v>0</v>
      </c>
      <c r="KXN47" s="352">
        <f t="shared" ref="KXN47:KZY47" si="151">SUM(KXN43:KXN46)</f>
        <v>0</v>
      </c>
      <c r="KXO47" s="352">
        <f t="shared" si="151"/>
        <v>0</v>
      </c>
      <c r="KXP47" s="352">
        <f t="shared" si="151"/>
        <v>0</v>
      </c>
      <c r="KXQ47" s="352">
        <f t="shared" si="151"/>
        <v>0</v>
      </c>
      <c r="KXR47" s="352">
        <f t="shared" si="151"/>
        <v>0</v>
      </c>
      <c r="KXS47" s="352">
        <f t="shared" si="151"/>
        <v>0</v>
      </c>
      <c r="KXT47" s="352">
        <f t="shared" si="151"/>
        <v>0</v>
      </c>
      <c r="KXU47" s="352">
        <f t="shared" si="151"/>
        <v>0</v>
      </c>
      <c r="KXV47" s="352">
        <f t="shared" si="151"/>
        <v>0</v>
      </c>
      <c r="KXW47" s="352">
        <f t="shared" si="151"/>
        <v>0</v>
      </c>
      <c r="KXX47" s="352">
        <f t="shared" si="151"/>
        <v>0</v>
      </c>
      <c r="KXY47" s="352">
        <f t="shared" si="151"/>
        <v>0</v>
      </c>
      <c r="KXZ47" s="352">
        <f t="shared" si="151"/>
        <v>0</v>
      </c>
      <c r="KYA47" s="352">
        <f t="shared" si="151"/>
        <v>0</v>
      </c>
      <c r="KYB47" s="352">
        <f t="shared" si="151"/>
        <v>0</v>
      </c>
      <c r="KYC47" s="352">
        <f t="shared" si="151"/>
        <v>0</v>
      </c>
      <c r="KYD47" s="352">
        <f t="shared" si="151"/>
        <v>0</v>
      </c>
      <c r="KYE47" s="352">
        <f t="shared" si="151"/>
        <v>0</v>
      </c>
      <c r="KYF47" s="352">
        <f t="shared" si="151"/>
        <v>0</v>
      </c>
      <c r="KYG47" s="352">
        <f t="shared" si="151"/>
        <v>0</v>
      </c>
      <c r="KYH47" s="352">
        <f t="shared" si="151"/>
        <v>0</v>
      </c>
      <c r="KYI47" s="352">
        <f t="shared" si="151"/>
        <v>0</v>
      </c>
      <c r="KYJ47" s="352">
        <f t="shared" si="151"/>
        <v>0</v>
      </c>
      <c r="KYK47" s="352">
        <f t="shared" si="151"/>
        <v>0</v>
      </c>
      <c r="KYL47" s="352">
        <f t="shared" si="151"/>
        <v>0</v>
      </c>
      <c r="KYM47" s="352">
        <f t="shared" si="151"/>
        <v>0</v>
      </c>
      <c r="KYN47" s="352">
        <f t="shared" si="151"/>
        <v>0</v>
      </c>
      <c r="KYO47" s="352">
        <f t="shared" si="151"/>
        <v>0</v>
      </c>
      <c r="KYP47" s="352">
        <f t="shared" si="151"/>
        <v>0</v>
      </c>
      <c r="KYQ47" s="352">
        <f t="shared" si="151"/>
        <v>0</v>
      </c>
      <c r="KYR47" s="352">
        <f t="shared" si="151"/>
        <v>0</v>
      </c>
      <c r="KYS47" s="352">
        <f t="shared" si="151"/>
        <v>0</v>
      </c>
      <c r="KYT47" s="352">
        <f t="shared" si="151"/>
        <v>0</v>
      </c>
      <c r="KYU47" s="352">
        <f t="shared" si="151"/>
        <v>0</v>
      </c>
      <c r="KYV47" s="352">
        <f t="shared" si="151"/>
        <v>0</v>
      </c>
      <c r="KYW47" s="352">
        <f t="shared" si="151"/>
        <v>0</v>
      </c>
      <c r="KYX47" s="352">
        <f t="shared" si="151"/>
        <v>0</v>
      </c>
      <c r="KYY47" s="352">
        <f t="shared" si="151"/>
        <v>0</v>
      </c>
      <c r="KYZ47" s="352">
        <f t="shared" si="151"/>
        <v>0</v>
      </c>
      <c r="KZA47" s="352">
        <f t="shared" si="151"/>
        <v>0</v>
      </c>
      <c r="KZB47" s="352">
        <f t="shared" si="151"/>
        <v>0</v>
      </c>
      <c r="KZC47" s="352">
        <f t="shared" si="151"/>
        <v>0</v>
      </c>
      <c r="KZD47" s="352">
        <f t="shared" si="151"/>
        <v>0</v>
      </c>
      <c r="KZE47" s="352">
        <f t="shared" si="151"/>
        <v>0</v>
      </c>
      <c r="KZF47" s="352">
        <f t="shared" si="151"/>
        <v>0</v>
      </c>
      <c r="KZG47" s="352">
        <f t="shared" si="151"/>
        <v>0</v>
      </c>
      <c r="KZH47" s="352">
        <f t="shared" si="151"/>
        <v>0</v>
      </c>
      <c r="KZI47" s="352">
        <f t="shared" si="151"/>
        <v>0</v>
      </c>
      <c r="KZJ47" s="352">
        <f t="shared" si="151"/>
        <v>0</v>
      </c>
      <c r="KZK47" s="352">
        <f t="shared" si="151"/>
        <v>0</v>
      </c>
      <c r="KZL47" s="352">
        <f t="shared" si="151"/>
        <v>0</v>
      </c>
      <c r="KZM47" s="352">
        <f t="shared" si="151"/>
        <v>0</v>
      </c>
      <c r="KZN47" s="352">
        <f t="shared" si="151"/>
        <v>0</v>
      </c>
      <c r="KZO47" s="352">
        <f t="shared" si="151"/>
        <v>0</v>
      </c>
      <c r="KZP47" s="352">
        <f t="shared" si="151"/>
        <v>0</v>
      </c>
      <c r="KZQ47" s="352">
        <f t="shared" si="151"/>
        <v>0</v>
      </c>
      <c r="KZR47" s="352">
        <f t="shared" si="151"/>
        <v>0</v>
      </c>
      <c r="KZS47" s="352">
        <f t="shared" si="151"/>
        <v>0</v>
      </c>
      <c r="KZT47" s="352">
        <f t="shared" si="151"/>
        <v>0</v>
      </c>
      <c r="KZU47" s="352">
        <f t="shared" si="151"/>
        <v>0</v>
      </c>
      <c r="KZV47" s="352">
        <f t="shared" si="151"/>
        <v>0</v>
      </c>
      <c r="KZW47" s="352">
        <f t="shared" si="151"/>
        <v>0</v>
      </c>
      <c r="KZX47" s="352">
        <f t="shared" si="151"/>
        <v>0</v>
      </c>
      <c r="KZY47" s="352">
        <f t="shared" si="151"/>
        <v>0</v>
      </c>
      <c r="KZZ47" s="352">
        <f t="shared" ref="KZZ47:LCK47" si="152">SUM(KZZ43:KZZ46)</f>
        <v>0</v>
      </c>
      <c r="LAA47" s="352">
        <f t="shared" si="152"/>
        <v>0</v>
      </c>
      <c r="LAB47" s="352">
        <f t="shared" si="152"/>
        <v>0</v>
      </c>
      <c r="LAC47" s="352">
        <f t="shared" si="152"/>
        <v>0</v>
      </c>
      <c r="LAD47" s="352">
        <f t="shared" si="152"/>
        <v>0</v>
      </c>
      <c r="LAE47" s="352">
        <f t="shared" si="152"/>
        <v>0</v>
      </c>
      <c r="LAF47" s="352">
        <f t="shared" si="152"/>
        <v>0</v>
      </c>
      <c r="LAG47" s="352">
        <f t="shared" si="152"/>
        <v>0</v>
      </c>
      <c r="LAH47" s="352">
        <f t="shared" si="152"/>
        <v>0</v>
      </c>
      <c r="LAI47" s="352">
        <f t="shared" si="152"/>
        <v>0</v>
      </c>
      <c r="LAJ47" s="352">
        <f t="shared" si="152"/>
        <v>0</v>
      </c>
      <c r="LAK47" s="352">
        <f t="shared" si="152"/>
        <v>0</v>
      </c>
      <c r="LAL47" s="352">
        <f t="shared" si="152"/>
        <v>0</v>
      </c>
      <c r="LAM47" s="352">
        <f t="shared" si="152"/>
        <v>0</v>
      </c>
      <c r="LAN47" s="352">
        <f t="shared" si="152"/>
        <v>0</v>
      </c>
      <c r="LAO47" s="352">
        <f t="shared" si="152"/>
        <v>0</v>
      </c>
      <c r="LAP47" s="352">
        <f t="shared" si="152"/>
        <v>0</v>
      </c>
      <c r="LAQ47" s="352">
        <f t="shared" si="152"/>
        <v>0</v>
      </c>
      <c r="LAR47" s="352">
        <f t="shared" si="152"/>
        <v>0</v>
      </c>
      <c r="LAS47" s="352">
        <f t="shared" si="152"/>
        <v>0</v>
      </c>
      <c r="LAT47" s="352">
        <f t="shared" si="152"/>
        <v>0</v>
      </c>
      <c r="LAU47" s="352">
        <f t="shared" si="152"/>
        <v>0</v>
      </c>
      <c r="LAV47" s="352">
        <f t="shared" si="152"/>
        <v>0</v>
      </c>
      <c r="LAW47" s="352">
        <f t="shared" si="152"/>
        <v>0</v>
      </c>
      <c r="LAX47" s="352">
        <f t="shared" si="152"/>
        <v>0</v>
      </c>
      <c r="LAY47" s="352">
        <f t="shared" si="152"/>
        <v>0</v>
      </c>
      <c r="LAZ47" s="352">
        <f t="shared" si="152"/>
        <v>0</v>
      </c>
      <c r="LBA47" s="352">
        <f t="shared" si="152"/>
        <v>0</v>
      </c>
      <c r="LBB47" s="352">
        <f t="shared" si="152"/>
        <v>0</v>
      </c>
      <c r="LBC47" s="352">
        <f t="shared" si="152"/>
        <v>0</v>
      </c>
      <c r="LBD47" s="352">
        <f t="shared" si="152"/>
        <v>0</v>
      </c>
      <c r="LBE47" s="352">
        <f t="shared" si="152"/>
        <v>0</v>
      </c>
      <c r="LBF47" s="352">
        <f t="shared" si="152"/>
        <v>0</v>
      </c>
      <c r="LBG47" s="352">
        <f t="shared" si="152"/>
        <v>0</v>
      </c>
      <c r="LBH47" s="352">
        <f t="shared" si="152"/>
        <v>0</v>
      </c>
      <c r="LBI47" s="352">
        <f t="shared" si="152"/>
        <v>0</v>
      </c>
      <c r="LBJ47" s="352">
        <f t="shared" si="152"/>
        <v>0</v>
      </c>
      <c r="LBK47" s="352">
        <f t="shared" si="152"/>
        <v>0</v>
      </c>
      <c r="LBL47" s="352">
        <f t="shared" si="152"/>
        <v>0</v>
      </c>
      <c r="LBM47" s="352">
        <f t="shared" si="152"/>
        <v>0</v>
      </c>
      <c r="LBN47" s="352">
        <f t="shared" si="152"/>
        <v>0</v>
      </c>
      <c r="LBO47" s="352">
        <f t="shared" si="152"/>
        <v>0</v>
      </c>
      <c r="LBP47" s="352">
        <f t="shared" si="152"/>
        <v>0</v>
      </c>
      <c r="LBQ47" s="352">
        <f t="shared" si="152"/>
        <v>0</v>
      </c>
      <c r="LBR47" s="352">
        <f t="shared" si="152"/>
        <v>0</v>
      </c>
      <c r="LBS47" s="352">
        <f t="shared" si="152"/>
        <v>0</v>
      </c>
      <c r="LBT47" s="352">
        <f t="shared" si="152"/>
        <v>0</v>
      </c>
      <c r="LBU47" s="352">
        <f t="shared" si="152"/>
        <v>0</v>
      </c>
      <c r="LBV47" s="352">
        <f t="shared" si="152"/>
        <v>0</v>
      </c>
      <c r="LBW47" s="352">
        <f t="shared" si="152"/>
        <v>0</v>
      </c>
      <c r="LBX47" s="352">
        <f t="shared" si="152"/>
        <v>0</v>
      </c>
      <c r="LBY47" s="352">
        <f t="shared" si="152"/>
        <v>0</v>
      </c>
      <c r="LBZ47" s="352">
        <f t="shared" si="152"/>
        <v>0</v>
      </c>
      <c r="LCA47" s="352">
        <f t="shared" si="152"/>
        <v>0</v>
      </c>
      <c r="LCB47" s="352">
        <f t="shared" si="152"/>
        <v>0</v>
      </c>
      <c r="LCC47" s="352">
        <f t="shared" si="152"/>
        <v>0</v>
      </c>
      <c r="LCD47" s="352">
        <f t="shared" si="152"/>
        <v>0</v>
      </c>
      <c r="LCE47" s="352">
        <f t="shared" si="152"/>
        <v>0</v>
      </c>
      <c r="LCF47" s="352">
        <f t="shared" si="152"/>
        <v>0</v>
      </c>
      <c r="LCG47" s="352">
        <f t="shared" si="152"/>
        <v>0</v>
      </c>
      <c r="LCH47" s="352">
        <f t="shared" si="152"/>
        <v>0</v>
      </c>
      <c r="LCI47" s="352">
        <f t="shared" si="152"/>
        <v>0</v>
      </c>
      <c r="LCJ47" s="352">
        <f t="shared" si="152"/>
        <v>0</v>
      </c>
      <c r="LCK47" s="352">
        <f t="shared" si="152"/>
        <v>0</v>
      </c>
      <c r="LCL47" s="352">
        <f t="shared" ref="LCL47:LEW47" si="153">SUM(LCL43:LCL46)</f>
        <v>0</v>
      </c>
      <c r="LCM47" s="352">
        <f t="shared" si="153"/>
        <v>0</v>
      </c>
      <c r="LCN47" s="352">
        <f t="shared" si="153"/>
        <v>0</v>
      </c>
      <c r="LCO47" s="352">
        <f t="shared" si="153"/>
        <v>0</v>
      </c>
      <c r="LCP47" s="352">
        <f t="shared" si="153"/>
        <v>0</v>
      </c>
      <c r="LCQ47" s="352">
        <f t="shared" si="153"/>
        <v>0</v>
      </c>
      <c r="LCR47" s="352">
        <f t="shared" si="153"/>
        <v>0</v>
      </c>
      <c r="LCS47" s="352">
        <f t="shared" si="153"/>
        <v>0</v>
      </c>
      <c r="LCT47" s="352">
        <f t="shared" si="153"/>
        <v>0</v>
      </c>
      <c r="LCU47" s="352">
        <f t="shared" si="153"/>
        <v>0</v>
      </c>
      <c r="LCV47" s="352">
        <f t="shared" si="153"/>
        <v>0</v>
      </c>
      <c r="LCW47" s="352">
        <f t="shared" si="153"/>
        <v>0</v>
      </c>
      <c r="LCX47" s="352">
        <f t="shared" si="153"/>
        <v>0</v>
      </c>
      <c r="LCY47" s="352">
        <f t="shared" si="153"/>
        <v>0</v>
      </c>
      <c r="LCZ47" s="352">
        <f t="shared" si="153"/>
        <v>0</v>
      </c>
      <c r="LDA47" s="352">
        <f t="shared" si="153"/>
        <v>0</v>
      </c>
      <c r="LDB47" s="352">
        <f t="shared" si="153"/>
        <v>0</v>
      </c>
      <c r="LDC47" s="352">
        <f t="shared" si="153"/>
        <v>0</v>
      </c>
      <c r="LDD47" s="352">
        <f t="shared" si="153"/>
        <v>0</v>
      </c>
      <c r="LDE47" s="352">
        <f t="shared" si="153"/>
        <v>0</v>
      </c>
      <c r="LDF47" s="352">
        <f t="shared" si="153"/>
        <v>0</v>
      </c>
      <c r="LDG47" s="352">
        <f t="shared" si="153"/>
        <v>0</v>
      </c>
      <c r="LDH47" s="352">
        <f t="shared" si="153"/>
        <v>0</v>
      </c>
      <c r="LDI47" s="352">
        <f t="shared" si="153"/>
        <v>0</v>
      </c>
      <c r="LDJ47" s="352">
        <f t="shared" si="153"/>
        <v>0</v>
      </c>
      <c r="LDK47" s="352">
        <f t="shared" si="153"/>
        <v>0</v>
      </c>
      <c r="LDL47" s="352">
        <f t="shared" si="153"/>
        <v>0</v>
      </c>
      <c r="LDM47" s="352">
        <f t="shared" si="153"/>
        <v>0</v>
      </c>
      <c r="LDN47" s="352">
        <f t="shared" si="153"/>
        <v>0</v>
      </c>
      <c r="LDO47" s="352">
        <f t="shared" si="153"/>
        <v>0</v>
      </c>
      <c r="LDP47" s="352">
        <f t="shared" si="153"/>
        <v>0</v>
      </c>
      <c r="LDQ47" s="352">
        <f t="shared" si="153"/>
        <v>0</v>
      </c>
      <c r="LDR47" s="352">
        <f t="shared" si="153"/>
        <v>0</v>
      </c>
      <c r="LDS47" s="352">
        <f t="shared" si="153"/>
        <v>0</v>
      </c>
      <c r="LDT47" s="352">
        <f t="shared" si="153"/>
        <v>0</v>
      </c>
      <c r="LDU47" s="352">
        <f t="shared" si="153"/>
        <v>0</v>
      </c>
      <c r="LDV47" s="352">
        <f t="shared" si="153"/>
        <v>0</v>
      </c>
      <c r="LDW47" s="352">
        <f t="shared" si="153"/>
        <v>0</v>
      </c>
      <c r="LDX47" s="352">
        <f t="shared" si="153"/>
        <v>0</v>
      </c>
      <c r="LDY47" s="352">
        <f t="shared" si="153"/>
        <v>0</v>
      </c>
      <c r="LDZ47" s="352">
        <f t="shared" si="153"/>
        <v>0</v>
      </c>
      <c r="LEA47" s="352">
        <f t="shared" si="153"/>
        <v>0</v>
      </c>
      <c r="LEB47" s="352">
        <f t="shared" si="153"/>
        <v>0</v>
      </c>
      <c r="LEC47" s="352">
        <f t="shared" si="153"/>
        <v>0</v>
      </c>
      <c r="LED47" s="352">
        <f t="shared" si="153"/>
        <v>0</v>
      </c>
      <c r="LEE47" s="352">
        <f t="shared" si="153"/>
        <v>0</v>
      </c>
      <c r="LEF47" s="352">
        <f t="shared" si="153"/>
        <v>0</v>
      </c>
      <c r="LEG47" s="352">
        <f t="shared" si="153"/>
        <v>0</v>
      </c>
      <c r="LEH47" s="352">
        <f t="shared" si="153"/>
        <v>0</v>
      </c>
      <c r="LEI47" s="352">
        <f t="shared" si="153"/>
        <v>0</v>
      </c>
      <c r="LEJ47" s="352">
        <f t="shared" si="153"/>
        <v>0</v>
      </c>
      <c r="LEK47" s="352">
        <f t="shared" si="153"/>
        <v>0</v>
      </c>
      <c r="LEL47" s="352">
        <f t="shared" si="153"/>
        <v>0</v>
      </c>
      <c r="LEM47" s="352">
        <f t="shared" si="153"/>
        <v>0</v>
      </c>
      <c r="LEN47" s="352">
        <f t="shared" si="153"/>
        <v>0</v>
      </c>
      <c r="LEO47" s="352">
        <f t="shared" si="153"/>
        <v>0</v>
      </c>
      <c r="LEP47" s="352">
        <f t="shared" si="153"/>
        <v>0</v>
      </c>
      <c r="LEQ47" s="352">
        <f t="shared" si="153"/>
        <v>0</v>
      </c>
      <c r="LER47" s="352">
        <f t="shared" si="153"/>
        <v>0</v>
      </c>
      <c r="LES47" s="352">
        <f t="shared" si="153"/>
        <v>0</v>
      </c>
      <c r="LET47" s="352">
        <f t="shared" si="153"/>
        <v>0</v>
      </c>
      <c r="LEU47" s="352">
        <f t="shared" si="153"/>
        <v>0</v>
      </c>
      <c r="LEV47" s="352">
        <f t="shared" si="153"/>
        <v>0</v>
      </c>
      <c r="LEW47" s="352">
        <f t="shared" si="153"/>
        <v>0</v>
      </c>
      <c r="LEX47" s="352">
        <f t="shared" ref="LEX47:LHI47" si="154">SUM(LEX43:LEX46)</f>
        <v>0</v>
      </c>
      <c r="LEY47" s="352">
        <f t="shared" si="154"/>
        <v>0</v>
      </c>
      <c r="LEZ47" s="352">
        <f t="shared" si="154"/>
        <v>0</v>
      </c>
      <c r="LFA47" s="352">
        <f t="shared" si="154"/>
        <v>0</v>
      </c>
      <c r="LFB47" s="352">
        <f t="shared" si="154"/>
        <v>0</v>
      </c>
      <c r="LFC47" s="352">
        <f t="shared" si="154"/>
        <v>0</v>
      </c>
      <c r="LFD47" s="352">
        <f t="shared" si="154"/>
        <v>0</v>
      </c>
      <c r="LFE47" s="352">
        <f t="shared" si="154"/>
        <v>0</v>
      </c>
      <c r="LFF47" s="352">
        <f t="shared" si="154"/>
        <v>0</v>
      </c>
      <c r="LFG47" s="352">
        <f t="shared" si="154"/>
        <v>0</v>
      </c>
      <c r="LFH47" s="352">
        <f t="shared" si="154"/>
        <v>0</v>
      </c>
      <c r="LFI47" s="352">
        <f t="shared" si="154"/>
        <v>0</v>
      </c>
      <c r="LFJ47" s="352">
        <f t="shared" si="154"/>
        <v>0</v>
      </c>
      <c r="LFK47" s="352">
        <f t="shared" si="154"/>
        <v>0</v>
      </c>
      <c r="LFL47" s="352">
        <f t="shared" si="154"/>
        <v>0</v>
      </c>
      <c r="LFM47" s="352">
        <f t="shared" si="154"/>
        <v>0</v>
      </c>
      <c r="LFN47" s="352">
        <f t="shared" si="154"/>
        <v>0</v>
      </c>
      <c r="LFO47" s="352">
        <f t="shared" si="154"/>
        <v>0</v>
      </c>
      <c r="LFP47" s="352">
        <f t="shared" si="154"/>
        <v>0</v>
      </c>
      <c r="LFQ47" s="352">
        <f t="shared" si="154"/>
        <v>0</v>
      </c>
      <c r="LFR47" s="352">
        <f t="shared" si="154"/>
        <v>0</v>
      </c>
      <c r="LFS47" s="352">
        <f t="shared" si="154"/>
        <v>0</v>
      </c>
      <c r="LFT47" s="352">
        <f t="shared" si="154"/>
        <v>0</v>
      </c>
      <c r="LFU47" s="352">
        <f t="shared" si="154"/>
        <v>0</v>
      </c>
      <c r="LFV47" s="352">
        <f t="shared" si="154"/>
        <v>0</v>
      </c>
      <c r="LFW47" s="352">
        <f t="shared" si="154"/>
        <v>0</v>
      </c>
      <c r="LFX47" s="352">
        <f t="shared" si="154"/>
        <v>0</v>
      </c>
      <c r="LFY47" s="352">
        <f t="shared" si="154"/>
        <v>0</v>
      </c>
      <c r="LFZ47" s="352">
        <f t="shared" si="154"/>
        <v>0</v>
      </c>
      <c r="LGA47" s="352">
        <f t="shared" si="154"/>
        <v>0</v>
      </c>
      <c r="LGB47" s="352">
        <f t="shared" si="154"/>
        <v>0</v>
      </c>
      <c r="LGC47" s="352">
        <f t="shared" si="154"/>
        <v>0</v>
      </c>
      <c r="LGD47" s="352">
        <f t="shared" si="154"/>
        <v>0</v>
      </c>
      <c r="LGE47" s="352">
        <f t="shared" si="154"/>
        <v>0</v>
      </c>
      <c r="LGF47" s="352">
        <f t="shared" si="154"/>
        <v>0</v>
      </c>
      <c r="LGG47" s="352">
        <f t="shared" si="154"/>
        <v>0</v>
      </c>
      <c r="LGH47" s="352">
        <f t="shared" si="154"/>
        <v>0</v>
      </c>
      <c r="LGI47" s="352">
        <f t="shared" si="154"/>
        <v>0</v>
      </c>
      <c r="LGJ47" s="352">
        <f t="shared" si="154"/>
        <v>0</v>
      </c>
      <c r="LGK47" s="352">
        <f t="shared" si="154"/>
        <v>0</v>
      </c>
      <c r="LGL47" s="352">
        <f t="shared" si="154"/>
        <v>0</v>
      </c>
      <c r="LGM47" s="352">
        <f t="shared" si="154"/>
        <v>0</v>
      </c>
      <c r="LGN47" s="352">
        <f t="shared" si="154"/>
        <v>0</v>
      </c>
      <c r="LGO47" s="352">
        <f t="shared" si="154"/>
        <v>0</v>
      </c>
      <c r="LGP47" s="352">
        <f t="shared" si="154"/>
        <v>0</v>
      </c>
      <c r="LGQ47" s="352">
        <f t="shared" si="154"/>
        <v>0</v>
      </c>
      <c r="LGR47" s="352">
        <f t="shared" si="154"/>
        <v>0</v>
      </c>
      <c r="LGS47" s="352">
        <f t="shared" si="154"/>
        <v>0</v>
      </c>
      <c r="LGT47" s="352">
        <f t="shared" si="154"/>
        <v>0</v>
      </c>
      <c r="LGU47" s="352">
        <f t="shared" si="154"/>
        <v>0</v>
      </c>
      <c r="LGV47" s="352">
        <f t="shared" si="154"/>
        <v>0</v>
      </c>
      <c r="LGW47" s="352">
        <f t="shared" si="154"/>
        <v>0</v>
      </c>
      <c r="LGX47" s="352">
        <f t="shared" si="154"/>
        <v>0</v>
      </c>
      <c r="LGY47" s="352">
        <f t="shared" si="154"/>
        <v>0</v>
      </c>
      <c r="LGZ47" s="352">
        <f t="shared" si="154"/>
        <v>0</v>
      </c>
      <c r="LHA47" s="352">
        <f t="shared" si="154"/>
        <v>0</v>
      </c>
      <c r="LHB47" s="352">
        <f t="shared" si="154"/>
        <v>0</v>
      </c>
      <c r="LHC47" s="352">
        <f t="shared" si="154"/>
        <v>0</v>
      </c>
      <c r="LHD47" s="352">
        <f t="shared" si="154"/>
        <v>0</v>
      </c>
      <c r="LHE47" s="352">
        <f t="shared" si="154"/>
        <v>0</v>
      </c>
      <c r="LHF47" s="352">
        <f t="shared" si="154"/>
        <v>0</v>
      </c>
      <c r="LHG47" s="352">
        <f t="shared" si="154"/>
        <v>0</v>
      </c>
      <c r="LHH47" s="352">
        <f t="shared" si="154"/>
        <v>0</v>
      </c>
      <c r="LHI47" s="352">
        <f t="shared" si="154"/>
        <v>0</v>
      </c>
      <c r="LHJ47" s="352">
        <f t="shared" ref="LHJ47:LJU47" si="155">SUM(LHJ43:LHJ46)</f>
        <v>0</v>
      </c>
      <c r="LHK47" s="352">
        <f t="shared" si="155"/>
        <v>0</v>
      </c>
      <c r="LHL47" s="352">
        <f t="shared" si="155"/>
        <v>0</v>
      </c>
      <c r="LHM47" s="352">
        <f t="shared" si="155"/>
        <v>0</v>
      </c>
      <c r="LHN47" s="352">
        <f t="shared" si="155"/>
        <v>0</v>
      </c>
      <c r="LHO47" s="352">
        <f t="shared" si="155"/>
        <v>0</v>
      </c>
      <c r="LHP47" s="352">
        <f t="shared" si="155"/>
        <v>0</v>
      </c>
      <c r="LHQ47" s="352">
        <f t="shared" si="155"/>
        <v>0</v>
      </c>
      <c r="LHR47" s="352">
        <f t="shared" si="155"/>
        <v>0</v>
      </c>
      <c r="LHS47" s="352">
        <f t="shared" si="155"/>
        <v>0</v>
      </c>
      <c r="LHT47" s="352">
        <f t="shared" si="155"/>
        <v>0</v>
      </c>
      <c r="LHU47" s="352">
        <f t="shared" si="155"/>
        <v>0</v>
      </c>
      <c r="LHV47" s="352">
        <f t="shared" si="155"/>
        <v>0</v>
      </c>
      <c r="LHW47" s="352">
        <f t="shared" si="155"/>
        <v>0</v>
      </c>
      <c r="LHX47" s="352">
        <f t="shared" si="155"/>
        <v>0</v>
      </c>
      <c r="LHY47" s="352">
        <f t="shared" si="155"/>
        <v>0</v>
      </c>
      <c r="LHZ47" s="352">
        <f t="shared" si="155"/>
        <v>0</v>
      </c>
      <c r="LIA47" s="352">
        <f t="shared" si="155"/>
        <v>0</v>
      </c>
      <c r="LIB47" s="352">
        <f t="shared" si="155"/>
        <v>0</v>
      </c>
      <c r="LIC47" s="352">
        <f t="shared" si="155"/>
        <v>0</v>
      </c>
      <c r="LID47" s="352">
        <f t="shared" si="155"/>
        <v>0</v>
      </c>
      <c r="LIE47" s="352">
        <f t="shared" si="155"/>
        <v>0</v>
      </c>
      <c r="LIF47" s="352">
        <f t="shared" si="155"/>
        <v>0</v>
      </c>
      <c r="LIG47" s="352">
        <f t="shared" si="155"/>
        <v>0</v>
      </c>
      <c r="LIH47" s="352">
        <f t="shared" si="155"/>
        <v>0</v>
      </c>
      <c r="LII47" s="352">
        <f t="shared" si="155"/>
        <v>0</v>
      </c>
      <c r="LIJ47" s="352">
        <f t="shared" si="155"/>
        <v>0</v>
      </c>
      <c r="LIK47" s="352">
        <f t="shared" si="155"/>
        <v>0</v>
      </c>
      <c r="LIL47" s="352">
        <f t="shared" si="155"/>
        <v>0</v>
      </c>
      <c r="LIM47" s="352">
        <f t="shared" si="155"/>
        <v>0</v>
      </c>
      <c r="LIN47" s="352">
        <f t="shared" si="155"/>
        <v>0</v>
      </c>
      <c r="LIO47" s="352">
        <f t="shared" si="155"/>
        <v>0</v>
      </c>
      <c r="LIP47" s="352">
        <f t="shared" si="155"/>
        <v>0</v>
      </c>
      <c r="LIQ47" s="352">
        <f t="shared" si="155"/>
        <v>0</v>
      </c>
      <c r="LIR47" s="352">
        <f t="shared" si="155"/>
        <v>0</v>
      </c>
      <c r="LIS47" s="352">
        <f t="shared" si="155"/>
        <v>0</v>
      </c>
      <c r="LIT47" s="352">
        <f t="shared" si="155"/>
        <v>0</v>
      </c>
      <c r="LIU47" s="352">
        <f t="shared" si="155"/>
        <v>0</v>
      </c>
      <c r="LIV47" s="352">
        <f t="shared" si="155"/>
        <v>0</v>
      </c>
      <c r="LIW47" s="352">
        <f t="shared" si="155"/>
        <v>0</v>
      </c>
      <c r="LIX47" s="352">
        <f t="shared" si="155"/>
        <v>0</v>
      </c>
      <c r="LIY47" s="352">
        <f t="shared" si="155"/>
        <v>0</v>
      </c>
      <c r="LIZ47" s="352">
        <f t="shared" si="155"/>
        <v>0</v>
      </c>
      <c r="LJA47" s="352">
        <f t="shared" si="155"/>
        <v>0</v>
      </c>
      <c r="LJB47" s="352">
        <f t="shared" si="155"/>
        <v>0</v>
      </c>
      <c r="LJC47" s="352">
        <f t="shared" si="155"/>
        <v>0</v>
      </c>
      <c r="LJD47" s="352">
        <f t="shared" si="155"/>
        <v>0</v>
      </c>
      <c r="LJE47" s="352">
        <f t="shared" si="155"/>
        <v>0</v>
      </c>
      <c r="LJF47" s="352">
        <f t="shared" si="155"/>
        <v>0</v>
      </c>
      <c r="LJG47" s="352">
        <f t="shared" si="155"/>
        <v>0</v>
      </c>
      <c r="LJH47" s="352">
        <f t="shared" si="155"/>
        <v>0</v>
      </c>
      <c r="LJI47" s="352">
        <f t="shared" si="155"/>
        <v>0</v>
      </c>
      <c r="LJJ47" s="352">
        <f t="shared" si="155"/>
        <v>0</v>
      </c>
      <c r="LJK47" s="352">
        <f t="shared" si="155"/>
        <v>0</v>
      </c>
      <c r="LJL47" s="352">
        <f t="shared" si="155"/>
        <v>0</v>
      </c>
      <c r="LJM47" s="352">
        <f t="shared" si="155"/>
        <v>0</v>
      </c>
      <c r="LJN47" s="352">
        <f t="shared" si="155"/>
        <v>0</v>
      </c>
      <c r="LJO47" s="352">
        <f t="shared" si="155"/>
        <v>0</v>
      </c>
      <c r="LJP47" s="352">
        <f t="shared" si="155"/>
        <v>0</v>
      </c>
      <c r="LJQ47" s="352">
        <f t="shared" si="155"/>
        <v>0</v>
      </c>
      <c r="LJR47" s="352">
        <f t="shared" si="155"/>
        <v>0</v>
      </c>
      <c r="LJS47" s="352">
        <f t="shared" si="155"/>
        <v>0</v>
      </c>
      <c r="LJT47" s="352">
        <f t="shared" si="155"/>
        <v>0</v>
      </c>
      <c r="LJU47" s="352">
        <f t="shared" si="155"/>
        <v>0</v>
      </c>
      <c r="LJV47" s="352">
        <f t="shared" ref="LJV47:LMG47" si="156">SUM(LJV43:LJV46)</f>
        <v>0</v>
      </c>
      <c r="LJW47" s="352">
        <f t="shared" si="156"/>
        <v>0</v>
      </c>
      <c r="LJX47" s="352">
        <f t="shared" si="156"/>
        <v>0</v>
      </c>
      <c r="LJY47" s="352">
        <f t="shared" si="156"/>
        <v>0</v>
      </c>
      <c r="LJZ47" s="352">
        <f t="shared" si="156"/>
        <v>0</v>
      </c>
      <c r="LKA47" s="352">
        <f t="shared" si="156"/>
        <v>0</v>
      </c>
      <c r="LKB47" s="352">
        <f t="shared" si="156"/>
        <v>0</v>
      </c>
      <c r="LKC47" s="352">
        <f t="shared" si="156"/>
        <v>0</v>
      </c>
      <c r="LKD47" s="352">
        <f t="shared" si="156"/>
        <v>0</v>
      </c>
      <c r="LKE47" s="352">
        <f t="shared" si="156"/>
        <v>0</v>
      </c>
      <c r="LKF47" s="352">
        <f t="shared" si="156"/>
        <v>0</v>
      </c>
      <c r="LKG47" s="352">
        <f t="shared" si="156"/>
        <v>0</v>
      </c>
      <c r="LKH47" s="352">
        <f t="shared" si="156"/>
        <v>0</v>
      </c>
      <c r="LKI47" s="352">
        <f t="shared" si="156"/>
        <v>0</v>
      </c>
      <c r="LKJ47" s="352">
        <f t="shared" si="156"/>
        <v>0</v>
      </c>
      <c r="LKK47" s="352">
        <f t="shared" si="156"/>
        <v>0</v>
      </c>
      <c r="LKL47" s="352">
        <f t="shared" si="156"/>
        <v>0</v>
      </c>
      <c r="LKM47" s="352">
        <f t="shared" si="156"/>
        <v>0</v>
      </c>
      <c r="LKN47" s="352">
        <f t="shared" si="156"/>
        <v>0</v>
      </c>
      <c r="LKO47" s="352">
        <f t="shared" si="156"/>
        <v>0</v>
      </c>
      <c r="LKP47" s="352">
        <f t="shared" si="156"/>
        <v>0</v>
      </c>
      <c r="LKQ47" s="352">
        <f t="shared" si="156"/>
        <v>0</v>
      </c>
      <c r="LKR47" s="352">
        <f t="shared" si="156"/>
        <v>0</v>
      </c>
      <c r="LKS47" s="352">
        <f t="shared" si="156"/>
        <v>0</v>
      </c>
      <c r="LKT47" s="352">
        <f t="shared" si="156"/>
        <v>0</v>
      </c>
      <c r="LKU47" s="352">
        <f t="shared" si="156"/>
        <v>0</v>
      </c>
      <c r="LKV47" s="352">
        <f t="shared" si="156"/>
        <v>0</v>
      </c>
      <c r="LKW47" s="352">
        <f t="shared" si="156"/>
        <v>0</v>
      </c>
      <c r="LKX47" s="352">
        <f t="shared" si="156"/>
        <v>0</v>
      </c>
      <c r="LKY47" s="352">
        <f t="shared" si="156"/>
        <v>0</v>
      </c>
      <c r="LKZ47" s="352">
        <f t="shared" si="156"/>
        <v>0</v>
      </c>
      <c r="LLA47" s="352">
        <f t="shared" si="156"/>
        <v>0</v>
      </c>
      <c r="LLB47" s="352">
        <f t="shared" si="156"/>
        <v>0</v>
      </c>
      <c r="LLC47" s="352">
        <f t="shared" si="156"/>
        <v>0</v>
      </c>
      <c r="LLD47" s="352">
        <f t="shared" si="156"/>
        <v>0</v>
      </c>
      <c r="LLE47" s="352">
        <f t="shared" si="156"/>
        <v>0</v>
      </c>
      <c r="LLF47" s="352">
        <f t="shared" si="156"/>
        <v>0</v>
      </c>
      <c r="LLG47" s="352">
        <f t="shared" si="156"/>
        <v>0</v>
      </c>
      <c r="LLH47" s="352">
        <f t="shared" si="156"/>
        <v>0</v>
      </c>
      <c r="LLI47" s="352">
        <f t="shared" si="156"/>
        <v>0</v>
      </c>
      <c r="LLJ47" s="352">
        <f t="shared" si="156"/>
        <v>0</v>
      </c>
      <c r="LLK47" s="352">
        <f t="shared" si="156"/>
        <v>0</v>
      </c>
      <c r="LLL47" s="352">
        <f t="shared" si="156"/>
        <v>0</v>
      </c>
      <c r="LLM47" s="352">
        <f t="shared" si="156"/>
        <v>0</v>
      </c>
      <c r="LLN47" s="352">
        <f t="shared" si="156"/>
        <v>0</v>
      </c>
      <c r="LLO47" s="352">
        <f t="shared" si="156"/>
        <v>0</v>
      </c>
      <c r="LLP47" s="352">
        <f t="shared" si="156"/>
        <v>0</v>
      </c>
      <c r="LLQ47" s="352">
        <f t="shared" si="156"/>
        <v>0</v>
      </c>
      <c r="LLR47" s="352">
        <f t="shared" si="156"/>
        <v>0</v>
      </c>
      <c r="LLS47" s="352">
        <f t="shared" si="156"/>
        <v>0</v>
      </c>
      <c r="LLT47" s="352">
        <f t="shared" si="156"/>
        <v>0</v>
      </c>
      <c r="LLU47" s="352">
        <f t="shared" si="156"/>
        <v>0</v>
      </c>
      <c r="LLV47" s="352">
        <f t="shared" si="156"/>
        <v>0</v>
      </c>
      <c r="LLW47" s="352">
        <f t="shared" si="156"/>
        <v>0</v>
      </c>
      <c r="LLX47" s="352">
        <f t="shared" si="156"/>
        <v>0</v>
      </c>
      <c r="LLY47" s="352">
        <f t="shared" si="156"/>
        <v>0</v>
      </c>
      <c r="LLZ47" s="352">
        <f t="shared" si="156"/>
        <v>0</v>
      </c>
      <c r="LMA47" s="352">
        <f t="shared" si="156"/>
        <v>0</v>
      </c>
      <c r="LMB47" s="352">
        <f t="shared" si="156"/>
        <v>0</v>
      </c>
      <c r="LMC47" s="352">
        <f t="shared" si="156"/>
        <v>0</v>
      </c>
      <c r="LMD47" s="352">
        <f t="shared" si="156"/>
        <v>0</v>
      </c>
      <c r="LME47" s="352">
        <f t="shared" si="156"/>
        <v>0</v>
      </c>
      <c r="LMF47" s="352">
        <f t="shared" si="156"/>
        <v>0</v>
      </c>
      <c r="LMG47" s="352">
        <f t="shared" si="156"/>
        <v>0</v>
      </c>
      <c r="LMH47" s="352">
        <f t="shared" ref="LMH47:LOS47" si="157">SUM(LMH43:LMH46)</f>
        <v>0</v>
      </c>
      <c r="LMI47" s="352">
        <f t="shared" si="157"/>
        <v>0</v>
      </c>
      <c r="LMJ47" s="352">
        <f t="shared" si="157"/>
        <v>0</v>
      </c>
      <c r="LMK47" s="352">
        <f t="shared" si="157"/>
        <v>0</v>
      </c>
      <c r="LML47" s="352">
        <f t="shared" si="157"/>
        <v>0</v>
      </c>
      <c r="LMM47" s="352">
        <f t="shared" si="157"/>
        <v>0</v>
      </c>
      <c r="LMN47" s="352">
        <f t="shared" si="157"/>
        <v>0</v>
      </c>
      <c r="LMO47" s="352">
        <f t="shared" si="157"/>
        <v>0</v>
      </c>
      <c r="LMP47" s="352">
        <f t="shared" si="157"/>
        <v>0</v>
      </c>
      <c r="LMQ47" s="352">
        <f t="shared" si="157"/>
        <v>0</v>
      </c>
      <c r="LMR47" s="352">
        <f t="shared" si="157"/>
        <v>0</v>
      </c>
      <c r="LMS47" s="352">
        <f t="shared" si="157"/>
        <v>0</v>
      </c>
      <c r="LMT47" s="352">
        <f t="shared" si="157"/>
        <v>0</v>
      </c>
      <c r="LMU47" s="352">
        <f t="shared" si="157"/>
        <v>0</v>
      </c>
      <c r="LMV47" s="352">
        <f t="shared" si="157"/>
        <v>0</v>
      </c>
      <c r="LMW47" s="352">
        <f t="shared" si="157"/>
        <v>0</v>
      </c>
      <c r="LMX47" s="352">
        <f t="shared" si="157"/>
        <v>0</v>
      </c>
      <c r="LMY47" s="352">
        <f t="shared" si="157"/>
        <v>0</v>
      </c>
      <c r="LMZ47" s="352">
        <f t="shared" si="157"/>
        <v>0</v>
      </c>
      <c r="LNA47" s="352">
        <f t="shared" si="157"/>
        <v>0</v>
      </c>
      <c r="LNB47" s="352">
        <f t="shared" si="157"/>
        <v>0</v>
      </c>
      <c r="LNC47" s="352">
        <f t="shared" si="157"/>
        <v>0</v>
      </c>
      <c r="LND47" s="352">
        <f t="shared" si="157"/>
        <v>0</v>
      </c>
      <c r="LNE47" s="352">
        <f t="shared" si="157"/>
        <v>0</v>
      </c>
      <c r="LNF47" s="352">
        <f t="shared" si="157"/>
        <v>0</v>
      </c>
      <c r="LNG47" s="352">
        <f t="shared" si="157"/>
        <v>0</v>
      </c>
      <c r="LNH47" s="352">
        <f t="shared" si="157"/>
        <v>0</v>
      </c>
      <c r="LNI47" s="352">
        <f t="shared" si="157"/>
        <v>0</v>
      </c>
      <c r="LNJ47" s="352">
        <f t="shared" si="157"/>
        <v>0</v>
      </c>
      <c r="LNK47" s="352">
        <f t="shared" si="157"/>
        <v>0</v>
      </c>
      <c r="LNL47" s="352">
        <f t="shared" si="157"/>
        <v>0</v>
      </c>
      <c r="LNM47" s="352">
        <f t="shared" si="157"/>
        <v>0</v>
      </c>
      <c r="LNN47" s="352">
        <f t="shared" si="157"/>
        <v>0</v>
      </c>
      <c r="LNO47" s="352">
        <f t="shared" si="157"/>
        <v>0</v>
      </c>
      <c r="LNP47" s="352">
        <f t="shared" si="157"/>
        <v>0</v>
      </c>
      <c r="LNQ47" s="352">
        <f t="shared" si="157"/>
        <v>0</v>
      </c>
      <c r="LNR47" s="352">
        <f t="shared" si="157"/>
        <v>0</v>
      </c>
      <c r="LNS47" s="352">
        <f t="shared" si="157"/>
        <v>0</v>
      </c>
      <c r="LNT47" s="352">
        <f t="shared" si="157"/>
        <v>0</v>
      </c>
      <c r="LNU47" s="352">
        <f t="shared" si="157"/>
        <v>0</v>
      </c>
      <c r="LNV47" s="352">
        <f t="shared" si="157"/>
        <v>0</v>
      </c>
      <c r="LNW47" s="352">
        <f t="shared" si="157"/>
        <v>0</v>
      </c>
      <c r="LNX47" s="352">
        <f t="shared" si="157"/>
        <v>0</v>
      </c>
      <c r="LNY47" s="352">
        <f t="shared" si="157"/>
        <v>0</v>
      </c>
      <c r="LNZ47" s="352">
        <f t="shared" si="157"/>
        <v>0</v>
      </c>
      <c r="LOA47" s="352">
        <f t="shared" si="157"/>
        <v>0</v>
      </c>
      <c r="LOB47" s="352">
        <f t="shared" si="157"/>
        <v>0</v>
      </c>
      <c r="LOC47" s="352">
        <f t="shared" si="157"/>
        <v>0</v>
      </c>
      <c r="LOD47" s="352">
        <f t="shared" si="157"/>
        <v>0</v>
      </c>
      <c r="LOE47" s="352">
        <f t="shared" si="157"/>
        <v>0</v>
      </c>
      <c r="LOF47" s="352">
        <f t="shared" si="157"/>
        <v>0</v>
      </c>
      <c r="LOG47" s="352">
        <f t="shared" si="157"/>
        <v>0</v>
      </c>
      <c r="LOH47" s="352">
        <f t="shared" si="157"/>
        <v>0</v>
      </c>
      <c r="LOI47" s="352">
        <f t="shared" si="157"/>
        <v>0</v>
      </c>
      <c r="LOJ47" s="352">
        <f t="shared" si="157"/>
        <v>0</v>
      </c>
      <c r="LOK47" s="352">
        <f t="shared" si="157"/>
        <v>0</v>
      </c>
      <c r="LOL47" s="352">
        <f t="shared" si="157"/>
        <v>0</v>
      </c>
      <c r="LOM47" s="352">
        <f t="shared" si="157"/>
        <v>0</v>
      </c>
      <c r="LON47" s="352">
        <f t="shared" si="157"/>
        <v>0</v>
      </c>
      <c r="LOO47" s="352">
        <f t="shared" si="157"/>
        <v>0</v>
      </c>
      <c r="LOP47" s="352">
        <f t="shared" si="157"/>
        <v>0</v>
      </c>
      <c r="LOQ47" s="352">
        <f t="shared" si="157"/>
        <v>0</v>
      </c>
      <c r="LOR47" s="352">
        <f t="shared" si="157"/>
        <v>0</v>
      </c>
      <c r="LOS47" s="352">
        <f t="shared" si="157"/>
        <v>0</v>
      </c>
      <c r="LOT47" s="352">
        <f t="shared" ref="LOT47:LRE47" si="158">SUM(LOT43:LOT46)</f>
        <v>0</v>
      </c>
      <c r="LOU47" s="352">
        <f t="shared" si="158"/>
        <v>0</v>
      </c>
      <c r="LOV47" s="352">
        <f t="shared" si="158"/>
        <v>0</v>
      </c>
      <c r="LOW47" s="352">
        <f t="shared" si="158"/>
        <v>0</v>
      </c>
      <c r="LOX47" s="352">
        <f t="shared" si="158"/>
        <v>0</v>
      </c>
      <c r="LOY47" s="352">
        <f t="shared" si="158"/>
        <v>0</v>
      </c>
      <c r="LOZ47" s="352">
        <f t="shared" si="158"/>
        <v>0</v>
      </c>
      <c r="LPA47" s="352">
        <f t="shared" si="158"/>
        <v>0</v>
      </c>
      <c r="LPB47" s="352">
        <f t="shared" si="158"/>
        <v>0</v>
      </c>
      <c r="LPC47" s="352">
        <f t="shared" si="158"/>
        <v>0</v>
      </c>
      <c r="LPD47" s="352">
        <f t="shared" si="158"/>
        <v>0</v>
      </c>
      <c r="LPE47" s="352">
        <f t="shared" si="158"/>
        <v>0</v>
      </c>
      <c r="LPF47" s="352">
        <f t="shared" si="158"/>
        <v>0</v>
      </c>
      <c r="LPG47" s="352">
        <f t="shared" si="158"/>
        <v>0</v>
      </c>
      <c r="LPH47" s="352">
        <f t="shared" si="158"/>
        <v>0</v>
      </c>
      <c r="LPI47" s="352">
        <f t="shared" si="158"/>
        <v>0</v>
      </c>
      <c r="LPJ47" s="352">
        <f t="shared" si="158"/>
        <v>0</v>
      </c>
      <c r="LPK47" s="352">
        <f t="shared" si="158"/>
        <v>0</v>
      </c>
      <c r="LPL47" s="352">
        <f t="shared" si="158"/>
        <v>0</v>
      </c>
      <c r="LPM47" s="352">
        <f t="shared" si="158"/>
        <v>0</v>
      </c>
      <c r="LPN47" s="352">
        <f t="shared" si="158"/>
        <v>0</v>
      </c>
      <c r="LPO47" s="352">
        <f t="shared" si="158"/>
        <v>0</v>
      </c>
      <c r="LPP47" s="352">
        <f t="shared" si="158"/>
        <v>0</v>
      </c>
      <c r="LPQ47" s="352">
        <f t="shared" si="158"/>
        <v>0</v>
      </c>
      <c r="LPR47" s="352">
        <f t="shared" si="158"/>
        <v>0</v>
      </c>
      <c r="LPS47" s="352">
        <f t="shared" si="158"/>
        <v>0</v>
      </c>
      <c r="LPT47" s="352">
        <f t="shared" si="158"/>
        <v>0</v>
      </c>
      <c r="LPU47" s="352">
        <f t="shared" si="158"/>
        <v>0</v>
      </c>
      <c r="LPV47" s="352">
        <f t="shared" si="158"/>
        <v>0</v>
      </c>
      <c r="LPW47" s="352">
        <f t="shared" si="158"/>
        <v>0</v>
      </c>
      <c r="LPX47" s="352">
        <f t="shared" si="158"/>
        <v>0</v>
      </c>
      <c r="LPY47" s="352">
        <f t="shared" si="158"/>
        <v>0</v>
      </c>
      <c r="LPZ47" s="352">
        <f t="shared" si="158"/>
        <v>0</v>
      </c>
      <c r="LQA47" s="352">
        <f t="shared" si="158"/>
        <v>0</v>
      </c>
      <c r="LQB47" s="352">
        <f t="shared" si="158"/>
        <v>0</v>
      </c>
      <c r="LQC47" s="352">
        <f t="shared" si="158"/>
        <v>0</v>
      </c>
      <c r="LQD47" s="352">
        <f t="shared" si="158"/>
        <v>0</v>
      </c>
      <c r="LQE47" s="352">
        <f t="shared" si="158"/>
        <v>0</v>
      </c>
      <c r="LQF47" s="352">
        <f t="shared" si="158"/>
        <v>0</v>
      </c>
      <c r="LQG47" s="352">
        <f t="shared" si="158"/>
        <v>0</v>
      </c>
      <c r="LQH47" s="352">
        <f t="shared" si="158"/>
        <v>0</v>
      </c>
      <c r="LQI47" s="352">
        <f t="shared" si="158"/>
        <v>0</v>
      </c>
      <c r="LQJ47" s="352">
        <f t="shared" si="158"/>
        <v>0</v>
      </c>
      <c r="LQK47" s="352">
        <f t="shared" si="158"/>
        <v>0</v>
      </c>
      <c r="LQL47" s="352">
        <f t="shared" si="158"/>
        <v>0</v>
      </c>
      <c r="LQM47" s="352">
        <f t="shared" si="158"/>
        <v>0</v>
      </c>
      <c r="LQN47" s="352">
        <f t="shared" si="158"/>
        <v>0</v>
      </c>
      <c r="LQO47" s="352">
        <f t="shared" si="158"/>
        <v>0</v>
      </c>
      <c r="LQP47" s="352">
        <f t="shared" si="158"/>
        <v>0</v>
      </c>
      <c r="LQQ47" s="352">
        <f t="shared" si="158"/>
        <v>0</v>
      </c>
      <c r="LQR47" s="352">
        <f t="shared" si="158"/>
        <v>0</v>
      </c>
      <c r="LQS47" s="352">
        <f t="shared" si="158"/>
        <v>0</v>
      </c>
      <c r="LQT47" s="352">
        <f t="shared" si="158"/>
        <v>0</v>
      </c>
      <c r="LQU47" s="352">
        <f t="shared" si="158"/>
        <v>0</v>
      </c>
      <c r="LQV47" s="352">
        <f t="shared" si="158"/>
        <v>0</v>
      </c>
      <c r="LQW47" s="352">
        <f t="shared" si="158"/>
        <v>0</v>
      </c>
      <c r="LQX47" s="352">
        <f t="shared" si="158"/>
        <v>0</v>
      </c>
      <c r="LQY47" s="352">
        <f t="shared" si="158"/>
        <v>0</v>
      </c>
      <c r="LQZ47" s="352">
        <f t="shared" si="158"/>
        <v>0</v>
      </c>
      <c r="LRA47" s="352">
        <f t="shared" si="158"/>
        <v>0</v>
      </c>
      <c r="LRB47" s="352">
        <f t="shared" si="158"/>
        <v>0</v>
      </c>
      <c r="LRC47" s="352">
        <f t="shared" si="158"/>
        <v>0</v>
      </c>
      <c r="LRD47" s="352">
        <f t="shared" si="158"/>
        <v>0</v>
      </c>
      <c r="LRE47" s="352">
        <f t="shared" si="158"/>
        <v>0</v>
      </c>
      <c r="LRF47" s="352">
        <f t="shared" ref="LRF47:LTQ47" si="159">SUM(LRF43:LRF46)</f>
        <v>0</v>
      </c>
      <c r="LRG47" s="352">
        <f t="shared" si="159"/>
        <v>0</v>
      </c>
      <c r="LRH47" s="352">
        <f t="shared" si="159"/>
        <v>0</v>
      </c>
      <c r="LRI47" s="352">
        <f t="shared" si="159"/>
        <v>0</v>
      </c>
      <c r="LRJ47" s="352">
        <f t="shared" si="159"/>
        <v>0</v>
      </c>
      <c r="LRK47" s="352">
        <f t="shared" si="159"/>
        <v>0</v>
      </c>
      <c r="LRL47" s="352">
        <f t="shared" si="159"/>
        <v>0</v>
      </c>
      <c r="LRM47" s="352">
        <f t="shared" si="159"/>
        <v>0</v>
      </c>
      <c r="LRN47" s="352">
        <f t="shared" si="159"/>
        <v>0</v>
      </c>
      <c r="LRO47" s="352">
        <f t="shared" si="159"/>
        <v>0</v>
      </c>
      <c r="LRP47" s="352">
        <f t="shared" si="159"/>
        <v>0</v>
      </c>
      <c r="LRQ47" s="352">
        <f t="shared" si="159"/>
        <v>0</v>
      </c>
      <c r="LRR47" s="352">
        <f t="shared" si="159"/>
        <v>0</v>
      </c>
      <c r="LRS47" s="352">
        <f t="shared" si="159"/>
        <v>0</v>
      </c>
      <c r="LRT47" s="352">
        <f t="shared" si="159"/>
        <v>0</v>
      </c>
      <c r="LRU47" s="352">
        <f t="shared" si="159"/>
        <v>0</v>
      </c>
      <c r="LRV47" s="352">
        <f t="shared" si="159"/>
        <v>0</v>
      </c>
      <c r="LRW47" s="352">
        <f t="shared" si="159"/>
        <v>0</v>
      </c>
      <c r="LRX47" s="352">
        <f t="shared" si="159"/>
        <v>0</v>
      </c>
      <c r="LRY47" s="352">
        <f t="shared" si="159"/>
        <v>0</v>
      </c>
      <c r="LRZ47" s="352">
        <f t="shared" si="159"/>
        <v>0</v>
      </c>
      <c r="LSA47" s="352">
        <f t="shared" si="159"/>
        <v>0</v>
      </c>
      <c r="LSB47" s="352">
        <f t="shared" si="159"/>
        <v>0</v>
      </c>
      <c r="LSC47" s="352">
        <f t="shared" si="159"/>
        <v>0</v>
      </c>
      <c r="LSD47" s="352">
        <f t="shared" si="159"/>
        <v>0</v>
      </c>
      <c r="LSE47" s="352">
        <f t="shared" si="159"/>
        <v>0</v>
      </c>
      <c r="LSF47" s="352">
        <f t="shared" si="159"/>
        <v>0</v>
      </c>
      <c r="LSG47" s="352">
        <f t="shared" si="159"/>
        <v>0</v>
      </c>
      <c r="LSH47" s="352">
        <f t="shared" si="159"/>
        <v>0</v>
      </c>
      <c r="LSI47" s="352">
        <f t="shared" si="159"/>
        <v>0</v>
      </c>
      <c r="LSJ47" s="352">
        <f t="shared" si="159"/>
        <v>0</v>
      </c>
      <c r="LSK47" s="352">
        <f t="shared" si="159"/>
        <v>0</v>
      </c>
      <c r="LSL47" s="352">
        <f t="shared" si="159"/>
        <v>0</v>
      </c>
      <c r="LSM47" s="352">
        <f t="shared" si="159"/>
        <v>0</v>
      </c>
      <c r="LSN47" s="352">
        <f t="shared" si="159"/>
        <v>0</v>
      </c>
      <c r="LSO47" s="352">
        <f t="shared" si="159"/>
        <v>0</v>
      </c>
      <c r="LSP47" s="352">
        <f t="shared" si="159"/>
        <v>0</v>
      </c>
      <c r="LSQ47" s="352">
        <f t="shared" si="159"/>
        <v>0</v>
      </c>
      <c r="LSR47" s="352">
        <f t="shared" si="159"/>
        <v>0</v>
      </c>
      <c r="LSS47" s="352">
        <f t="shared" si="159"/>
        <v>0</v>
      </c>
      <c r="LST47" s="352">
        <f t="shared" si="159"/>
        <v>0</v>
      </c>
      <c r="LSU47" s="352">
        <f t="shared" si="159"/>
        <v>0</v>
      </c>
      <c r="LSV47" s="352">
        <f t="shared" si="159"/>
        <v>0</v>
      </c>
      <c r="LSW47" s="352">
        <f t="shared" si="159"/>
        <v>0</v>
      </c>
      <c r="LSX47" s="352">
        <f t="shared" si="159"/>
        <v>0</v>
      </c>
      <c r="LSY47" s="352">
        <f t="shared" si="159"/>
        <v>0</v>
      </c>
      <c r="LSZ47" s="352">
        <f t="shared" si="159"/>
        <v>0</v>
      </c>
      <c r="LTA47" s="352">
        <f t="shared" si="159"/>
        <v>0</v>
      </c>
      <c r="LTB47" s="352">
        <f t="shared" si="159"/>
        <v>0</v>
      </c>
      <c r="LTC47" s="352">
        <f t="shared" si="159"/>
        <v>0</v>
      </c>
      <c r="LTD47" s="352">
        <f t="shared" si="159"/>
        <v>0</v>
      </c>
      <c r="LTE47" s="352">
        <f t="shared" si="159"/>
        <v>0</v>
      </c>
      <c r="LTF47" s="352">
        <f t="shared" si="159"/>
        <v>0</v>
      </c>
      <c r="LTG47" s="352">
        <f t="shared" si="159"/>
        <v>0</v>
      </c>
      <c r="LTH47" s="352">
        <f t="shared" si="159"/>
        <v>0</v>
      </c>
      <c r="LTI47" s="352">
        <f t="shared" si="159"/>
        <v>0</v>
      </c>
      <c r="LTJ47" s="352">
        <f t="shared" si="159"/>
        <v>0</v>
      </c>
      <c r="LTK47" s="352">
        <f t="shared" si="159"/>
        <v>0</v>
      </c>
      <c r="LTL47" s="352">
        <f t="shared" si="159"/>
        <v>0</v>
      </c>
      <c r="LTM47" s="352">
        <f t="shared" si="159"/>
        <v>0</v>
      </c>
      <c r="LTN47" s="352">
        <f t="shared" si="159"/>
        <v>0</v>
      </c>
      <c r="LTO47" s="352">
        <f t="shared" si="159"/>
        <v>0</v>
      </c>
      <c r="LTP47" s="352">
        <f t="shared" si="159"/>
        <v>0</v>
      </c>
      <c r="LTQ47" s="352">
        <f t="shared" si="159"/>
        <v>0</v>
      </c>
      <c r="LTR47" s="352">
        <f t="shared" ref="LTR47:LWC47" si="160">SUM(LTR43:LTR46)</f>
        <v>0</v>
      </c>
      <c r="LTS47" s="352">
        <f t="shared" si="160"/>
        <v>0</v>
      </c>
      <c r="LTT47" s="352">
        <f t="shared" si="160"/>
        <v>0</v>
      </c>
      <c r="LTU47" s="352">
        <f t="shared" si="160"/>
        <v>0</v>
      </c>
      <c r="LTV47" s="352">
        <f t="shared" si="160"/>
        <v>0</v>
      </c>
      <c r="LTW47" s="352">
        <f t="shared" si="160"/>
        <v>0</v>
      </c>
      <c r="LTX47" s="352">
        <f t="shared" si="160"/>
        <v>0</v>
      </c>
      <c r="LTY47" s="352">
        <f t="shared" si="160"/>
        <v>0</v>
      </c>
      <c r="LTZ47" s="352">
        <f t="shared" si="160"/>
        <v>0</v>
      </c>
      <c r="LUA47" s="352">
        <f t="shared" si="160"/>
        <v>0</v>
      </c>
      <c r="LUB47" s="352">
        <f t="shared" si="160"/>
        <v>0</v>
      </c>
      <c r="LUC47" s="352">
        <f t="shared" si="160"/>
        <v>0</v>
      </c>
      <c r="LUD47" s="352">
        <f t="shared" si="160"/>
        <v>0</v>
      </c>
      <c r="LUE47" s="352">
        <f t="shared" si="160"/>
        <v>0</v>
      </c>
      <c r="LUF47" s="352">
        <f t="shared" si="160"/>
        <v>0</v>
      </c>
      <c r="LUG47" s="352">
        <f t="shared" si="160"/>
        <v>0</v>
      </c>
      <c r="LUH47" s="352">
        <f t="shared" si="160"/>
        <v>0</v>
      </c>
      <c r="LUI47" s="352">
        <f t="shared" si="160"/>
        <v>0</v>
      </c>
      <c r="LUJ47" s="352">
        <f t="shared" si="160"/>
        <v>0</v>
      </c>
      <c r="LUK47" s="352">
        <f t="shared" si="160"/>
        <v>0</v>
      </c>
      <c r="LUL47" s="352">
        <f t="shared" si="160"/>
        <v>0</v>
      </c>
      <c r="LUM47" s="352">
        <f t="shared" si="160"/>
        <v>0</v>
      </c>
      <c r="LUN47" s="352">
        <f t="shared" si="160"/>
        <v>0</v>
      </c>
      <c r="LUO47" s="352">
        <f t="shared" si="160"/>
        <v>0</v>
      </c>
      <c r="LUP47" s="352">
        <f t="shared" si="160"/>
        <v>0</v>
      </c>
      <c r="LUQ47" s="352">
        <f t="shared" si="160"/>
        <v>0</v>
      </c>
      <c r="LUR47" s="352">
        <f t="shared" si="160"/>
        <v>0</v>
      </c>
      <c r="LUS47" s="352">
        <f t="shared" si="160"/>
        <v>0</v>
      </c>
      <c r="LUT47" s="352">
        <f t="shared" si="160"/>
        <v>0</v>
      </c>
      <c r="LUU47" s="352">
        <f t="shared" si="160"/>
        <v>0</v>
      </c>
      <c r="LUV47" s="352">
        <f t="shared" si="160"/>
        <v>0</v>
      </c>
      <c r="LUW47" s="352">
        <f t="shared" si="160"/>
        <v>0</v>
      </c>
      <c r="LUX47" s="352">
        <f t="shared" si="160"/>
        <v>0</v>
      </c>
      <c r="LUY47" s="352">
        <f t="shared" si="160"/>
        <v>0</v>
      </c>
      <c r="LUZ47" s="352">
        <f t="shared" si="160"/>
        <v>0</v>
      </c>
      <c r="LVA47" s="352">
        <f t="shared" si="160"/>
        <v>0</v>
      </c>
      <c r="LVB47" s="352">
        <f t="shared" si="160"/>
        <v>0</v>
      </c>
      <c r="LVC47" s="352">
        <f t="shared" si="160"/>
        <v>0</v>
      </c>
      <c r="LVD47" s="352">
        <f t="shared" si="160"/>
        <v>0</v>
      </c>
      <c r="LVE47" s="352">
        <f t="shared" si="160"/>
        <v>0</v>
      </c>
      <c r="LVF47" s="352">
        <f t="shared" si="160"/>
        <v>0</v>
      </c>
      <c r="LVG47" s="352">
        <f t="shared" si="160"/>
        <v>0</v>
      </c>
      <c r="LVH47" s="352">
        <f t="shared" si="160"/>
        <v>0</v>
      </c>
      <c r="LVI47" s="352">
        <f t="shared" si="160"/>
        <v>0</v>
      </c>
      <c r="LVJ47" s="352">
        <f t="shared" si="160"/>
        <v>0</v>
      </c>
      <c r="LVK47" s="352">
        <f t="shared" si="160"/>
        <v>0</v>
      </c>
      <c r="LVL47" s="352">
        <f t="shared" si="160"/>
        <v>0</v>
      </c>
      <c r="LVM47" s="352">
        <f t="shared" si="160"/>
        <v>0</v>
      </c>
      <c r="LVN47" s="352">
        <f t="shared" si="160"/>
        <v>0</v>
      </c>
      <c r="LVO47" s="352">
        <f t="shared" si="160"/>
        <v>0</v>
      </c>
      <c r="LVP47" s="352">
        <f t="shared" si="160"/>
        <v>0</v>
      </c>
      <c r="LVQ47" s="352">
        <f t="shared" si="160"/>
        <v>0</v>
      </c>
      <c r="LVR47" s="352">
        <f t="shared" si="160"/>
        <v>0</v>
      </c>
      <c r="LVS47" s="352">
        <f t="shared" si="160"/>
        <v>0</v>
      </c>
      <c r="LVT47" s="352">
        <f t="shared" si="160"/>
        <v>0</v>
      </c>
      <c r="LVU47" s="352">
        <f t="shared" si="160"/>
        <v>0</v>
      </c>
      <c r="LVV47" s="352">
        <f t="shared" si="160"/>
        <v>0</v>
      </c>
      <c r="LVW47" s="352">
        <f t="shared" si="160"/>
        <v>0</v>
      </c>
      <c r="LVX47" s="352">
        <f t="shared" si="160"/>
        <v>0</v>
      </c>
      <c r="LVY47" s="352">
        <f t="shared" si="160"/>
        <v>0</v>
      </c>
      <c r="LVZ47" s="352">
        <f t="shared" si="160"/>
        <v>0</v>
      </c>
      <c r="LWA47" s="352">
        <f t="shared" si="160"/>
        <v>0</v>
      </c>
      <c r="LWB47" s="352">
        <f t="shared" si="160"/>
        <v>0</v>
      </c>
      <c r="LWC47" s="352">
        <f t="shared" si="160"/>
        <v>0</v>
      </c>
      <c r="LWD47" s="352">
        <f t="shared" ref="LWD47:LYO47" si="161">SUM(LWD43:LWD46)</f>
        <v>0</v>
      </c>
      <c r="LWE47" s="352">
        <f t="shared" si="161"/>
        <v>0</v>
      </c>
      <c r="LWF47" s="352">
        <f t="shared" si="161"/>
        <v>0</v>
      </c>
      <c r="LWG47" s="352">
        <f t="shared" si="161"/>
        <v>0</v>
      </c>
      <c r="LWH47" s="352">
        <f t="shared" si="161"/>
        <v>0</v>
      </c>
      <c r="LWI47" s="352">
        <f t="shared" si="161"/>
        <v>0</v>
      </c>
      <c r="LWJ47" s="352">
        <f t="shared" si="161"/>
        <v>0</v>
      </c>
      <c r="LWK47" s="352">
        <f t="shared" si="161"/>
        <v>0</v>
      </c>
      <c r="LWL47" s="352">
        <f t="shared" si="161"/>
        <v>0</v>
      </c>
      <c r="LWM47" s="352">
        <f t="shared" si="161"/>
        <v>0</v>
      </c>
      <c r="LWN47" s="352">
        <f t="shared" si="161"/>
        <v>0</v>
      </c>
      <c r="LWO47" s="352">
        <f t="shared" si="161"/>
        <v>0</v>
      </c>
      <c r="LWP47" s="352">
        <f t="shared" si="161"/>
        <v>0</v>
      </c>
      <c r="LWQ47" s="352">
        <f t="shared" si="161"/>
        <v>0</v>
      </c>
      <c r="LWR47" s="352">
        <f t="shared" si="161"/>
        <v>0</v>
      </c>
      <c r="LWS47" s="352">
        <f t="shared" si="161"/>
        <v>0</v>
      </c>
      <c r="LWT47" s="352">
        <f t="shared" si="161"/>
        <v>0</v>
      </c>
      <c r="LWU47" s="352">
        <f t="shared" si="161"/>
        <v>0</v>
      </c>
      <c r="LWV47" s="352">
        <f t="shared" si="161"/>
        <v>0</v>
      </c>
      <c r="LWW47" s="352">
        <f t="shared" si="161"/>
        <v>0</v>
      </c>
      <c r="LWX47" s="352">
        <f t="shared" si="161"/>
        <v>0</v>
      </c>
      <c r="LWY47" s="352">
        <f t="shared" si="161"/>
        <v>0</v>
      </c>
      <c r="LWZ47" s="352">
        <f t="shared" si="161"/>
        <v>0</v>
      </c>
      <c r="LXA47" s="352">
        <f t="shared" si="161"/>
        <v>0</v>
      </c>
      <c r="LXB47" s="352">
        <f t="shared" si="161"/>
        <v>0</v>
      </c>
      <c r="LXC47" s="352">
        <f t="shared" si="161"/>
        <v>0</v>
      </c>
      <c r="LXD47" s="352">
        <f t="shared" si="161"/>
        <v>0</v>
      </c>
      <c r="LXE47" s="352">
        <f t="shared" si="161"/>
        <v>0</v>
      </c>
      <c r="LXF47" s="352">
        <f t="shared" si="161"/>
        <v>0</v>
      </c>
      <c r="LXG47" s="352">
        <f t="shared" si="161"/>
        <v>0</v>
      </c>
      <c r="LXH47" s="352">
        <f t="shared" si="161"/>
        <v>0</v>
      </c>
      <c r="LXI47" s="352">
        <f t="shared" si="161"/>
        <v>0</v>
      </c>
      <c r="LXJ47" s="352">
        <f t="shared" si="161"/>
        <v>0</v>
      </c>
      <c r="LXK47" s="352">
        <f t="shared" si="161"/>
        <v>0</v>
      </c>
      <c r="LXL47" s="352">
        <f t="shared" si="161"/>
        <v>0</v>
      </c>
      <c r="LXM47" s="352">
        <f t="shared" si="161"/>
        <v>0</v>
      </c>
      <c r="LXN47" s="352">
        <f t="shared" si="161"/>
        <v>0</v>
      </c>
      <c r="LXO47" s="352">
        <f t="shared" si="161"/>
        <v>0</v>
      </c>
      <c r="LXP47" s="352">
        <f t="shared" si="161"/>
        <v>0</v>
      </c>
      <c r="LXQ47" s="352">
        <f t="shared" si="161"/>
        <v>0</v>
      </c>
      <c r="LXR47" s="352">
        <f t="shared" si="161"/>
        <v>0</v>
      </c>
      <c r="LXS47" s="352">
        <f t="shared" si="161"/>
        <v>0</v>
      </c>
      <c r="LXT47" s="352">
        <f t="shared" si="161"/>
        <v>0</v>
      </c>
      <c r="LXU47" s="352">
        <f t="shared" si="161"/>
        <v>0</v>
      </c>
      <c r="LXV47" s="352">
        <f t="shared" si="161"/>
        <v>0</v>
      </c>
      <c r="LXW47" s="352">
        <f t="shared" si="161"/>
        <v>0</v>
      </c>
      <c r="LXX47" s="352">
        <f t="shared" si="161"/>
        <v>0</v>
      </c>
      <c r="LXY47" s="352">
        <f t="shared" si="161"/>
        <v>0</v>
      </c>
      <c r="LXZ47" s="352">
        <f t="shared" si="161"/>
        <v>0</v>
      </c>
      <c r="LYA47" s="352">
        <f t="shared" si="161"/>
        <v>0</v>
      </c>
      <c r="LYB47" s="352">
        <f t="shared" si="161"/>
        <v>0</v>
      </c>
      <c r="LYC47" s="352">
        <f t="shared" si="161"/>
        <v>0</v>
      </c>
      <c r="LYD47" s="352">
        <f t="shared" si="161"/>
        <v>0</v>
      </c>
      <c r="LYE47" s="352">
        <f t="shared" si="161"/>
        <v>0</v>
      </c>
      <c r="LYF47" s="352">
        <f t="shared" si="161"/>
        <v>0</v>
      </c>
      <c r="LYG47" s="352">
        <f t="shared" si="161"/>
        <v>0</v>
      </c>
      <c r="LYH47" s="352">
        <f t="shared" si="161"/>
        <v>0</v>
      </c>
      <c r="LYI47" s="352">
        <f t="shared" si="161"/>
        <v>0</v>
      </c>
      <c r="LYJ47" s="352">
        <f t="shared" si="161"/>
        <v>0</v>
      </c>
      <c r="LYK47" s="352">
        <f t="shared" si="161"/>
        <v>0</v>
      </c>
      <c r="LYL47" s="352">
        <f t="shared" si="161"/>
        <v>0</v>
      </c>
      <c r="LYM47" s="352">
        <f t="shared" si="161"/>
        <v>0</v>
      </c>
      <c r="LYN47" s="352">
        <f t="shared" si="161"/>
        <v>0</v>
      </c>
      <c r="LYO47" s="352">
        <f t="shared" si="161"/>
        <v>0</v>
      </c>
      <c r="LYP47" s="352">
        <f t="shared" ref="LYP47:MBA47" si="162">SUM(LYP43:LYP46)</f>
        <v>0</v>
      </c>
      <c r="LYQ47" s="352">
        <f t="shared" si="162"/>
        <v>0</v>
      </c>
      <c r="LYR47" s="352">
        <f t="shared" si="162"/>
        <v>0</v>
      </c>
      <c r="LYS47" s="352">
        <f t="shared" si="162"/>
        <v>0</v>
      </c>
      <c r="LYT47" s="352">
        <f t="shared" si="162"/>
        <v>0</v>
      </c>
      <c r="LYU47" s="352">
        <f t="shared" si="162"/>
        <v>0</v>
      </c>
      <c r="LYV47" s="352">
        <f t="shared" si="162"/>
        <v>0</v>
      </c>
      <c r="LYW47" s="352">
        <f t="shared" si="162"/>
        <v>0</v>
      </c>
      <c r="LYX47" s="352">
        <f t="shared" si="162"/>
        <v>0</v>
      </c>
      <c r="LYY47" s="352">
        <f t="shared" si="162"/>
        <v>0</v>
      </c>
      <c r="LYZ47" s="352">
        <f t="shared" si="162"/>
        <v>0</v>
      </c>
      <c r="LZA47" s="352">
        <f t="shared" si="162"/>
        <v>0</v>
      </c>
      <c r="LZB47" s="352">
        <f t="shared" si="162"/>
        <v>0</v>
      </c>
      <c r="LZC47" s="352">
        <f t="shared" si="162"/>
        <v>0</v>
      </c>
      <c r="LZD47" s="352">
        <f t="shared" si="162"/>
        <v>0</v>
      </c>
      <c r="LZE47" s="352">
        <f t="shared" si="162"/>
        <v>0</v>
      </c>
      <c r="LZF47" s="352">
        <f t="shared" si="162"/>
        <v>0</v>
      </c>
      <c r="LZG47" s="352">
        <f t="shared" si="162"/>
        <v>0</v>
      </c>
      <c r="LZH47" s="352">
        <f t="shared" si="162"/>
        <v>0</v>
      </c>
      <c r="LZI47" s="352">
        <f t="shared" si="162"/>
        <v>0</v>
      </c>
      <c r="LZJ47" s="352">
        <f t="shared" si="162"/>
        <v>0</v>
      </c>
      <c r="LZK47" s="352">
        <f t="shared" si="162"/>
        <v>0</v>
      </c>
      <c r="LZL47" s="352">
        <f t="shared" si="162"/>
        <v>0</v>
      </c>
      <c r="LZM47" s="352">
        <f t="shared" si="162"/>
        <v>0</v>
      </c>
      <c r="LZN47" s="352">
        <f t="shared" si="162"/>
        <v>0</v>
      </c>
      <c r="LZO47" s="352">
        <f t="shared" si="162"/>
        <v>0</v>
      </c>
      <c r="LZP47" s="352">
        <f t="shared" si="162"/>
        <v>0</v>
      </c>
      <c r="LZQ47" s="352">
        <f t="shared" si="162"/>
        <v>0</v>
      </c>
      <c r="LZR47" s="352">
        <f t="shared" si="162"/>
        <v>0</v>
      </c>
      <c r="LZS47" s="352">
        <f t="shared" si="162"/>
        <v>0</v>
      </c>
      <c r="LZT47" s="352">
        <f t="shared" si="162"/>
        <v>0</v>
      </c>
      <c r="LZU47" s="352">
        <f t="shared" si="162"/>
        <v>0</v>
      </c>
      <c r="LZV47" s="352">
        <f t="shared" si="162"/>
        <v>0</v>
      </c>
      <c r="LZW47" s="352">
        <f t="shared" si="162"/>
        <v>0</v>
      </c>
      <c r="LZX47" s="352">
        <f t="shared" si="162"/>
        <v>0</v>
      </c>
      <c r="LZY47" s="352">
        <f t="shared" si="162"/>
        <v>0</v>
      </c>
      <c r="LZZ47" s="352">
        <f t="shared" si="162"/>
        <v>0</v>
      </c>
      <c r="MAA47" s="352">
        <f t="shared" si="162"/>
        <v>0</v>
      </c>
      <c r="MAB47" s="352">
        <f t="shared" si="162"/>
        <v>0</v>
      </c>
      <c r="MAC47" s="352">
        <f t="shared" si="162"/>
        <v>0</v>
      </c>
      <c r="MAD47" s="352">
        <f t="shared" si="162"/>
        <v>0</v>
      </c>
      <c r="MAE47" s="352">
        <f t="shared" si="162"/>
        <v>0</v>
      </c>
      <c r="MAF47" s="352">
        <f t="shared" si="162"/>
        <v>0</v>
      </c>
      <c r="MAG47" s="352">
        <f t="shared" si="162"/>
        <v>0</v>
      </c>
      <c r="MAH47" s="352">
        <f t="shared" si="162"/>
        <v>0</v>
      </c>
      <c r="MAI47" s="352">
        <f t="shared" si="162"/>
        <v>0</v>
      </c>
      <c r="MAJ47" s="352">
        <f t="shared" si="162"/>
        <v>0</v>
      </c>
      <c r="MAK47" s="352">
        <f t="shared" si="162"/>
        <v>0</v>
      </c>
      <c r="MAL47" s="352">
        <f t="shared" si="162"/>
        <v>0</v>
      </c>
      <c r="MAM47" s="352">
        <f t="shared" si="162"/>
        <v>0</v>
      </c>
      <c r="MAN47" s="352">
        <f t="shared" si="162"/>
        <v>0</v>
      </c>
      <c r="MAO47" s="352">
        <f t="shared" si="162"/>
        <v>0</v>
      </c>
      <c r="MAP47" s="352">
        <f t="shared" si="162"/>
        <v>0</v>
      </c>
      <c r="MAQ47" s="352">
        <f t="shared" si="162"/>
        <v>0</v>
      </c>
      <c r="MAR47" s="352">
        <f t="shared" si="162"/>
        <v>0</v>
      </c>
      <c r="MAS47" s="352">
        <f t="shared" si="162"/>
        <v>0</v>
      </c>
      <c r="MAT47" s="352">
        <f t="shared" si="162"/>
        <v>0</v>
      </c>
      <c r="MAU47" s="352">
        <f t="shared" si="162"/>
        <v>0</v>
      </c>
      <c r="MAV47" s="352">
        <f t="shared" si="162"/>
        <v>0</v>
      </c>
      <c r="MAW47" s="352">
        <f t="shared" si="162"/>
        <v>0</v>
      </c>
      <c r="MAX47" s="352">
        <f t="shared" si="162"/>
        <v>0</v>
      </c>
      <c r="MAY47" s="352">
        <f t="shared" si="162"/>
        <v>0</v>
      </c>
      <c r="MAZ47" s="352">
        <f t="shared" si="162"/>
        <v>0</v>
      </c>
      <c r="MBA47" s="352">
        <f t="shared" si="162"/>
        <v>0</v>
      </c>
      <c r="MBB47" s="352">
        <f t="shared" ref="MBB47:MDM47" si="163">SUM(MBB43:MBB46)</f>
        <v>0</v>
      </c>
      <c r="MBC47" s="352">
        <f t="shared" si="163"/>
        <v>0</v>
      </c>
      <c r="MBD47" s="352">
        <f t="shared" si="163"/>
        <v>0</v>
      </c>
      <c r="MBE47" s="352">
        <f t="shared" si="163"/>
        <v>0</v>
      </c>
      <c r="MBF47" s="352">
        <f t="shared" si="163"/>
        <v>0</v>
      </c>
      <c r="MBG47" s="352">
        <f t="shared" si="163"/>
        <v>0</v>
      </c>
      <c r="MBH47" s="352">
        <f t="shared" si="163"/>
        <v>0</v>
      </c>
      <c r="MBI47" s="352">
        <f t="shared" si="163"/>
        <v>0</v>
      </c>
      <c r="MBJ47" s="352">
        <f t="shared" si="163"/>
        <v>0</v>
      </c>
      <c r="MBK47" s="352">
        <f t="shared" si="163"/>
        <v>0</v>
      </c>
      <c r="MBL47" s="352">
        <f t="shared" si="163"/>
        <v>0</v>
      </c>
      <c r="MBM47" s="352">
        <f t="shared" si="163"/>
        <v>0</v>
      </c>
      <c r="MBN47" s="352">
        <f t="shared" si="163"/>
        <v>0</v>
      </c>
      <c r="MBO47" s="352">
        <f t="shared" si="163"/>
        <v>0</v>
      </c>
      <c r="MBP47" s="352">
        <f t="shared" si="163"/>
        <v>0</v>
      </c>
      <c r="MBQ47" s="352">
        <f t="shared" si="163"/>
        <v>0</v>
      </c>
      <c r="MBR47" s="352">
        <f t="shared" si="163"/>
        <v>0</v>
      </c>
      <c r="MBS47" s="352">
        <f t="shared" si="163"/>
        <v>0</v>
      </c>
      <c r="MBT47" s="352">
        <f t="shared" si="163"/>
        <v>0</v>
      </c>
      <c r="MBU47" s="352">
        <f t="shared" si="163"/>
        <v>0</v>
      </c>
      <c r="MBV47" s="352">
        <f t="shared" si="163"/>
        <v>0</v>
      </c>
      <c r="MBW47" s="352">
        <f t="shared" si="163"/>
        <v>0</v>
      </c>
      <c r="MBX47" s="352">
        <f t="shared" si="163"/>
        <v>0</v>
      </c>
      <c r="MBY47" s="352">
        <f t="shared" si="163"/>
        <v>0</v>
      </c>
      <c r="MBZ47" s="352">
        <f t="shared" si="163"/>
        <v>0</v>
      </c>
      <c r="MCA47" s="352">
        <f t="shared" si="163"/>
        <v>0</v>
      </c>
      <c r="MCB47" s="352">
        <f t="shared" si="163"/>
        <v>0</v>
      </c>
      <c r="MCC47" s="352">
        <f t="shared" si="163"/>
        <v>0</v>
      </c>
      <c r="MCD47" s="352">
        <f t="shared" si="163"/>
        <v>0</v>
      </c>
      <c r="MCE47" s="352">
        <f t="shared" si="163"/>
        <v>0</v>
      </c>
      <c r="MCF47" s="352">
        <f t="shared" si="163"/>
        <v>0</v>
      </c>
      <c r="MCG47" s="352">
        <f t="shared" si="163"/>
        <v>0</v>
      </c>
      <c r="MCH47" s="352">
        <f t="shared" si="163"/>
        <v>0</v>
      </c>
      <c r="MCI47" s="352">
        <f t="shared" si="163"/>
        <v>0</v>
      </c>
      <c r="MCJ47" s="352">
        <f t="shared" si="163"/>
        <v>0</v>
      </c>
      <c r="MCK47" s="352">
        <f t="shared" si="163"/>
        <v>0</v>
      </c>
      <c r="MCL47" s="352">
        <f t="shared" si="163"/>
        <v>0</v>
      </c>
      <c r="MCM47" s="352">
        <f t="shared" si="163"/>
        <v>0</v>
      </c>
      <c r="MCN47" s="352">
        <f t="shared" si="163"/>
        <v>0</v>
      </c>
      <c r="MCO47" s="352">
        <f t="shared" si="163"/>
        <v>0</v>
      </c>
      <c r="MCP47" s="352">
        <f t="shared" si="163"/>
        <v>0</v>
      </c>
      <c r="MCQ47" s="352">
        <f t="shared" si="163"/>
        <v>0</v>
      </c>
      <c r="MCR47" s="352">
        <f t="shared" si="163"/>
        <v>0</v>
      </c>
      <c r="MCS47" s="352">
        <f t="shared" si="163"/>
        <v>0</v>
      </c>
      <c r="MCT47" s="352">
        <f t="shared" si="163"/>
        <v>0</v>
      </c>
      <c r="MCU47" s="352">
        <f t="shared" si="163"/>
        <v>0</v>
      </c>
      <c r="MCV47" s="352">
        <f t="shared" si="163"/>
        <v>0</v>
      </c>
      <c r="MCW47" s="352">
        <f t="shared" si="163"/>
        <v>0</v>
      </c>
      <c r="MCX47" s="352">
        <f t="shared" si="163"/>
        <v>0</v>
      </c>
      <c r="MCY47" s="352">
        <f t="shared" si="163"/>
        <v>0</v>
      </c>
      <c r="MCZ47" s="352">
        <f t="shared" si="163"/>
        <v>0</v>
      </c>
      <c r="MDA47" s="352">
        <f t="shared" si="163"/>
        <v>0</v>
      </c>
      <c r="MDB47" s="352">
        <f t="shared" si="163"/>
        <v>0</v>
      </c>
      <c r="MDC47" s="352">
        <f t="shared" si="163"/>
        <v>0</v>
      </c>
      <c r="MDD47" s="352">
        <f t="shared" si="163"/>
        <v>0</v>
      </c>
      <c r="MDE47" s="352">
        <f t="shared" si="163"/>
        <v>0</v>
      </c>
      <c r="MDF47" s="352">
        <f t="shared" si="163"/>
        <v>0</v>
      </c>
      <c r="MDG47" s="352">
        <f t="shared" si="163"/>
        <v>0</v>
      </c>
      <c r="MDH47" s="352">
        <f t="shared" si="163"/>
        <v>0</v>
      </c>
      <c r="MDI47" s="352">
        <f t="shared" si="163"/>
        <v>0</v>
      </c>
      <c r="MDJ47" s="352">
        <f t="shared" si="163"/>
        <v>0</v>
      </c>
      <c r="MDK47" s="352">
        <f t="shared" si="163"/>
        <v>0</v>
      </c>
      <c r="MDL47" s="352">
        <f t="shared" si="163"/>
        <v>0</v>
      </c>
      <c r="MDM47" s="352">
        <f t="shared" si="163"/>
        <v>0</v>
      </c>
      <c r="MDN47" s="352">
        <f t="shared" ref="MDN47:MFY47" si="164">SUM(MDN43:MDN46)</f>
        <v>0</v>
      </c>
      <c r="MDO47" s="352">
        <f t="shared" si="164"/>
        <v>0</v>
      </c>
      <c r="MDP47" s="352">
        <f t="shared" si="164"/>
        <v>0</v>
      </c>
      <c r="MDQ47" s="352">
        <f t="shared" si="164"/>
        <v>0</v>
      </c>
      <c r="MDR47" s="352">
        <f t="shared" si="164"/>
        <v>0</v>
      </c>
      <c r="MDS47" s="352">
        <f t="shared" si="164"/>
        <v>0</v>
      </c>
      <c r="MDT47" s="352">
        <f t="shared" si="164"/>
        <v>0</v>
      </c>
      <c r="MDU47" s="352">
        <f t="shared" si="164"/>
        <v>0</v>
      </c>
      <c r="MDV47" s="352">
        <f t="shared" si="164"/>
        <v>0</v>
      </c>
      <c r="MDW47" s="352">
        <f t="shared" si="164"/>
        <v>0</v>
      </c>
      <c r="MDX47" s="352">
        <f t="shared" si="164"/>
        <v>0</v>
      </c>
      <c r="MDY47" s="352">
        <f t="shared" si="164"/>
        <v>0</v>
      </c>
      <c r="MDZ47" s="352">
        <f t="shared" si="164"/>
        <v>0</v>
      </c>
      <c r="MEA47" s="352">
        <f t="shared" si="164"/>
        <v>0</v>
      </c>
      <c r="MEB47" s="352">
        <f t="shared" si="164"/>
        <v>0</v>
      </c>
      <c r="MEC47" s="352">
        <f t="shared" si="164"/>
        <v>0</v>
      </c>
      <c r="MED47" s="352">
        <f t="shared" si="164"/>
        <v>0</v>
      </c>
      <c r="MEE47" s="352">
        <f t="shared" si="164"/>
        <v>0</v>
      </c>
      <c r="MEF47" s="352">
        <f t="shared" si="164"/>
        <v>0</v>
      </c>
      <c r="MEG47" s="352">
        <f t="shared" si="164"/>
        <v>0</v>
      </c>
      <c r="MEH47" s="352">
        <f t="shared" si="164"/>
        <v>0</v>
      </c>
      <c r="MEI47" s="352">
        <f t="shared" si="164"/>
        <v>0</v>
      </c>
      <c r="MEJ47" s="352">
        <f t="shared" si="164"/>
        <v>0</v>
      </c>
      <c r="MEK47" s="352">
        <f t="shared" si="164"/>
        <v>0</v>
      </c>
      <c r="MEL47" s="352">
        <f t="shared" si="164"/>
        <v>0</v>
      </c>
      <c r="MEM47" s="352">
        <f t="shared" si="164"/>
        <v>0</v>
      </c>
      <c r="MEN47" s="352">
        <f t="shared" si="164"/>
        <v>0</v>
      </c>
      <c r="MEO47" s="352">
        <f t="shared" si="164"/>
        <v>0</v>
      </c>
      <c r="MEP47" s="352">
        <f t="shared" si="164"/>
        <v>0</v>
      </c>
      <c r="MEQ47" s="352">
        <f t="shared" si="164"/>
        <v>0</v>
      </c>
      <c r="MER47" s="352">
        <f t="shared" si="164"/>
        <v>0</v>
      </c>
      <c r="MES47" s="352">
        <f t="shared" si="164"/>
        <v>0</v>
      </c>
      <c r="MET47" s="352">
        <f t="shared" si="164"/>
        <v>0</v>
      </c>
      <c r="MEU47" s="352">
        <f t="shared" si="164"/>
        <v>0</v>
      </c>
      <c r="MEV47" s="352">
        <f t="shared" si="164"/>
        <v>0</v>
      </c>
      <c r="MEW47" s="352">
        <f t="shared" si="164"/>
        <v>0</v>
      </c>
      <c r="MEX47" s="352">
        <f t="shared" si="164"/>
        <v>0</v>
      </c>
      <c r="MEY47" s="352">
        <f t="shared" si="164"/>
        <v>0</v>
      </c>
      <c r="MEZ47" s="352">
        <f t="shared" si="164"/>
        <v>0</v>
      </c>
      <c r="MFA47" s="352">
        <f t="shared" si="164"/>
        <v>0</v>
      </c>
      <c r="MFB47" s="352">
        <f t="shared" si="164"/>
        <v>0</v>
      </c>
      <c r="MFC47" s="352">
        <f t="shared" si="164"/>
        <v>0</v>
      </c>
      <c r="MFD47" s="352">
        <f t="shared" si="164"/>
        <v>0</v>
      </c>
      <c r="MFE47" s="352">
        <f t="shared" si="164"/>
        <v>0</v>
      </c>
      <c r="MFF47" s="352">
        <f t="shared" si="164"/>
        <v>0</v>
      </c>
      <c r="MFG47" s="352">
        <f t="shared" si="164"/>
        <v>0</v>
      </c>
      <c r="MFH47" s="352">
        <f t="shared" si="164"/>
        <v>0</v>
      </c>
      <c r="MFI47" s="352">
        <f t="shared" si="164"/>
        <v>0</v>
      </c>
      <c r="MFJ47" s="352">
        <f t="shared" si="164"/>
        <v>0</v>
      </c>
      <c r="MFK47" s="352">
        <f t="shared" si="164"/>
        <v>0</v>
      </c>
      <c r="MFL47" s="352">
        <f t="shared" si="164"/>
        <v>0</v>
      </c>
      <c r="MFM47" s="352">
        <f t="shared" si="164"/>
        <v>0</v>
      </c>
      <c r="MFN47" s="352">
        <f t="shared" si="164"/>
        <v>0</v>
      </c>
      <c r="MFO47" s="352">
        <f t="shared" si="164"/>
        <v>0</v>
      </c>
      <c r="MFP47" s="352">
        <f t="shared" si="164"/>
        <v>0</v>
      </c>
      <c r="MFQ47" s="352">
        <f t="shared" si="164"/>
        <v>0</v>
      </c>
      <c r="MFR47" s="352">
        <f t="shared" si="164"/>
        <v>0</v>
      </c>
      <c r="MFS47" s="352">
        <f t="shared" si="164"/>
        <v>0</v>
      </c>
      <c r="MFT47" s="352">
        <f t="shared" si="164"/>
        <v>0</v>
      </c>
      <c r="MFU47" s="352">
        <f t="shared" si="164"/>
        <v>0</v>
      </c>
      <c r="MFV47" s="352">
        <f t="shared" si="164"/>
        <v>0</v>
      </c>
      <c r="MFW47" s="352">
        <f t="shared" si="164"/>
        <v>0</v>
      </c>
      <c r="MFX47" s="352">
        <f t="shared" si="164"/>
        <v>0</v>
      </c>
      <c r="MFY47" s="352">
        <f t="shared" si="164"/>
        <v>0</v>
      </c>
      <c r="MFZ47" s="352">
        <f t="shared" ref="MFZ47:MIK47" si="165">SUM(MFZ43:MFZ46)</f>
        <v>0</v>
      </c>
      <c r="MGA47" s="352">
        <f t="shared" si="165"/>
        <v>0</v>
      </c>
      <c r="MGB47" s="352">
        <f t="shared" si="165"/>
        <v>0</v>
      </c>
      <c r="MGC47" s="352">
        <f t="shared" si="165"/>
        <v>0</v>
      </c>
      <c r="MGD47" s="352">
        <f t="shared" si="165"/>
        <v>0</v>
      </c>
      <c r="MGE47" s="352">
        <f t="shared" si="165"/>
        <v>0</v>
      </c>
      <c r="MGF47" s="352">
        <f t="shared" si="165"/>
        <v>0</v>
      </c>
      <c r="MGG47" s="352">
        <f t="shared" si="165"/>
        <v>0</v>
      </c>
      <c r="MGH47" s="352">
        <f t="shared" si="165"/>
        <v>0</v>
      </c>
      <c r="MGI47" s="352">
        <f t="shared" si="165"/>
        <v>0</v>
      </c>
      <c r="MGJ47" s="352">
        <f t="shared" si="165"/>
        <v>0</v>
      </c>
      <c r="MGK47" s="352">
        <f t="shared" si="165"/>
        <v>0</v>
      </c>
      <c r="MGL47" s="352">
        <f t="shared" si="165"/>
        <v>0</v>
      </c>
      <c r="MGM47" s="352">
        <f t="shared" si="165"/>
        <v>0</v>
      </c>
      <c r="MGN47" s="352">
        <f t="shared" si="165"/>
        <v>0</v>
      </c>
      <c r="MGO47" s="352">
        <f t="shared" si="165"/>
        <v>0</v>
      </c>
      <c r="MGP47" s="352">
        <f t="shared" si="165"/>
        <v>0</v>
      </c>
      <c r="MGQ47" s="352">
        <f t="shared" si="165"/>
        <v>0</v>
      </c>
      <c r="MGR47" s="352">
        <f t="shared" si="165"/>
        <v>0</v>
      </c>
      <c r="MGS47" s="352">
        <f t="shared" si="165"/>
        <v>0</v>
      </c>
      <c r="MGT47" s="352">
        <f t="shared" si="165"/>
        <v>0</v>
      </c>
      <c r="MGU47" s="352">
        <f t="shared" si="165"/>
        <v>0</v>
      </c>
      <c r="MGV47" s="352">
        <f t="shared" si="165"/>
        <v>0</v>
      </c>
      <c r="MGW47" s="352">
        <f t="shared" si="165"/>
        <v>0</v>
      </c>
      <c r="MGX47" s="352">
        <f t="shared" si="165"/>
        <v>0</v>
      </c>
      <c r="MGY47" s="352">
        <f t="shared" si="165"/>
        <v>0</v>
      </c>
      <c r="MGZ47" s="352">
        <f t="shared" si="165"/>
        <v>0</v>
      </c>
      <c r="MHA47" s="352">
        <f t="shared" si="165"/>
        <v>0</v>
      </c>
      <c r="MHB47" s="352">
        <f t="shared" si="165"/>
        <v>0</v>
      </c>
      <c r="MHC47" s="352">
        <f t="shared" si="165"/>
        <v>0</v>
      </c>
      <c r="MHD47" s="352">
        <f t="shared" si="165"/>
        <v>0</v>
      </c>
      <c r="MHE47" s="352">
        <f t="shared" si="165"/>
        <v>0</v>
      </c>
      <c r="MHF47" s="352">
        <f t="shared" si="165"/>
        <v>0</v>
      </c>
      <c r="MHG47" s="352">
        <f t="shared" si="165"/>
        <v>0</v>
      </c>
      <c r="MHH47" s="352">
        <f t="shared" si="165"/>
        <v>0</v>
      </c>
      <c r="MHI47" s="352">
        <f t="shared" si="165"/>
        <v>0</v>
      </c>
      <c r="MHJ47" s="352">
        <f t="shared" si="165"/>
        <v>0</v>
      </c>
      <c r="MHK47" s="352">
        <f t="shared" si="165"/>
        <v>0</v>
      </c>
      <c r="MHL47" s="352">
        <f t="shared" si="165"/>
        <v>0</v>
      </c>
      <c r="MHM47" s="352">
        <f t="shared" si="165"/>
        <v>0</v>
      </c>
      <c r="MHN47" s="352">
        <f t="shared" si="165"/>
        <v>0</v>
      </c>
      <c r="MHO47" s="352">
        <f t="shared" si="165"/>
        <v>0</v>
      </c>
      <c r="MHP47" s="352">
        <f t="shared" si="165"/>
        <v>0</v>
      </c>
      <c r="MHQ47" s="352">
        <f t="shared" si="165"/>
        <v>0</v>
      </c>
      <c r="MHR47" s="352">
        <f t="shared" si="165"/>
        <v>0</v>
      </c>
      <c r="MHS47" s="352">
        <f t="shared" si="165"/>
        <v>0</v>
      </c>
      <c r="MHT47" s="352">
        <f t="shared" si="165"/>
        <v>0</v>
      </c>
      <c r="MHU47" s="352">
        <f t="shared" si="165"/>
        <v>0</v>
      </c>
      <c r="MHV47" s="352">
        <f t="shared" si="165"/>
        <v>0</v>
      </c>
      <c r="MHW47" s="352">
        <f t="shared" si="165"/>
        <v>0</v>
      </c>
      <c r="MHX47" s="352">
        <f t="shared" si="165"/>
        <v>0</v>
      </c>
      <c r="MHY47" s="352">
        <f t="shared" si="165"/>
        <v>0</v>
      </c>
      <c r="MHZ47" s="352">
        <f t="shared" si="165"/>
        <v>0</v>
      </c>
      <c r="MIA47" s="352">
        <f t="shared" si="165"/>
        <v>0</v>
      </c>
      <c r="MIB47" s="352">
        <f t="shared" si="165"/>
        <v>0</v>
      </c>
      <c r="MIC47" s="352">
        <f t="shared" si="165"/>
        <v>0</v>
      </c>
      <c r="MID47" s="352">
        <f t="shared" si="165"/>
        <v>0</v>
      </c>
      <c r="MIE47" s="352">
        <f t="shared" si="165"/>
        <v>0</v>
      </c>
      <c r="MIF47" s="352">
        <f t="shared" si="165"/>
        <v>0</v>
      </c>
      <c r="MIG47" s="352">
        <f t="shared" si="165"/>
        <v>0</v>
      </c>
      <c r="MIH47" s="352">
        <f t="shared" si="165"/>
        <v>0</v>
      </c>
      <c r="MII47" s="352">
        <f t="shared" si="165"/>
        <v>0</v>
      </c>
      <c r="MIJ47" s="352">
        <f t="shared" si="165"/>
        <v>0</v>
      </c>
      <c r="MIK47" s="352">
        <f t="shared" si="165"/>
        <v>0</v>
      </c>
      <c r="MIL47" s="352">
        <f t="shared" ref="MIL47:MKW47" si="166">SUM(MIL43:MIL46)</f>
        <v>0</v>
      </c>
      <c r="MIM47" s="352">
        <f t="shared" si="166"/>
        <v>0</v>
      </c>
      <c r="MIN47" s="352">
        <f t="shared" si="166"/>
        <v>0</v>
      </c>
      <c r="MIO47" s="352">
        <f t="shared" si="166"/>
        <v>0</v>
      </c>
      <c r="MIP47" s="352">
        <f t="shared" si="166"/>
        <v>0</v>
      </c>
      <c r="MIQ47" s="352">
        <f t="shared" si="166"/>
        <v>0</v>
      </c>
      <c r="MIR47" s="352">
        <f t="shared" si="166"/>
        <v>0</v>
      </c>
      <c r="MIS47" s="352">
        <f t="shared" si="166"/>
        <v>0</v>
      </c>
      <c r="MIT47" s="352">
        <f t="shared" si="166"/>
        <v>0</v>
      </c>
      <c r="MIU47" s="352">
        <f t="shared" si="166"/>
        <v>0</v>
      </c>
      <c r="MIV47" s="352">
        <f t="shared" si="166"/>
        <v>0</v>
      </c>
      <c r="MIW47" s="352">
        <f t="shared" si="166"/>
        <v>0</v>
      </c>
      <c r="MIX47" s="352">
        <f t="shared" si="166"/>
        <v>0</v>
      </c>
      <c r="MIY47" s="352">
        <f t="shared" si="166"/>
        <v>0</v>
      </c>
      <c r="MIZ47" s="352">
        <f t="shared" si="166"/>
        <v>0</v>
      </c>
      <c r="MJA47" s="352">
        <f t="shared" si="166"/>
        <v>0</v>
      </c>
      <c r="MJB47" s="352">
        <f t="shared" si="166"/>
        <v>0</v>
      </c>
      <c r="MJC47" s="352">
        <f t="shared" si="166"/>
        <v>0</v>
      </c>
      <c r="MJD47" s="352">
        <f t="shared" si="166"/>
        <v>0</v>
      </c>
      <c r="MJE47" s="352">
        <f t="shared" si="166"/>
        <v>0</v>
      </c>
      <c r="MJF47" s="352">
        <f t="shared" si="166"/>
        <v>0</v>
      </c>
      <c r="MJG47" s="352">
        <f t="shared" si="166"/>
        <v>0</v>
      </c>
      <c r="MJH47" s="352">
        <f t="shared" si="166"/>
        <v>0</v>
      </c>
      <c r="MJI47" s="352">
        <f t="shared" si="166"/>
        <v>0</v>
      </c>
      <c r="MJJ47" s="352">
        <f t="shared" si="166"/>
        <v>0</v>
      </c>
      <c r="MJK47" s="352">
        <f t="shared" si="166"/>
        <v>0</v>
      </c>
      <c r="MJL47" s="352">
        <f t="shared" si="166"/>
        <v>0</v>
      </c>
      <c r="MJM47" s="352">
        <f t="shared" si="166"/>
        <v>0</v>
      </c>
      <c r="MJN47" s="352">
        <f t="shared" si="166"/>
        <v>0</v>
      </c>
      <c r="MJO47" s="352">
        <f t="shared" si="166"/>
        <v>0</v>
      </c>
      <c r="MJP47" s="352">
        <f t="shared" si="166"/>
        <v>0</v>
      </c>
      <c r="MJQ47" s="352">
        <f t="shared" si="166"/>
        <v>0</v>
      </c>
      <c r="MJR47" s="352">
        <f t="shared" si="166"/>
        <v>0</v>
      </c>
      <c r="MJS47" s="352">
        <f t="shared" si="166"/>
        <v>0</v>
      </c>
      <c r="MJT47" s="352">
        <f t="shared" si="166"/>
        <v>0</v>
      </c>
      <c r="MJU47" s="352">
        <f t="shared" si="166"/>
        <v>0</v>
      </c>
      <c r="MJV47" s="352">
        <f t="shared" si="166"/>
        <v>0</v>
      </c>
      <c r="MJW47" s="352">
        <f t="shared" si="166"/>
        <v>0</v>
      </c>
      <c r="MJX47" s="352">
        <f t="shared" si="166"/>
        <v>0</v>
      </c>
      <c r="MJY47" s="352">
        <f t="shared" si="166"/>
        <v>0</v>
      </c>
      <c r="MJZ47" s="352">
        <f t="shared" si="166"/>
        <v>0</v>
      </c>
      <c r="MKA47" s="352">
        <f t="shared" si="166"/>
        <v>0</v>
      </c>
      <c r="MKB47" s="352">
        <f t="shared" si="166"/>
        <v>0</v>
      </c>
      <c r="MKC47" s="352">
        <f t="shared" si="166"/>
        <v>0</v>
      </c>
      <c r="MKD47" s="352">
        <f t="shared" si="166"/>
        <v>0</v>
      </c>
      <c r="MKE47" s="352">
        <f t="shared" si="166"/>
        <v>0</v>
      </c>
      <c r="MKF47" s="352">
        <f t="shared" si="166"/>
        <v>0</v>
      </c>
      <c r="MKG47" s="352">
        <f t="shared" si="166"/>
        <v>0</v>
      </c>
      <c r="MKH47" s="352">
        <f t="shared" si="166"/>
        <v>0</v>
      </c>
      <c r="MKI47" s="352">
        <f t="shared" si="166"/>
        <v>0</v>
      </c>
      <c r="MKJ47" s="352">
        <f t="shared" si="166"/>
        <v>0</v>
      </c>
      <c r="MKK47" s="352">
        <f t="shared" si="166"/>
        <v>0</v>
      </c>
      <c r="MKL47" s="352">
        <f t="shared" si="166"/>
        <v>0</v>
      </c>
      <c r="MKM47" s="352">
        <f t="shared" si="166"/>
        <v>0</v>
      </c>
      <c r="MKN47" s="352">
        <f t="shared" si="166"/>
        <v>0</v>
      </c>
      <c r="MKO47" s="352">
        <f t="shared" si="166"/>
        <v>0</v>
      </c>
      <c r="MKP47" s="352">
        <f t="shared" si="166"/>
        <v>0</v>
      </c>
      <c r="MKQ47" s="352">
        <f t="shared" si="166"/>
        <v>0</v>
      </c>
      <c r="MKR47" s="352">
        <f t="shared" si="166"/>
        <v>0</v>
      </c>
      <c r="MKS47" s="352">
        <f t="shared" si="166"/>
        <v>0</v>
      </c>
      <c r="MKT47" s="352">
        <f t="shared" si="166"/>
        <v>0</v>
      </c>
      <c r="MKU47" s="352">
        <f t="shared" si="166"/>
        <v>0</v>
      </c>
      <c r="MKV47" s="352">
        <f t="shared" si="166"/>
        <v>0</v>
      </c>
      <c r="MKW47" s="352">
        <f t="shared" si="166"/>
        <v>0</v>
      </c>
      <c r="MKX47" s="352">
        <f t="shared" ref="MKX47:MNI47" si="167">SUM(MKX43:MKX46)</f>
        <v>0</v>
      </c>
      <c r="MKY47" s="352">
        <f t="shared" si="167"/>
        <v>0</v>
      </c>
      <c r="MKZ47" s="352">
        <f t="shared" si="167"/>
        <v>0</v>
      </c>
      <c r="MLA47" s="352">
        <f t="shared" si="167"/>
        <v>0</v>
      </c>
      <c r="MLB47" s="352">
        <f t="shared" si="167"/>
        <v>0</v>
      </c>
      <c r="MLC47" s="352">
        <f t="shared" si="167"/>
        <v>0</v>
      </c>
      <c r="MLD47" s="352">
        <f t="shared" si="167"/>
        <v>0</v>
      </c>
      <c r="MLE47" s="352">
        <f t="shared" si="167"/>
        <v>0</v>
      </c>
      <c r="MLF47" s="352">
        <f t="shared" si="167"/>
        <v>0</v>
      </c>
      <c r="MLG47" s="352">
        <f t="shared" si="167"/>
        <v>0</v>
      </c>
      <c r="MLH47" s="352">
        <f t="shared" si="167"/>
        <v>0</v>
      </c>
      <c r="MLI47" s="352">
        <f t="shared" si="167"/>
        <v>0</v>
      </c>
      <c r="MLJ47" s="352">
        <f t="shared" si="167"/>
        <v>0</v>
      </c>
      <c r="MLK47" s="352">
        <f t="shared" si="167"/>
        <v>0</v>
      </c>
      <c r="MLL47" s="352">
        <f t="shared" si="167"/>
        <v>0</v>
      </c>
      <c r="MLM47" s="352">
        <f t="shared" si="167"/>
        <v>0</v>
      </c>
      <c r="MLN47" s="352">
        <f t="shared" si="167"/>
        <v>0</v>
      </c>
      <c r="MLO47" s="352">
        <f t="shared" si="167"/>
        <v>0</v>
      </c>
      <c r="MLP47" s="352">
        <f t="shared" si="167"/>
        <v>0</v>
      </c>
      <c r="MLQ47" s="352">
        <f t="shared" si="167"/>
        <v>0</v>
      </c>
      <c r="MLR47" s="352">
        <f t="shared" si="167"/>
        <v>0</v>
      </c>
      <c r="MLS47" s="352">
        <f t="shared" si="167"/>
        <v>0</v>
      </c>
      <c r="MLT47" s="352">
        <f t="shared" si="167"/>
        <v>0</v>
      </c>
      <c r="MLU47" s="352">
        <f t="shared" si="167"/>
        <v>0</v>
      </c>
      <c r="MLV47" s="352">
        <f t="shared" si="167"/>
        <v>0</v>
      </c>
      <c r="MLW47" s="352">
        <f t="shared" si="167"/>
        <v>0</v>
      </c>
      <c r="MLX47" s="352">
        <f t="shared" si="167"/>
        <v>0</v>
      </c>
      <c r="MLY47" s="352">
        <f t="shared" si="167"/>
        <v>0</v>
      </c>
      <c r="MLZ47" s="352">
        <f t="shared" si="167"/>
        <v>0</v>
      </c>
      <c r="MMA47" s="352">
        <f t="shared" si="167"/>
        <v>0</v>
      </c>
      <c r="MMB47" s="352">
        <f t="shared" si="167"/>
        <v>0</v>
      </c>
      <c r="MMC47" s="352">
        <f t="shared" si="167"/>
        <v>0</v>
      </c>
      <c r="MMD47" s="352">
        <f t="shared" si="167"/>
        <v>0</v>
      </c>
      <c r="MME47" s="352">
        <f t="shared" si="167"/>
        <v>0</v>
      </c>
      <c r="MMF47" s="352">
        <f t="shared" si="167"/>
        <v>0</v>
      </c>
      <c r="MMG47" s="352">
        <f t="shared" si="167"/>
        <v>0</v>
      </c>
      <c r="MMH47" s="352">
        <f t="shared" si="167"/>
        <v>0</v>
      </c>
      <c r="MMI47" s="352">
        <f t="shared" si="167"/>
        <v>0</v>
      </c>
      <c r="MMJ47" s="352">
        <f t="shared" si="167"/>
        <v>0</v>
      </c>
      <c r="MMK47" s="352">
        <f t="shared" si="167"/>
        <v>0</v>
      </c>
      <c r="MML47" s="352">
        <f t="shared" si="167"/>
        <v>0</v>
      </c>
      <c r="MMM47" s="352">
        <f t="shared" si="167"/>
        <v>0</v>
      </c>
      <c r="MMN47" s="352">
        <f t="shared" si="167"/>
        <v>0</v>
      </c>
      <c r="MMO47" s="352">
        <f t="shared" si="167"/>
        <v>0</v>
      </c>
      <c r="MMP47" s="352">
        <f t="shared" si="167"/>
        <v>0</v>
      </c>
      <c r="MMQ47" s="352">
        <f t="shared" si="167"/>
        <v>0</v>
      </c>
      <c r="MMR47" s="352">
        <f t="shared" si="167"/>
        <v>0</v>
      </c>
      <c r="MMS47" s="352">
        <f t="shared" si="167"/>
        <v>0</v>
      </c>
      <c r="MMT47" s="352">
        <f t="shared" si="167"/>
        <v>0</v>
      </c>
      <c r="MMU47" s="352">
        <f t="shared" si="167"/>
        <v>0</v>
      </c>
      <c r="MMV47" s="352">
        <f t="shared" si="167"/>
        <v>0</v>
      </c>
      <c r="MMW47" s="352">
        <f t="shared" si="167"/>
        <v>0</v>
      </c>
      <c r="MMX47" s="352">
        <f t="shared" si="167"/>
        <v>0</v>
      </c>
      <c r="MMY47" s="352">
        <f t="shared" si="167"/>
        <v>0</v>
      </c>
      <c r="MMZ47" s="352">
        <f t="shared" si="167"/>
        <v>0</v>
      </c>
      <c r="MNA47" s="352">
        <f t="shared" si="167"/>
        <v>0</v>
      </c>
      <c r="MNB47" s="352">
        <f t="shared" si="167"/>
        <v>0</v>
      </c>
      <c r="MNC47" s="352">
        <f t="shared" si="167"/>
        <v>0</v>
      </c>
      <c r="MND47" s="352">
        <f t="shared" si="167"/>
        <v>0</v>
      </c>
      <c r="MNE47" s="352">
        <f t="shared" si="167"/>
        <v>0</v>
      </c>
      <c r="MNF47" s="352">
        <f t="shared" si="167"/>
        <v>0</v>
      </c>
      <c r="MNG47" s="352">
        <f t="shared" si="167"/>
        <v>0</v>
      </c>
      <c r="MNH47" s="352">
        <f t="shared" si="167"/>
        <v>0</v>
      </c>
      <c r="MNI47" s="352">
        <f t="shared" si="167"/>
        <v>0</v>
      </c>
      <c r="MNJ47" s="352">
        <f t="shared" ref="MNJ47:MPU47" si="168">SUM(MNJ43:MNJ46)</f>
        <v>0</v>
      </c>
      <c r="MNK47" s="352">
        <f t="shared" si="168"/>
        <v>0</v>
      </c>
      <c r="MNL47" s="352">
        <f t="shared" si="168"/>
        <v>0</v>
      </c>
      <c r="MNM47" s="352">
        <f t="shared" si="168"/>
        <v>0</v>
      </c>
      <c r="MNN47" s="352">
        <f t="shared" si="168"/>
        <v>0</v>
      </c>
      <c r="MNO47" s="352">
        <f t="shared" si="168"/>
        <v>0</v>
      </c>
      <c r="MNP47" s="352">
        <f t="shared" si="168"/>
        <v>0</v>
      </c>
      <c r="MNQ47" s="352">
        <f t="shared" si="168"/>
        <v>0</v>
      </c>
      <c r="MNR47" s="352">
        <f t="shared" si="168"/>
        <v>0</v>
      </c>
      <c r="MNS47" s="352">
        <f t="shared" si="168"/>
        <v>0</v>
      </c>
      <c r="MNT47" s="352">
        <f t="shared" si="168"/>
        <v>0</v>
      </c>
      <c r="MNU47" s="352">
        <f t="shared" si="168"/>
        <v>0</v>
      </c>
      <c r="MNV47" s="352">
        <f t="shared" si="168"/>
        <v>0</v>
      </c>
      <c r="MNW47" s="352">
        <f t="shared" si="168"/>
        <v>0</v>
      </c>
      <c r="MNX47" s="352">
        <f t="shared" si="168"/>
        <v>0</v>
      </c>
      <c r="MNY47" s="352">
        <f t="shared" si="168"/>
        <v>0</v>
      </c>
      <c r="MNZ47" s="352">
        <f t="shared" si="168"/>
        <v>0</v>
      </c>
      <c r="MOA47" s="352">
        <f t="shared" si="168"/>
        <v>0</v>
      </c>
      <c r="MOB47" s="352">
        <f t="shared" si="168"/>
        <v>0</v>
      </c>
      <c r="MOC47" s="352">
        <f t="shared" si="168"/>
        <v>0</v>
      </c>
      <c r="MOD47" s="352">
        <f t="shared" si="168"/>
        <v>0</v>
      </c>
      <c r="MOE47" s="352">
        <f t="shared" si="168"/>
        <v>0</v>
      </c>
      <c r="MOF47" s="352">
        <f t="shared" si="168"/>
        <v>0</v>
      </c>
      <c r="MOG47" s="352">
        <f t="shared" si="168"/>
        <v>0</v>
      </c>
      <c r="MOH47" s="352">
        <f t="shared" si="168"/>
        <v>0</v>
      </c>
      <c r="MOI47" s="352">
        <f t="shared" si="168"/>
        <v>0</v>
      </c>
      <c r="MOJ47" s="352">
        <f t="shared" si="168"/>
        <v>0</v>
      </c>
      <c r="MOK47" s="352">
        <f t="shared" si="168"/>
        <v>0</v>
      </c>
      <c r="MOL47" s="352">
        <f t="shared" si="168"/>
        <v>0</v>
      </c>
      <c r="MOM47" s="352">
        <f t="shared" si="168"/>
        <v>0</v>
      </c>
      <c r="MON47" s="352">
        <f t="shared" si="168"/>
        <v>0</v>
      </c>
      <c r="MOO47" s="352">
        <f t="shared" si="168"/>
        <v>0</v>
      </c>
      <c r="MOP47" s="352">
        <f t="shared" si="168"/>
        <v>0</v>
      </c>
      <c r="MOQ47" s="352">
        <f t="shared" si="168"/>
        <v>0</v>
      </c>
      <c r="MOR47" s="352">
        <f t="shared" si="168"/>
        <v>0</v>
      </c>
      <c r="MOS47" s="352">
        <f t="shared" si="168"/>
        <v>0</v>
      </c>
      <c r="MOT47" s="352">
        <f t="shared" si="168"/>
        <v>0</v>
      </c>
      <c r="MOU47" s="352">
        <f t="shared" si="168"/>
        <v>0</v>
      </c>
      <c r="MOV47" s="352">
        <f t="shared" si="168"/>
        <v>0</v>
      </c>
      <c r="MOW47" s="352">
        <f t="shared" si="168"/>
        <v>0</v>
      </c>
      <c r="MOX47" s="352">
        <f t="shared" si="168"/>
        <v>0</v>
      </c>
      <c r="MOY47" s="352">
        <f t="shared" si="168"/>
        <v>0</v>
      </c>
      <c r="MOZ47" s="352">
        <f t="shared" si="168"/>
        <v>0</v>
      </c>
      <c r="MPA47" s="352">
        <f t="shared" si="168"/>
        <v>0</v>
      </c>
      <c r="MPB47" s="352">
        <f t="shared" si="168"/>
        <v>0</v>
      </c>
      <c r="MPC47" s="352">
        <f t="shared" si="168"/>
        <v>0</v>
      </c>
      <c r="MPD47" s="352">
        <f t="shared" si="168"/>
        <v>0</v>
      </c>
      <c r="MPE47" s="352">
        <f t="shared" si="168"/>
        <v>0</v>
      </c>
      <c r="MPF47" s="352">
        <f t="shared" si="168"/>
        <v>0</v>
      </c>
      <c r="MPG47" s="352">
        <f t="shared" si="168"/>
        <v>0</v>
      </c>
      <c r="MPH47" s="352">
        <f t="shared" si="168"/>
        <v>0</v>
      </c>
      <c r="MPI47" s="352">
        <f t="shared" si="168"/>
        <v>0</v>
      </c>
      <c r="MPJ47" s="352">
        <f t="shared" si="168"/>
        <v>0</v>
      </c>
      <c r="MPK47" s="352">
        <f t="shared" si="168"/>
        <v>0</v>
      </c>
      <c r="MPL47" s="352">
        <f t="shared" si="168"/>
        <v>0</v>
      </c>
      <c r="MPM47" s="352">
        <f t="shared" si="168"/>
        <v>0</v>
      </c>
      <c r="MPN47" s="352">
        <f t="shared" si="168"/>
        <v>0</v>
      </c>
      <c r="MPO47" s="352">
        <f t="shared" si="168"/>
        <v>0</v>
      </c>
      <c r="MPP47" s="352">
        <f t="shared" si="168"/>
        <v>0</v>
      </c>
      <c r="MPQ47" s="352">
        <f t="shared" si="168"/>
        <v>0</v>
      </c>
      <c r="MPR47" s="352">
        <f t="shared" si="168"/>
        <v>0</v>
      </c>
      <c r="MPS47" s="352">
        <f t="shared" si="168"/>
        <v>0</v>
      </c>
      <c r="MPT47" s="352">
        <f t="shared" si="168"/>
        <v>0</v>
      </c>
      <c r="MPU47" s="352">
        <f t="shared" si="168"/>
        <v>0</v>
      </c>
      <c r="MPV47" s="352">
        <f t="shared" ref="MPV47:MSG47" si="169">SUM(MPV43:MPV46)</f>
        <v>0</v>
      </c>
      <c r="MPW47" s="352">
        <f t="shared" si="169"/>
        <v>0</v>
      </c>
      <c r="MPX47" s="352">
        <f t="shared" si="169"/>
        <v>0</v>
      </c>
      <c r="MPY47" s="352">
        <f t="shared" si="169"/>
        <v>0</v>
      </c>
      <c r="MPZ47" s="352">
        <f t="shared" si="169"/>
        <v>0</v>
      </c>
      <c r="MQA47" s="352">
        <f t="shared" si="169"/>
        <v>0</v>
      </c>
      <c r="MQB47" s="352">
        <f t="shared" si="169"/>
        <v>0</v>
      </c>
      <c r="MQC47" s="352">
        <f t="shared" si="169"/>
        <v>0</v>
      </c>
      <c r="MQD47" s="352">
        <f t="shared" si="169"/>
        <v>0</v>
      </c>
      <c r="MQE47" s="352">
        <f t="shared" si="169"/>
        <v>0</v>
      </c>
      <c r="MQF47" s="352">
        <f t="shared" si="169"/>
        <v>0</v>
      </c>
      <c r="MQG47" s="352">
        <f t="shared" si="169"/>
        <v>0</v>
      </c>
      <c r="MQH47" s="352">
        <f t="shared" si="169"/>
        <v>0</v>
      </c>
      <c r="MQI47" s="352">
        <f t="shared" si="169"/>
        <v>0</v>
      </c>
      <c r="MQJ47" s="352">
        <f t="shared" si="169"/>
        <v>0</v>
      </c>
      <c r="MQK47" s="352">
        <f t="shared" si="169"/>
        <v>0</v>
      </c>
      <c r="MQL47" s="352">
        <f t="shared" si="169"/>
        <v>0</v>
      </c>
      <c r="MQM47" s="352">
        <f t="shared" si="169"/>
        <v>0</v>
      </c>
      <c r="MQN47" s="352">
        <f t="shared" si="169"/>
        <v>0</v>
      </c>
      <c r="MQO47" s="352">
        <f t="shared" si="169"/>
        <v>0</v>
      </c>
      <c r="MQP47" s="352">
        <f t="shared" si="169"/>
        <v>0</v>
      </c>
      <c r="MQQ47" s="352">
        <f t="shared" si="169"/>
        <v>0</v>
      </c>
      <c r="MQR47" s="352">
        <f t="shared" si="169"/>
        <v>0</v>
      </c>
      <c r="MQS47" s="352">
        <f t="shared" si="169"/>
        <v>0</v>
      </c>
      <c r="MQT47" s="352">
        <f t="shared" si="169"/>
        <v>0</v>
      </c>
      <c r="MQU47" s="352">
        <f t="shared" si="169"/>
        <v>0</v>
      </c>
      <c r="MQV47" s="352">
        <f t="shared" si="169"/>
        <v>0</v>
      </c>
      <c r="MQW47" s="352">
        <f t="shared" si="169"/>
        <v>0</v>
      </c>
      <c r="MQX47" s="352">
        <f t="shared" si="169"/>
        <v>0</v>
      </c>
      <c r="MQY47" s="352">
        <f t="shared" si="169"/>
        <v>0</v>
      </c>
      <c r="MQZ47" s="352">
        <f t="shared" si="169"/>
        <v>0</v>
      </c>
      <c r="MRA47" s="352">
        <f t="shared" si="169"/>
        <v>0</v>
      </c>
      <c r="MRB47" s="352">
        <f t="shared" si="169"/>
        <v>0</v>
      </c>
      <c r="MRC47" s="352">
        <f t="shared" si="169"/>
        <v>0</v>
      </c>
      <c r="MRD47" s="352">
        <f t="shared" si="169"/>
        <v>0</v>
      </c>
      <c r="MRE47" s="352">
        <f t="shared" si="169"/>
        <v>0</v>
      </c>
      <c r="MRF47" s="352">
        <f t="shared" si="169"/>
        <v>0</v>
      </c>
      <c r="MRG47" s="352">
        <f t="shared" si="169"/>
        <v>0</v>
      </c>
      <c r="MRH47" s="352">
        <f t="shared" si="169"/>
        <v>0</v>
      </c>
      <c r="MRI47" s="352">
        <f t="shared" si="169"/>
        <v>0</v>
      </c>
      <c r="MRJ47" s="352">
        <f t="shared" si="169"/>
        <v>0</v>
      </c>
      <c r="MRK47" s="352">
        <f t="shared" si="169"/>
        <v>0</v>
      </c>
      <c r="MRL47" s="352">
        <f t="shared" si="169"/>
        <v>0</v>
      </c>
      <c r="MRM47" s="352">
        <f t="shared" si="169"/>
        <v>0</v>
      </c>
      <c r="MRN47" s="352">
        <f t="shared" si="169"/>
        <v>0</v>
      </c>
      <c r="MRO47" s="352">
        <f t="shared" si="169"/>
        <v>0</v>
      </c>
      <c r="MRP47" s="352">
        <f t="shared" si="169"/>
        <v>0</v>
      </c>
      <c r="MRQ47" s="352">
        <f t="shared" si="169"/>
        <v>0</v>
      </c>
      <c r="MRR47" s="352">
        <f t="shared" si="169"/>
        <v>0</v>
      </c>
      <c r="MRS47" s="352">
        <f t="shared" si="169"/>
        <v>0</v>
      </c>
      <c r="MRT47" s="352">
        <f t="shared" si="169"/>
        <v>0</v>
      </c>
      <c r="MRU47" s="352">
        <f t="shared" si="169"/>
        <v>0</v>
      </c>
      <c r="MRV47" s="352">
        <f t="shared" si="169"/>
        <v>0</v>
      </c>
      <c r="MRW47" s="352">
        <f t="shared" si="169"/>
        <v>0</v>
      </c>
      <c r="MRX47" s="352">
        <f t="shared" si="169"/>
        <v>0</v>
      </c>
      <c r="MRY47" s="352">
        <f t="shared" si="169"/>
        <v>0</v>
      </c>
      <c r="MRZ47" s="352">
        <f t="shared" si="169"/>
        <v>0</v>
      </c>
      <c r="MSA47" s="352">
        <f t="shared" si="169"/>
        <v>0</v>
      </c>
      <c r="MSB47" s="352">
        <f t="shared" si="169"/>
        <v>0</v>
      </c>
      <c r="MSC47" s="352">
        <f t="shared" si="169"/>
        <v>0</v>
      </c>
      <c r="MSD47" s="352">
        <f t="shared" si="169"/>
        <v>0</v>
      </c>
      <c r="MSE47" s="352">
        <f t="shared" si="169"/>
        <v>0</v>
      </c>
      <c r="MSF47" s="352">
        <f t="shared" si="169"/>
        <v>0</v>
      </c>
      <c r="MSG47" s="352">
        <f t="shared" si="169"/>
        <v>0</v>
      </c>
      <c r="MSH47" s="352">
        <f t="shared" ref="MSH47:MUS47" si="170">SUM(MSH43:MSH46)</f>
        <v>0</v>
      </c>
      <c r="MSI47" s="352">
        <f t="shared" si="170"/>
        <v>0</v>
      </c>
      <c r="MSJ47" s="352">
        <f t="shared" si="170"/>
        <v>0</v>
      </c>
      <c r="MSK47" s="352">
        <f t="shared" si="170"/>
        <v>0</v>
      </c>
      <c r="MSL47" s="352">
        <f t="shared" si="170"/>
        <v>0</v>
      </c>
      <c r="MSM47" s="352">
        <f t="shared" si="170"/>
        <v>0</v>
      </c>
      <c r="MSN47" s="352">
        <f t="shared" si="170"/>
        <v>0</v>
      </c>
      <c r="MSO47" s="352">
        <f t="shared" si="170"/>
        <v>0</v>
      </c>
      <c r="MSP47" s="352">
        <f t="shared" si="170"/>
        <v>0</v>
      </c>
      <c r="MSQ47" s="352">
        <f t="shared" si="170"/>
        <v>0</v>
      </c>
      <c r="MSR47" s="352">
        <f t="shared" si="170"/>
        <v>0</v>
      </c>
      <c r="MSS47" s="352">
        <f t="shared" si="170"/>
        <v>0</v>
      </c>
      <c r="MST47" s="352">
        <f t="shared" si="170"/>
        <v>0</v>
      </c>
      <c r="MSU47" s="352">
        <f t="shared" si="170"/>
        <v>0</v>
      </c>
      <c r="MSV47" s="352">
        <f t="shared" si="170"/>
        <v>0</v>
      </c>
      <c r="MSW47" s="352">
        <f t="shared" si="170"/>
        <v>0</v>
      </c>
      <c r="MSX47" s="352">
        <f t="shared" si="170"/>
        <v>0</v>
      </c>
      <c r="MSY47" s="352">
        <f t="shared" si="170"/>
        <v>0</v>
      </c>
      <c r="MSZ47" s="352">
        <f t="shared" si="170"/>
        <v>0</v>
      </c>
      <c r="MTA47" s="352">
        <f t="shared" si="170"/>
        <v>0</v>
      </c>
      <c r="MTB47" s="352">
        <f t="shared" si="170"/>
        <v>0</v>
      </c>
      <c r="MTC47" s="352">
        <f t="shared" si="170"/>
        <v>0</v>
      </c>
      <c r="MTD47" s="352">
        <f t="shared" si="170"/>
        <v>0</v>
      </c>
      <c r="MTE47" s="352">
        <f t="shared" si="170"/>
        <v>0</v>
      </c>
      <c r="MTF47" s="352">
        <f t="shared" si="170"/>
        <v>0</v>
      </c>
      <c r="MTG47" s="352">
        <f t="shared" si="170"/>
        <v>0</v>
      </c>
      <c r="MTH47" s="352">
        <f t="shared" si="170"/>
        <v>0</v>
      </c>
      <c r="MTI47" s="352">
        <f t="shared" si="170"/>
        <v>0</v>
      </c>
      <c r="MTJ47" s="352">
        <f t="shared" si="170"/>
        <v>0</v>
      </c>
      <c r="MTK47" s="352">
        <f t="shared" si="170"/>
        <v>0</v>
      </c>
      <c r="MTL47" s="352">
        <f t="shared" si="170"/>
        <v>0</v>
      </c>
      <c r="MTM47" s="352">
        <f t="shared" si="170"/>
        <v>0</v>
      </c>
      <c r="MTN47" s="352">
        <f t="shared" si="170"/>
        <v>0</v>
      </c>
      <c r="MTO47" s="352">
        <f t="shared" si="170"/>
        <v>0</v>
      </c>
      <c r="MTP47" s="352">
        <f t="shared" si="170"/>
        <v>0</v>
      </c>
      <c r="MTQ47" s="352">
        <f t="shared" si="170"/>
        <v>0</v>
      </c>
      <c r="MTR47" s="352">
        <f t="shared" si="170"/>
        <v>0</v>
      </c>
      <c r="MTS47" s="352">
        <f t="shared" si="170"/>
        <v>0</v>
      </c>
      <c r="MTT47" s="352">
        <f t="shared" si="170"/>
        <v>0</v>
      </c>
      <c r="MTU47" s="352">
        <f t="shared" si="170"/>
        <v>0</v>
      </c>
      <c r="MTV47" s="352">
        <f t="shared" si="170"/>
        <v>0</v>
      </c>
      <c r="MTW47" s="352">
        <f t="shared" si="170"/>
        <v>0</v>
      </c>
      <c r="MTX47" s="352">
        <f t="shared" si="170"/>
        <v>0</v>
      </c>
      <c r="MTY47" s="352">
        <f t="shared" si="170"/>
        <v>0</v>
      </c>
      <c r="MTZ47" s="352">
        <f t="shared" si="170"/>
        <v>0</v>
      </c>
      <c r="MUA47" s="352">
        <f t="shared" si="170"/>
        <v>0</v>
      </c>
      <c r="MUB47" s="352">
        <f t="shared" si="170"/>
        <v>0</v>
      </c>
      <c r="MUC47" s="352">
        <f t="shared" si="170"/>
        <v>0</v>
      </c>
      <c r="MUD47" s="352">
        <f t="shared" si="170"/>
        <v>0</v>
      </c>
      <c r="MUE47" s="352">
        <f t="shared" si="170"/>
        <v>0</v>
      </c>
      <c r="MUF47" s="352">
        <f t="shared" si="170"/>
        <v>0</v>
      </c>
      <c r="MUG47" s="352">
        <f t="shared" si="170"/>
        <v>0</v>
      </c>
      <c r="MUH47" s="352">
        <f t="shared" si="170"/>
        <v>0</v>
      </c>
      <c r="MUI47" s="352">
        <f t="shared" si="170"/>
        <v>0</v>
      </c>
      <c r="MUJ47" s="352">
        <f t="shared" si="170"/>
        <v>0</v>
      </c>
      <c r="MUK47" s="352">
        <f t="shared" si="170"/>
        <v>0</v>
      </c>
      <c r="MUL47" s="352">
        <f t="shared" si="170"/>
        <v>0</v>
      </c>
      <c r="MUM47" s="352">
        <f t="shared" si="170"/>
        <v>0</v>
      </c>
      <c r="MUN47" s="352">
        <f t="shared" si="170"/>
        <v>0</v>
      </c>
      <c r="MUO47" s="352">
        <f t="shared" si="170"/>
        <v>0</v>
      </c>
      <c r="MUP47" s="352">
        <f t="shared" si="170"/>
        <v>0</v>
      </c>
      <c r="MUQ47" s="352">
        <f t="shared" si="170"/>
        <v>0</v>
      </c>
      <c r="MUR47" s="352">
        <f t="shared" si="170"/>
        <v>0</v>
      </c>
      <c r="MUS47" s="352">
        <f t="shared" si="170"/>
        <v>0</v>
      </c>
      <c r="MUT47" s="352">
        <f t="shared" ref="MUT47:MXE47" si="171">SUM(MUT43:MUT46)</f>
        <v>0</v>
      </c>
      <c r="MUU47" s="352">
        <f t="shared" si="171"/>
        <v>0</v>
      </c>
      <c r="MUV47" s="352">
        <f t="shared" si="171"/>
        <v>0</v>
      </c>
      <c r="MUW47" s="352">
        <f t="shared" si="171"/>
        <v>0</v>
      </c>
      <c r="MUX47" s="352">
        <f t="shared" si="171"/>
        <v>0</v>
      </c>
      <c r="MUY47" s="352">
        <f t="shared" si="171"/>
        <v>0</v>
      </c>
      <c r="MUZ47" s="352">
        <f t="shared" si="171"/>
        <v>0</v>
      </c>
      <c r="MVA47" s="352">
        <f t="shared" si="171"/>
        <v>0</v>
      </c>
      <c r="MVB47" s="352">
        <f t="shared" si="171"/>
        <v>0</v>
      </c>
      <c r="MVC47" s="352">
        <f t="shared" si="171"/>
        <v>0</v>
      </c>
      <c r="MVD47" s="352">
        <f t="shared" si="171"/>
        <v>0</v>
      </c>
      <c r="MVE47" s="352">
        <f t="shared" si="171"/>
        <v>0</v>
      </c>
      <c r="MVF47" s="352">
        <f t="shared" si="171"/>
        <v>0</v>
      </c>
      <c r="MVG47" s="352">
        <f t="shared" si="171"/>
        <v>0</v>
      </c>
      <c r="MVH47" s="352">
        <f t="shared" si="171"/>
        <v>0</v>
      </c>
      <c r="MVI47" s="352">
        <f t="shared" si="171"/>
        <v>0</v>
      </c>
      <c r="MVJ47" s="352">
        <f t="shared" si="171"/>
        <v>0</v>
      </c>
      <c r="MVK47" s="352">
        <f t="shared" si="171"/>
        <v>0</v>
      </c>
      <c r="MVL47" s="352">
        <f t="shared" si="171"/>
        <v>0</v>
      </c>
      <c r="MVM47" s="352">
        <f t="shared" si="171"/>
        <v>0</v>
      </c>
      <c r="MVN47" s="352">
        <f t="shared" si="171"/>
        <v>0</v>
      </c>
      <c r="MVO47" s="352">
        <f t="shared" si="171"/>
        <v>0</v>
      </c>
      <c r="MVP47" s="352">
        <f t="shared" si="171"/>
        <v>0</v>
      </c>
      <c r="MVQ47" s="352">
        <f t="shared" si="171"/>
        <v>0</v>
      </c>
      <c r="MVR47" s="352">
        <f t="shared" si="171"/>
        <v>0</v>
      </c>
      <c r="MVS47" s="352">
        <f t="shared" si="171"/>
        <v>0</v>
      </c>
      <c r="MVT47" s="352">
        <f t="shared" si="171"/>
        <v>0</v>
      </c>
      <c r="MVU47" s="352">
        <f t="shared" si="171"/>
        <v>0</v>
      </c>
      <c r="MVV47" s="352">
        <f t="shared" si="171"/>
        <v>0</v>
      </c>
      <c r="MVW47" s="352">
        <f t="shared" si="171"/>
        <v>0</v>
      </c>
      <c r="MVX47" s="352">
        <f t="shared" si="171"/>
        <v>0</v>
      </c>
      <c r="MVY47" s="352">
        <f t="shared" si="171"/>
        <v>0</v>
      </c>
      <c r="MVZ47" s="352">
        <f t="shared" si="171"/>
        <v>0</v>
      </c>
      <c r="MWA47" s="352">
        <f t="shared" si="171"/>
        <v>0</v>
      </c>
      <c r="MWB47" s="352">
        <f t="shared" si="171"/>
        <v>0</v>
      </c>
      <c r="MWC47" s="352">
        <f t="shared" si="171"/>
        <v>0</v>
      </c>
      <c r="MWD47" s="352">
        <f t="shared" si="171"/>
        <v>0</v>
      </c>
      <c r="MWE47" s="352">
        <f t="shared" si="171"/>
        <v>0</v>
      </c>
      <c r="MWF47" s="352">
        <f t="shared" si="171"/>
        <v>0</v>
      </c>
      <c r="MWG47" s="352">
        <f t="shared" si="171"/>
        <v>0</v>
      </c>
      <c r="MWH47" s="352">
        <f t="shared" si="171"/>
        <v>0</v>
      </c>
      <c r="MWI47" s="352">
        <f t="shared" si="171"/>
        <v>0</v>
      </c>
      <c r="MWJ47" s="352">
        <f t="shared" si="171"/>
        <v>0</v>
      </c>
      <c r="MWK47" s="352">
        <f t="shared" si="171"/>
        <v>0</v>
      </c>
      <c r="MWL47" s="352">
        <f t="shared" si="171"/>
        <v>0</v>
      </c>
      <c r="MWM47" s="352">
        <f t="shared" si="171"/>
        <v>0</v>
      </c>
      <c r="MWN47" s="352">
        <f t="shared" si="171"/>
        <v>0</v>
      </c>
      <c r="MWO47" s="352">
        <f t="shared" si="171"/>
        <v>0</v>
      </c>
      <c r="MWP47" s="352">
        <f t="shared" si="171"/>
        <v>0</v>
      </c>
      <c r="MWQ47" s="352">
        <f t="shared" si="171"/>
        <v>0</v>
      </c>
      <c r="MWR47" s="352">
        <f t="shared" si="171"/>
        <v>0</v>
      </c>
      <c r="MWS47" s="352">
        <f t="shared" si="171"/>
        <v>0</v>
      </c>
      <c r="MWT47" s="352">
        <f t="shared" si="171"/>
        <v>0</v>
      </c>
      <c r="MWU47" s="352">
        <f t="shared" si="171"/>
        <v>0</v>
      </c>
      <c r="MWV47" s="352">
        <f t="shared" si="171"/>
        <v>0</v>
      </c>
      <c r="MWW47" s="352">
        <f t="shared" si="171"/>
        <v>0</v>
      </c>
      <c r="MWX47" s="352">
        <f t="shared" si="171"/>
        <v>0</v>
      </c>
      <c r="MWY47" s="352">
        <f t="shared" si="171"/>
        <v>0</v>
      </c>
      <c r="MWZ47" s="352">
        <f t="shared" si="171"/>
        <v>0</v>
      </c>
      <c r="MXA47" s="352">
        <f t="shared" si="171"/>
        <v>0</v>
      </c>
      <c r="MXB47" s="352">
        <f t="shared" si="171"/>
        <v>0</v>
      </c>
      <c r="MXC47" s="352">
        <f t="shared" si="171"/>
        <v>0</v>
      </c>
      <c r="MXD47" s="352">
        <f t="shared" si="171"/>
        <v>0</v>
      </c>
      <c r="MXE47" s="352">
        <f t="shared" si="171"/>
        <v>0</v>
      </c>
      <c r="MXF47" s="352">
        <f t="shared" ref="MXF47:MZQ47" si="172">SUM(MXF43:MXF46)</f>
        <v>0</v>
      </c>
      <c r="MXG47" s="352">
        <f t="shared" si="172"/>
        <v>0</v>
      </c>
      <c r="MXH47" s="352">
        <f t="shared" si="172"/>
        <v>0</v>
      </c>
      <c r="MXI47" s="352">
        <f t="shared" si="172"/>
        <v>0</v>
      </c>
      <c r="MXJ47" s="352">
        <f t="shared" si="172"/>
        <v>0</v>
      </c>
      <c r="MXK47" s="352">
        <f t="shared" si="172"/>
        <v>0</v>
      </c>
      <c r="MXL47" s="352">
        <f t="shared" si="172"/>
        <v>0</v>
      </c>
      <c r="MXM47" s="352">
        <f t="shared" si="172"/>
        <v>0</v>
      </c>
      <c r="MXN47" s="352">
        <f t="shared" si="172"/>
        <v>0</v>
      </c>
      <c r="MXO47" s="352">
        <f t="shared" si="172"/>
        <v>0</v>
      </c>
      <c r="MXP47" s="352">
        <f t="shared" si="172"/>
        <v>0</v>
      </c>
      <c r="MXQ47" s="352">
        <f t="shared" si="172"/>
        <v>0</v>
      </c>
      <c r="MXR47" s="352">
        <f t="shared" si="172"/>
        <v>0</v>
      </c>
      <c r="MXS47" s="352">
        <f t="shared" si="172"/>
        <v>0</v>
      </c>
      <c r="MXT47" s="352">
        <f t="shared" si="172"/>
        <v>0</v>
      </c>
      <c r="MXU47" s="352">
        <f t="shared" si="172"/>
        <v>0</v>
      </c>
      <c r="MXV47" s="352">
        <f t="shared" si="172"/>
        <v>0</v>
      </c>
      <c r="MXW47" s="352">
        <f t="shared" si="172"/>
        <v>0</v>
      </c>
      <c r="MXX47" s="352">
        <f t="shared" si="172"/>
        <v>0</v>
      </c>
      <c r="MXY47" s="352">
        <f t="shared" si="172"/>
        <v>0</v>
      </c>
      <c r="MXZ47" s="352">
        <f t="shared" si="172"/>
        <v>0</v>
      </c>
      <c r="MYA47" s="352">
        <f t="shared" si="172"/>
        <v>0</v>
      </c>
      <c r="MYB47" s="352">
        <f t="shared" si="172"/>
        <v>0</v>
      </c>
      <c r="MYC47" s="352">
        <f t="shared" si="172"/>
        <v>0</v>
      </c>
      <c r="MYD47" s="352">
        <f t="shared" si="172"/>
        <v>0</v>
      </c>
      <c r="MYE47" s="352">
        <f t="shared" si="172"/>
        <v>0</v>
      </c>
      <c r="MYF47" s="352">
        <f t="shared" si="172"/>
        <v>0</v>
      </c>
      <c r="MYG47" s="352">
        <f t="shared" si="172"/>
        <v>0</v>
      </c>
      <c r="MYH47" s="352">
        <f t="shared" si="172"/>
        <v>0</v>
      </c>
      <c r="MYI47" s="352">
        <f t="shared" si="172"/>
        <v>0</v>
      </c>
      <c r="MYJ47" s="352">
        <f t="shared" si="172"/>
        <v>0</v>
      </c>
      <c r="MYK47" s="352">
        <f t="shared" si="172"/>
        <v>0</v>
      </c>
      <c r="MYL47" s="352">
        <f t="shared" si="172"/>
        <v>0</v>
      </c>
      <c r="MYM47" s="352">
        <f t="shared" si="172"/>
        <v>0</v>
      </c>
      <c r="MYN47" s="352">
        <f t="shared" si="172"/>
        <v>0</v>
      </c>
      <c r="MYO47" s="352">
        <f t="shared" si="172"/>
        <v>0</v>
      </c>
      <c r="MYP47" s="352">
        <f t="shared" si="172"/>
        <v>0</v>
      </c>
      <c r="MYQ47" s="352">
        <f t="shared" si="172"/>
        <v>0</v>
      </c>
      <c r="MYR47" s="352">
        <f t="shared" si="172"/>
        <v>0</v>
      </c>
      <c r="MYS47" s="352">
        <f t="shared" si="172"/>
        <v>0</v>
      </c>
      <c r="MYT47" s="352">
        <f t="shared" si="172"/>
        <v>0</v>
      </c>
      <c r="MYU47" s="352">
        <f t="shared" si="172"/>
        <v>0</v>
      </c>
      <c r="MYV47" s="352">
        <f t="shared" si="172"/>
        <v>0</v>
      </c>
      <c r="MYW47" s="352">
        <f t="shared" si="172"/>
        <v>0</v>
      </c>
      <c r="MYX47" s="352">
        <f t="shared" si="172"/>
        <v>0</v>
      </c>
      <c r="MYY47" s="352">
        <f t="shared" si="172"/>
        <v>0</v>
      </c>
      <c r="MYZ47" s="352">
        <f t="shared" si="172"/>
        <v>0</v>
      </c>
      <c r="MZA47" s="352">
        <f t="shared" si="172"/>
        <v>0</v>
      </c>
      <c r="MZB47" s="352">
        <f t="shared" si="172"/>
        <v>0</v>
      </c>
      <c r="MZC47" s="352">
        <f t="shared" si="172"/>
        <v>0</v>
      </c>
      <c r="MZD47" s="352">
        <f t="shared" si="172"/>
        <v>0</v>
      </c>
      <c r="MZE47" s="352">
        <f t="shared" si="172"/>
        <v>0</v>
      </c>
      <c r="MZF47" s="352">
        <f t="shared" si="172"/>
        <v>0</v>
      </c>
      <c r="MZG47" s="352">
        <f t="shared" si="172"/>
        <v>0</v>
      </c>
      <c r="MZH47" s="352">
        <f t="shared" si="172"/>
        <v>0</v>
      </c>
      <c r="MZI47" s="352">
        <f t="shared" si="172"/>
        <v>0</v>
      </c>
      <c r="MZJ47" s="352">
        <f t="shared" si="172"/>
        <v>0</v>
      </c>
      <c r="MZK47" s="352">
        <f t="shared" si="172"/>
        <v>0</v>
      </c>
      <c r="MZL47" s="352">
        <f t="shared" si="172"/>
        <v>0</v>
      </c>
      <c r="MZM47" s="352">
        <f t="shared" si="172"/>
        <v>0</v>
      </c>
      <c r="MZN47" s="352">
        <f t="shared" si="172"/>
        <v>0</v>
      </c>
      <c r="MZO47" s="352">
        <f t="shared" si="172"/>
        <v>0</v>
      </c>
      <c r="MZP47" s="352">
        <f t="shared" si="172"/>
        <v>0</v>
      </c>
      <c r="MZQ47" s="352">
        <f t="shared" si="172"/>
        <v>0</v>
      </c>
      <c r="MZR47" s="352">
        <f t="shared" ref="MZR47:NCC47" si="173">SUM(MZR43:MZR46)</f>
        <v>0</v>
      </c>
      <c r="MZS47" s="352">
        <f t="shared" si="173"/>
        <v>0</v>
      </c>
      <c r="MZT47" s="352">
        <f t="shared" si="173"/>
        <v>0</v>
      </c>
      <c r="MZU47" s="352">
        <f t="shared" si="173"/>
        <v>0</v>
      </c>
      <c r="MZV47" s="352">
        <f t="shared" si="173"/>
        <v>0</v>
      </c>
      <c r="MZW47" s="352">
        <f t="shared" si="173"/>
        <v>0</v>
      </c>
      <c r="MZX47" s="352">
        <f t="shared" si="173"/>
        <v>0</v>
      </c>
      <c r="MZY47" s="352">
        <f t="shared" si="173"/>
        <v>0</v>
      </c>
      <c r="MZZ47" s="352">
        <f t="shared" si="173"/>
        <v>0</v>
      </c>
      <c r="NAA47" s="352">
        <f t="shared" si="173"/>
        <v>0</v>
      </c>
      <c r="NAB47" s="352">
        <f t="shared" si="173"/>
        <v>0</v>
      </c>
      <c r="NAC47" s="352">
        <f t="shared" si="173"/>
        <v>0</v>
      </c>
      <c r="NAD47" s="352">
        <f t="shared" si="173"/>
        <v>0</v>
      </c>
      <c r="NAE47" s="352">
        <f t="shared" si="173"/>
        <v>0</v>
      </c>
      <c r="NAF47" s="352">
        <f t="shared" si="173"/>
        <v>0</v>
      </c>
      <c r="NAG47" s="352">
        <f t="shared" si="173"/>
        <v>0</v>
      </c>
      <c r="NAH47" s="352">
        <f t="shared" si="173"/>
        <v>0</v>
      </c>
      <c r="NAI47" s="352">
        <f t="shared" si="173"/>
        <v>0</v>
      </c>
      <c r="NAJ47" s="352">
        <f t="shared" si="173"/>
        <v>0</v>
      </c>
      <c r="NAK47" s="352">
        <f t="shared" si="173"/>
        <v>0</v>
      </c>
      <c r="NAL47" s="352">
        <f t="shared" si="173"/>
        <v>0</v>
      </c>
      <c r="NAM47" s="352">
        <f t="shared" si="173"/>
        <v>0</v>
      </c>
      <c r="NAN47" s="352">
        <f t="shared" si="173"/>
        <v>0</v>
      </c>
      <c r="NAO47" s="352">
        <f t="shared" si="173"/>
        <v>0</v>
      </c>
      <c r="NAP47" s="352">
        <f t="shared" si="173"/>
        <v>0</v>
      </c>
      <c r="NAQ47" s="352">
        <f t="shared" si="173"/>
        <v>0</v>
      </c>
      <c r="NAR47" s="352">
        <f t="shared" si="173"/>
        <v>0</v>
      </c>
      <c r="NAS47" s="352">
        <f t="shared" si="173"/>
        <v>0</v>
      </c>
      <c r="NAT47" s="352">
        <f t="shared" si="173"/>
        <v>0</v>
      </c>
      <c r="NAU47" s="352">
        <f t="shared" si="173"/>
        <v>0</v>
      </c>
      <c r="NAV47" s="352">
        <f t="shared" si="173"/>
        <v>0</v>
      </c>
      <c r="NAW47" s="352">
        <f t="shared" si="173"/>
        <v>0</v>
      </c>
      <c r="NAX47" s="352">
        <f t="shared" si="173"/>
        <v>0</v>
      </c>
      <c r="NAY47" s="352">
        <f t="shared" si="173"/>
        <v>0</v>
      </c>
      <c r="NAZ47" s="352">
        <f t="shared" si="173"/>
        <v>0</v>
      </c>
      <c r="NBA47" s="352">
        <f t="shared" si="173"/>
        <v>0</v>
      </c>
      <c r="NBB47" s="352">
        <f t="shared" si="173"/>
        <v>0</v>
      </c>
      <c r="NBC47" s="352">
        <f t="shared" si="173"/>
        <v>0</v>
      </c>
      <c r="NBD47" s="352">
        <f t="shared" si="173"/>
        <v>0</v>
      </c>
      <c r="NBE47" s="352">
        <f t="shared" si="173"/>
        <v>0</v>
      </c>
      <c r="NBF47" s="352">
        <f t="shared" si="173"/>
        <v>0</v>
      </c>
      <c r="NBG47" s="352">
        <f t="shared" si="173"/>
        <v>0</v>
      </c>
      <c r="NBH47" s="352">
        <f t="shared" si="173"/>
        <v>0</v>
      </c>
      <c r="NBI47" s="352">
        <f t="shared" si="173"/>
        <v>0</v>
      </c>
      <c r="NBJ47" s="352">
        <f t="shared" si="173"/>
        <v>0</v>
      </c>
      <c r="NBK47" s="352">
        <f t="shared" si="173"/>
        <v>0</v>
      </c>
      <c r="NBL47" s="352">
        <f t="shared" si="173"/>
        <v>0</v>
      </c>
      <c r="NBM47" s="352">
        <f t="shared" si="173"/>
        <v>0</v>
      </c>
      <c r="NBN47" s="352">
        <f t="shared" si="173"/>
        <v>0</v>
      </c>
      <c r="NBO47" s="352">
        <f t="shared" si="173"/>
        <v>0</v>
      </c>
      <c r="NBP47" s="352">
        <f t="shared" si="173"/>
        <v>0</v>
      </c>
      <c r="NBQ47" s="352">
        <f t="shared" si="173"/>
        <v>0</v>
      </c>
      <c r="NBR47" s="352">
        <f t="shared" si="173"/>
        <v>0</v>
      </c>
      <c r="NBS47" s="352">
        <f t="shared" si="173"/>
        <v>0</v>
      </c>
      <c r="NBT47" s="352">
        <f t="shared" si="173"/>
        <v>0</v>
      </c>
      <c r="NBU47" s="352">
        <f t="shared" si="173"/>
        <v>0</v>
      </c>
      <c r="NBV47" s="352">
        <f t="shared" si="173"/>
        <v>0</v>
      </c>
      <c r="NBW47" s="352">
        <f t="shared" si="173"/>
        <v>0</v>
      </c>
      <c r="NBX47" s="352">
        <f t="shared" si="173"/>
        <v>0</v>
      </c>
      <c r="NBY47" s="352">
        <f t="shared" si="173"/>
        <v>0</v>
      </c>
      <c r="NBZ47" s="352">
        <f t="shared" si="173"/>
        <v>0</v>
      </c>
      <c r="NCA47" s="352">
        <f t="shared" si="173"/>
        <v>0</v>
      </c>
      <c r="NCB47" s="352">
        <f t="shared" si="173"/>
        <v>0</v>
      </c>
      <c r="NCC47" s="352">
        <f t="shared" si="173"/>
        <v>0</v>
      </c>
      <c r="NCD47" s="352">
        <f t="shared" ref="NCD47:NEO47" si="174">SUM(NCD43:NCD46)</f>
        <v>0</v>
      </c>
      <c r="NCE47" s="352">
        <f t="shared" si="174"/>
        <v>0</v>
      </c>
      <c r="NCF47" s="352">
        <f t="shared" si="174"/>
        <v>0</v>
      </c>
      <c r="NCG47" s="352">
        <f t="shared" si="174"/>
        <v>0</v>
      </c>
      <c r="NCH47" s="352">
        <f t="shared" si="174"/>
        <v>0</v>
      </c>
      <c r="NCI47" s="352">
        <f t="shared" si="174"/>
        <v>0</v>
      </c>
      <c r="NCJ47" s="352">
        <f t="shared" si="174"/>
        <v>0</v>
      </c>
      <c r="NCK47" s="352">
        <f t="shared" si="174"/>
        <v>0</v>
      </c>
      <c r="NCL47" s="352">
        <f t="shared" si="174"/>
        <v>0</v>
      </c>
      <c r="NCM47" s="352">
        <f t="shared" si="174"/>
        <v>0</v>
      </c>
      <c r="NCN47" s="352">
        <f t="shared" si="174"/>
        <v>0</v>
      </c>
      <c r="NCO47" s="352">
        <f t="shared" si="174"/>
        <v>0</v>
      </c>
      <c r="NCP47" s="352">
        <f t="shared" si="174"/>
        <v>0</v>
      </c>
      <c r="NCQ47" s="352">
        <f t="shared" si="174"/>
        <v>0</v>
      </c>
      <c r="NCR47" s="352">
        <f t="shared" si="174"/>
        <v>0</v>
      </c>
      <c r="NCS47" s="352">
        <f t="shared" si="174"/>
        <v>0</v>
      </c>
      <c r="NCT47" s="352">
        <f t="shared" si="174"/>
        <v>0</v>
      </c>
      <c r="NCU47" s="352">
        <f t="shared" si="174"/>
        <v>0</v>
      </c>
      <c r="NCV47" s="352">
        <f t="shared" si="174"/>
        <v>0</v>
      </c>
      <c r="NCW47" s="352">
        <f t="shared" si="174"/>
        <v>0</v>
      </c>
      <c r="NCX47" s="352">
        <f t="shared" si="174"/>
        <v>0</v>
      </c>
      <c r="NCY47" s="352">
        <f t="shared" si="174"/>
        <v>0</v>
      </c>
      <c r="NCZ47" s="352">
        <f t="shared" si="174"/>
        <v>0</v>
      </c>
      <c r="NDA47" s="352">
        <f t="shared" si="174"/>
        <v>0</v>
      </c>
      <c r="NDB47" s="352">
        <f t="shared" si="174"/>
        <v>0</v>
      </c>
      <c r="NDC47" s="352">
        <f t="shared" si="174"/>
        <v>0</v>
      </c>
      <c r="NDD47" s="352">
        <f t="shared" si="174"/>
        <v>0</v>
      </c>
      <c r="NDE47" s="352">
        <f t="shared" si="174"/>
        <v>0</v>
      </c>
      <c r="NDF47" s="352">
        <f t="shared" si="174"/>
        <v>0</v>
      </c>
      <c r="NDG47" s="352">
        <f t="shared" si="174"/>
        <v>0</v>
      </c>
      <c r="NDH47" s="352">
        <f t="shared" si="174"/>
        <v>0</v>
      </c>
      <c r="NDI47" s="352">
        <f t="shared" si="174"/>
        <v>0</v>
      </c>
      <c r="NDJ47" s="352">
        <f t="shared" si="174"/>
        <v>0</v>
      </c>
      <c r="NDK47" s="352">
        <f t="shared" si="174"/>
        <v>0</v>
      </c>
      <c r="NDL47" s="352">
        <f t="shared" si="174"/>
        <v>0</v>
      </c>
      <c r="NDM47" s="352">
        <f t="shared" si="174"/>
        <v>0</v>
      </c>
      <c r="NDN47" s="352">
        <f t="shared" si="174"/>
        <v>0</v>
      </c>
      <c r="NDO47" s="352">
        <f t="shared" si="174"/>
        <v>0</v>
      </c>
      <c r="NDP47" s="352">
        <f t="shared" si="174"/>
        <v>0</v>
      </c>
      <c r="NDQ47" s="352">
        <f t="shared" si="174"/>
        <v>0</v>
      </c>
      <c r="NDR47" s="352">
        <f t="shared" si="174"/>
        <v>0</v>
      </c>
      <c r="NDS47" s="352">
        <f t="shared" si="174"/>
        <v>0</v>
      </c>
      <c r="NDT47" s="352">
        <f t="shared" si="174"/>
        <v>0</v>
      </c>
      <c r="NDU47" s="352">
        <f t="shared" si="174"/>
        <v>0</v>
      </c>
      <c r="NDV47" s="352">
        <f t="shared" si="174"/>
        <v>0</v>
      </c>
      <c r="NDW47" s="352">
        <f t="shared" si="174"/>
        <v>0</v>
      </c>
      <c r="NDX47" s="352">
        <f t="shared" si="174"/>
        <v>0</v>
      </c>
      <c r="NDY47" s="352">
        <f t="shared" si="174"/>
        <v>0</v>
      </c>
      <c r="NDZ47" s="352">
        <f t="shared" si="174"/>
        <v>0</v>
      </c>
      <c r="NEA47" s="352">
        <f t="shared" si="174"/>
        <v>0</v>
      </c>
      <c r="NEB47" s="352">
        <f t="shared" si="174"/>
        <v>0</v>
      </c>
      <c r="NEC47" s="352">
        <f t="shared" si="174"/>
        <v>0</v>
      </c>
      <c r="NED47" s="352">
        <f t="shared" si="174"/>
        <v>0</v>
      </c>
      <c r="NEE47" s="352">
        <f t="shared" si="174"/>
        <v>0</v>
      </c>
      <c r="NEF47" s="352">
        <f t="shared" si="174"/>
        <v>0</v>
      </c>
      <c r="NEG47" s="352">
        <f t="shared" si="174"/>
        <v>0</v>
      </c>
      <c r="NEH47" s="352">
        <f t="shared" si="174"/>
        <v>0</v>
      </c>
      <c r="NEI47" s="352">
        <f t="shared" si="174"/>
        <v>0</v>
      </c>
      <c r="NEJ47" s="352">
        <f t="shared" si="174"/>
        <v>0</v>
      </c>
      <c r="NEK47" s="352">
        <f t="shared" si="174"/>
        <v>0</v>
      </c>
      <c r="NEL47" s="352">
        <f t="shared" si="174"/>
        <v>0</v>
      </c>
      <c r="NEM47" s="352">
        <f t="shared" si="174"/>
        <v>0</v>
      </c>
      <c r="NEN47" s="352">
        <f t="shared" si="174"/>
        <v>0</v>
      </c>
      <c r="NEO47" s="352">
        <f t="shared" si="174"/>
        <v>0</v>
      </c>
      <c r="NEP47" s="352">
        <f t="shared" ref="NEP47:NHA47" si="175">SUM(NEP43:NEP46)</f>
        <v>0</v>
      </c>
      <c r="NEQ47" s="352">
        <f t="shared" si="175"/>
        <v>0</v>
      </c>
      <c r="NER47" s="352">
        <f t="shared" si="175"/>
        <v>0</v>
      </c>
      <c r="NES47" s="352">
        <f t="shared" si="175"/>
        <v>0</v>
      </c>
      <c r="NET47" s="352">
        <f t="shared" si="175"/>
        <v>0</v>
      </c>
      <c r="NEU47" s="352">
        <f t="shared" si="175"/>
        <v>0</v>
      </c>
      <c r="NEV47" s="352">
        <f t="shared" si="175"/>
        <v>0</v>
      </c>
      <c r="NEW47" s="352">
        <f t="shared" si="175"/>
        <v>0</v>
      </c>
      <c r="NEX47" s="352">
        <f t="shared" si="175"/>
        <v>0</v>
      </c>
      <c r="NEY47" s="352">
        <f t="shared" si="175"/>
        <v>0</v>
      </c>
      <c r="NEZ47" s="352">
        <f t="shared" si="175"/>
        <v>0</v>
      </c>
      <c r="NFA47" s="352">
        <f t="shared" si="175"/>
        <v>0</v>
      </c>
      <c r="NFB47" s="352">
        <f t="shared" si="175"/>
        <v>0</v>
      </c>
      <c r="NFC47" s="352">
        <f t="shared" si="175"/>
        <v>0</v>
      </c>
      <c r="NFD47" s="352">
        <f t="shared" si="175"/>
        <v>0</v>
      </c>
      <c r="NFE47" s="352">
        <f t="shared" si="175"/>
        <v>0</v>
      </c>
      <c r="NFF47" s="352">
        <f t="shared" si="175"/>
        <v>0</v>
      </c>
      <c r="NFG47" s="352">
        <f t="shared" si="175"/>
        <v>0</v>
      </c>
      <c r="NFH47" s="352">
        <f t="shared" si="175"/>
        <v>0</v>
      </c>
      <c r="NFI47" s="352">
        <f t="shared" si="175"/>
        <v>0</v>
      </c>
      <c r="NFJ47" s="352">
        <f t="shared" si="175"/>
        <v>0</v>
      </c>
      <c r="NFK47" s="352">
        <f t="shared" si="175"/>
        <v>0</v>
      </c>
      <c r="NFL47" s="352">
        <f t="shared" si="175"/>
        <v>0</v>
      </c>
      <c r="NFM47" s="352">
        <f t="shared" si="175"/>
        <v>0</v>
      </c>
      <c r="NFN47" s="352">
        <f t="shared" si="175"/>
        <v>0</v>
      </c>
      <c r="NFO47" s="352">
        <f t="shared" si="175"/>
        <v>0</v>
      </c>
      <c r="NFP47" s="352">
        <f t="shared" si="175"/>
        <v>0</v>
      </c>
      <c r="NFQ47" s="352">
        <f t="shared" si="175"/>
        <v>0</v>
      </c>
      <c r="NFR47" s="352">
        <f t="shared" si="175"/>
        <v>0</v>
      </c>
      <c r="NFS47" s="352">
        <f t="shared" si="175"/>
        <v>0</v>
      </c>
      <c r="NFT47" s="352">
        <f t="shared" si="175"/>
        <v>0</v>
      </c>
      <c r="NFU47" s="352">
        <f t="shared" si="175"/>
        <v>0</v>
      </c>
      <c r="NFV47" s="352">
        <f t="shared" si="175"/>
        <v>0</v>
      </c>
      <c r="NFW47" s="352">
        <f t="shared" si="175"/>
        <v>0</v>
      </c>
      <c r="NFX47" s="352">
        <f t="shared" si="175"/>
        <v>0</v>
      </c>
      <c r="NFY47" s="352">
        <f t="shared" si="175"/>
        <v>0</v>
      </c>
      <c r="NFZ47" s="352">
        <f t="shared" si="175"/>
        <v>0</v>
      </c>
      <c r="NGA47" s="352">
        <f t="shared" si="175"/>
        <v>0</v>
      </c>
      <c r="NGB47" s="352">
        <f t="shared" si="175"/>
        <v>0</v>
      </c>
      <c r="NGC47" s="352">
        <f t="shared" si="175"/>
        <v>0</v>
      </c>
      <c r="NGD47" s="352">
        <f t="shared" si="175"/>
        <v>0</v>
      </c>
      <c r="NGE47" s="352">
        <f t="shared" si="175"/>
        <v>0</v>
      </c>
      <c r="NGF47" s="352">
        <f t="shared" si="175"/>
        <v>0</v>
      </c>
      <c r="NGG47" s="352">
        <f t="shared" si="175"/>
        <v>0</v>
      </c>
      <c r="NGH47" s="352">
        <f t="shared" si="175"/>
        <v>0</v>
      </c>
      <c r="NGI47" s="352">
        <f t="shared" si="175"/>
        <v>0</v>
      </c>
      <c r="NGJ47" s="352">
        <f t="shared" si="175"/>
        <v>0</v>
      </c>
      <c r="NGK47" s="352">
        <f t="shared" si="175"/>
        <v>0</v>
      </c>
      <c r="NGL47" s="352">
        <f t="shared" si="175"/>
        <v>0</v>
      </c>
      <c r="NGM47" s="352">
        <f t="shared" si="175"/>
        <v>0</v>
      </c>
      <c r="NGN47" s="352">
        <f t="shared" si="175"/>
        <v>0</v>
      </c>
      <c r="NGO47" s="352">
        <f t="shared" si="175"/>
        <v>0</v>
      </c>
      <c r="NGP47" s="352">
        <f t="shared" si="175"/>
        <v>0</v>
      </c>
      <c r="NGQ47" s="352">
        <f t="shared" si="175"/>
        <v>0</v>
      </c>
      <c r="NGR47" s="352">
        <f t="shared" si="175"/>
        <v>0</v>
      </c>
      <c r="NGS47" s="352">
        <f t="shared" si="175"/>
        <v>0</v>
      </c>
      <c r="NGT47" s="352">
        <f t="shared" si="175"/>
        <v>0</v>
      </c>
      <c r="NGU47" s="352">
        <f t="shared" si="175"/>
        <v>0</v>
      </c>
      <c r="NGV47" s="352">
        <f t="shared" si="175"/>
        <v>0</v>
      </c>
      <c r="NGW47" s="352">
        <f t="shared" si="175"/>
        <v>0</v>
      </c>
      <c r="NGX47" s="352">
        <f t="shared" si="175"/>
        <v>0</v>
      </c>
      <c r="NGY47" s="352">
        <f t="shared" si="175"/>
        <v>0</v>
      </c>
      <c r="NGZ47" s="352">
        <f t="shared" si="175"/>
        <v>0</v>
      </c>
      <c r="NHA47" s="352">
        <f t="shared" si="175"/>
        <v>0</v>
      </c>
      <c r="NHB47" s="352">
        <f t="shared" ref="NHB47:NJM47" si="176">SUM(NHB43:NHB46)</f>
        <v>0</v>
      </c>
      <c r="NHC47" s="352">
        <f t="shared" si="176"/>
        <v>0</v>
      </c>
      <c r="NHD47" s="352">
        <f t="shared" si="176"/>
        <v>0</v>
      </c>
      <c r="NHE47" s="352">
        <f t="shared" si="176"/>
        <v>0</v>
      </c>
      <c r="NHF47" s="352">
        <f t="shared" si="176"/>
        <v>0</v>
      </c>
      <c r="NHG47" s="352">
        <f t="shared" si="176"/>
        <v>0</v>
      </c>
      <c r="NHH47" s="352">
        <f t="shared" si="176"/>
        <v>0</v>
      </c>
      <c r="NHI47" s="352">
        <f t="shared" si="176"/>
        <v>0</v>
      </c>
      <c r="NHJ47" s="352">
        <f t="shared" si="176"/>
        <v>0</v>
      </c>
      <c r="NHK47" s="352">
        <f t="shared" si="176"/>
        <v>0</v>
      </c>
      <c r="NHL47" s="352">
        <f t="shared" si="176"/>
        <v>0</v>
      </c>
      <c r="NHM47" s="352">
        <f t="shared" si="176"/>
        <v>0</v>
      </c>
      <c r="NHN47" s="352">
        <f t="shared" si="176"/>
        <v>0</v>
      </c>
      <c r="NHO47" s="352">
        <f t="shared" si="176"/>
        <v>0</v>
      </c>
      <c r="NHP47" s="352">
        <f t="shared" si="176"/>
        <v>0</v>
      </c>
      <c r="NHQ47" s="352">
        <f t="shared" si="176"/>
        <v>0</v>
      </c>
      <c r="NHR47" s="352">
        <f t="shared" si="176"/>
        <v>0</v>
      </c>
      <c r="NHS47" s="352">
        <f t="shared" si="176"/>
        <v>0</v>
      </c>
      <c r="NHT47" s="352">
        <f t="shared" si="176"/>
        <v>0</v>
      </c>
      <c r="NHU47" s="352">
        <f t="shared" si="176"/>
        <v>0</v>
      </c>
      <c r="NHV47" s="352">
        <f t="shared" si="176"/>
        <v>0</v>
      </c>
      <c r="NHW47" s="352">
        <f t="shared" si="176"/>
        <v>0</v>
      </c>
      <c r="NHX47" s="352">
        <f t="shared" si="176"/>
        <v>0</v>
      </c>
      <c r="NHY47" s="352">
        <f t="shared" si="176"/>
        <v>0</v>
      </c>
      <c r="NHZ47" s="352">
        <f t="shared" si="176"/>
        <v>0</v>
      </c>
      <c r="NIA47" s="352">
        <f t="shared" si="176"/>
        <v>0</v>
      </c>
      <c r="NIB47" s="352">
        <f t="shared" si="176"/>
        <v>0</v>
      </c>
      <c r="NIC47" s="352">
        <f t="shared" si="176"/>
        <v>0</v>
      </c>
      <c r="NID47" s="352">
        <f t="shared" si="176"/>
        <v>0</v>
      </c>
      <c r="NIE47" s="352">
        <f t="shared" si="176"/>
        <v>0</v>
      </c>
      <c r="NIF47" s="352">
        <f t="shared" si="176"/>
        <v>0</v>
      </c>
      <c r="NIG47" s="352">
        <f t="shared" si="176"/>
        <v>0</v>
      </c>
      <c r="NIH47" s="352">
        <f t="shared" si="176"/>
        <v>0</v>
      </c>
      <c r="NII47" s="352">
        <f t="shared" si="176"/>
        <v>0</v>
      </c>
      <c r="NIJ47" s="352">
        <f t="shared" si="176"/>
        <v>0</v>
      </c>
      <c r="NIK47" s="352">
        <f t="shared" si="176"/>
        <v>0</v>
      </c>
      <c r="NIL47" s="352">
        <f t="shared" si="176"/>
        <v>0</v>
      </c>
      <c r="NIM47" s="352">
        <f t="shared" si="176"/>
        <v>0</v>
      </c>
      <c r="NIN47" s="352">
        <f t="shared" si="176"/>
        <v>0</v>
      </c>
      <c r="NIO47" s="352">
        <f t="shared" si="176"/>
        <v>0</v>
      </c>
      <c r="NIP47" s="352">
        <f t="shared" si="176"/>
        <v>0</v>
      </c>
      <c r="NIQ47" s="352">
        <f t="shared" si="176"/>
        <v>0</v>
      </c>
      <c r="NIR47" s="352">
        <f t="shared" si="176"/>
        <v>0</v>
      </c>
      <c r="NIS47" s="352">
        <f t="shared" si="176"/>
        <v>0</v>
      </c>
      <c r="NIT47" s="352">
        <f t="shared" si="176"/>
        <v>0</v>
      </c>
      <c r="NIU47" s="352">
        <f t="shared" si="176"/>
        <v>0</v>
      </c>
      <c r="NIV47" s="352">
        <f t="shared" si="176"/>
        <v>0</v>
      </c>
      <c r="NIW47" s="352">
        <f t="shared" si="176"/>
        <v>0</v>
      </c>
      <c r="NIX47" s="352">
        <f t="shared" si="176"/>
        <v>0</v>
      </c>
      <c r="NIY47" s="352">
        <f t="shared" si="176"/>
        <v>0</v>
      </c>
      <c r="NIZ47" s="352">
        <f t="shared" si="176"/>
        <v>0</v>
      </c>
      <c r="NJA47" s="352">
        <f t="shared" si="176"/>
        <v>0</v>
      </c>
      <c r="NJB47" s="352">
        <f t="shared" si="176"/>
        <v>0</v>
      </c>
      <c r="NJC47" s="352">
        <f t="shared" si="176"/>
        <v>0</v>
      </c>
      <c r="NJD47" s="352">
        <f t="shared" si="176"/>
        <v>0</v>
      </c>
      <c r="NJE47" s="352">
        <f t="shared" si="176"/>
        <v>0</v>
      </c>
      <c r="NJF47" s="352">
        <f t="shared" si="176"/>
        <v>0</v>
      </c>
      <c r="NJG47" s="352">
        <f t="shared" si="176"/>
        <v>0</v>
      </c>
      <c r="NJH47" s="352">
        <f t="shared" si="176"/>
        <v>0</v>
      </c>
      <c r="NJI47" s="352">
        <f t="shared" si="176"/>
        <v>0</v>
      </c>
      <c r="NJJ47" s="352">
        <f t="shared" si="176"/>
        <v>0</v>
      </c>
      <c r="NJK47" s="352">
        <f t="shared" si="176"/>
        <v>0</v>
      </c>
      <c r="NJL47" s="352">
        <f t="shared" si="176"/>
        <v>0</v>
      </c>
      <c r="NJM47" s="352">
        <f t="shared" si="176"/>
        <v>0</v>
      </c>
      <c r="NJN47" s="352">
        <f t="shared" ref="NJN47:NLY47" si="177">SUM(NJN43:NJN46)</f>
        <v>0</v>
      </c>
      <c r="NJO47" s="352">
        <f t="shared" si="177"/>
        <v>0</v>
      </c>
      <c r="NJP47" s="352">
        <f t="shared" si="177"/>
        <v>0</v>
      </c>
      <c r="NJQ47" s="352">
        <f t="shared" si="177"/>
        <v>0</v>
      </c>
      <c r="NJR47" s="352">
        <f t="shared" si="177"/>
        <v>0</v>
      </c>
      <c r="NJS47" s="352">
        <f t="shared" si="177"/>
        <v>0</v>
      </c>
      <c r="NJT47" s="352">
        <f t="shared" si="177"/>
        <v>0</v>
      </c>
      <c r="NJU47" s="352">
        <f t="shared" si="177"/>
        <v>0</v>
      </c>
      <c r="NJV47" s="352">
        <f t="shared" si="177"/>
        <v>0</v>
      </c>
      <c r="NJW47" s="352">
        <f t="shared" si="177"/>
        <v>0</v>
      </c>
      <c r="NJX47" s="352">
        <f t="shared" si="177"/>
        <v>0</v>
      </c>
      <c r="NJY47" s="352">
        <f t="shared" si="177"/>
        <v>0</v>
      </c>
      <c r="NJZ47" s="352">
        <f t="shared" si="177"/>
        <v>0</v>
      </c>
      <c r="NKA47" s="352">
        <f t="shared" si="177"/>
        <v>0</v>
      </c>
      <c r="NKB47" s="352">
        <f t="shared" si="177"/>
        <v>0</v>
      </c>
      <c r="NKC47" s="352">
        <f t="shared" si="177"/>
        <v>0</v>
      </c>
      <c r="NKD47" s="352">
        <f t="shared" si="177"/>
        <v>0</v>
      </c>
      <c r="NKE47" s="352">
        <f t="shared" si="177"/>
        <v>0</v>
      </c>
      <c r="NKF47" s="352">
        <f t="shared" si="177"/>
        <v>0</v>
      </c>
      <c r="NKG47" s="352">
        <f t="shared" si="177"/>
        <v>0</v>
      </c>
      <c r="NKH47" s="352">
        <f t="shared" si="177"/>
        <v>0</v>
      </c>
      <c r="NKI47" s="352">
        <f t="shared" si="177"/>
        <v>0</v>
      </c>
      <c r="NKJ47" s="352">
        <f t="shared" si="177"/>
        <v>0</v>
      </c>
      <c r="NKK47" s="352">
        <f t="shared" si="177"/>
        <v>0</v>
      </c>
      <c r="NKL47" s="352">
        <f t="shared" si="177"/>
        <v>0</v>
      </c>
      <c r="NKM47" s="352">
        <f t="shared" si="177"/>
        <v>0</v>
      </c>
      <c r="NKN47" s="352">
        <f t="shared" si="177"/>
        <v>0</v>
      </c>
      <c r="NKO47" s="352">
        <f t="shared" si="177"/>
        <v>0</v>
      </c>
      <c r="NKP47" s="352">
        <f t="shared" si="177"/>
        <v>0</v>
      </c>
      <c r="NKQ47" s="352">
        <f t="shared" si="177"/>
        <v>0</v>
      </c>
      <c r="NKR47" s="352">
        <f t="shared" si="177"/>
        <v>0</v>
      </c>
      <c r="NKS47" s="352">
        <f t="shared" si="177"/>
        <v>0</v>
      </c>
      <c r="NKT47" s="352">
        <f t="shared" si="177"/>
        <v>0</v>
      </c>
      <c r="NKU47" s="352">
        <f t="shared" si="177"/>
        <v>0</v>
      </c>
      <c r="NKV47" s="352">
        <f t="shared" si="177"/>
        <v>0</v>
      </c>
      <c r="NKW47" s="352">
        <f t="shared" si="177"/>
        <v>0</v>
      </c>
      <c r="NKX47" s="352">
        <f t="shared" si="177"/>
        <v>0</v>
      </c>
      <c r="NKY47" s="352">
        <f t="shared" si="177"/>
        <v>0</v>
      </c>
      <c r="NKZ47" s="352">
        <f t="shared" si="177"/>
        <v>0</v>
      </c>
      <c r="NLA47" s="352">
        <f t="shared" si="177"/>
        <v>0</v>
      </c>
      <c r="NLB47" s="352">
        <f t="shared" si="177"/>
        <v>0</v>
      </c>
      <c r="NLC47" s="352">
        <f t="shared" si="177"/>
        <v>0</v>
      </c>
      <c r="NLD47" s="352">
        <f t="shared" si="177"/>
        <v>0</v>
      </c>
      <c r="NLE47" s="352">
        <f t="shared" si="177"/>
        <v>0</v>
      </c>
      <c r="NLF47" s="352">
        <f t="shared" si="177"/>
        <v>0</v>
      </c>
      <c r="NLG47" s="352">
        <f t="shared" si="177"/>
        <v>0</v>
      </c>
      <c r="NLH47" s="352">
        <f t="shared" si="177"/>
        <v>0</v>
      </c>
      <c r="NLI47" s="352">
        <f t="shared" si="177"/>
        <v>0</v>
      </c>
      <c r="NLJ47" s="352">
        <f t="shared" si="177"/>
        <v>0</v>
      </c>
      <c r="NLK47" s="352">
        <f t="shared" si="177"/>
        <v>0</v>
      </c>
      <c r="NLL47" s="352">
        <f t="shared" si="177"/>
        <v>0</v>
      </c>
      <c r="NLM47" s="352">
        <f t="shared" si="177"/>
        <v>0</v>
      </c>
      <c r="NLN47" s="352">
        <f t="shared" si="177"/>
        <v>0</v>
      </c>
      <c r="NLO47" s="352">
        <f t="shared" si="177"/>
        <v>0</v>
      </c>
      <c r="NLP47" s="352">
        <f t="shared" si="177"/>
        <v>0</v>
      </c>
      <c r="NLQ47" s="352">
        <f t="shared" si="177"/>
        <v>0</v>
      </c>
      <c r="NLR47" s="352">
        <f t="shared" si="177"/>
        <v>0</v>
      </c>
      <c r="NLS47" s="352">
        <f t="shared" si="177"/>
        <v>0</v>
      </c>
      <c r="NLT47" s="352">
        <f t="shared" si="177"/>
        <v>0</v>
      </c>
      <c r="NLU47" s="352">
        <f t="shared" si="177"/>
        <v>0</v>
      </c>
      <c r="NLV47" s="352">
        <f t="shared" si="177"/>
        <v>0</v>
      </c>
      <c r="NLW47" s="352">
        <f t="shared" si="177"/>
        <v>0</v>
      </c>
      <c r="NLX47" s="352">
        <f t="shared" si="177"/>
        <v>0</v>
      </c>
      <c r="NLY47" s="352">
        <f t="shared" si="177"/>
        <v>0</v>
      </c>
      <c r="NLZ47" s="352">
        <f t="shared" ref="NLZ47:NOK47" si="178">SUM(NLZ43:NLZ46)</f>
        <v>0</v>
      </c>
      <c r="NMA47" s="352">
        <f t="shared" si="178"/>
        <v>0</v>
      </c>
      <c r="NMB47" s="352">
        <f t="shared" si="178"/>
        <v>0</v>
      </c>
      <c r="NMC47" s="352">
        <f t="shared" si="178"/>
        <v>0</v>
      </c>
      <c r="NMD47" s="352">
        <f t="shared" si="178"/>
        <v>0</v>
      </c>
      <c r="NME47" s="352">
        <f t="shared" si="178"/>
        <v>0</v>
      </c>
      <c r="NMF47" s="352">
        <f t="shared" si="178"/>
        <v>0</v>
      </c>
      <c r="NMG47" s="352">
        <f t="shared" si="178"/>
        <v>0</v>
      </c>
      <c r="NMH47" s="352">
        <f t="shared" si="178"/>
        <v>0</v>
      </c>
      <c r="NMI47" s="352">
        <f t="shared" si="178"/>
        <v>0</v>
      </c>
      <c r="NMJ47" s="352">
        <f t="shared" si="178"/>
        <v>0</v>
      </c>
      <c r="NMK47" s="352">
        <f t="shared" si="178"/>
        <v>0</v>
      </c>
      <c r="NML47" s="352">
        <f t="shared" si="178"/>
        <v>0</v>
      </c>
      <c r="NMM47" s="352">
        <f t="shared" si="178"/>
        <v>0</v>
      </c>
      <c r="NMN47" s="352">
        <f t="shared" si="178"/>
        <v>0</v>
      </c>
      <c r="NMO47" s="352">
        <f t="shared" si="178"/>
        <v>0</v>
      </c>
      <c r="NMP47" s="352">
        <f t="shared" si="178"/>
        <v>0</v>
      </c>
      <c r="NMQ47" s="352">
        <f t="shared" si="178"/>
        <v>0</v>
      </c>
      <c r="NMR47" s="352">
        <f t="shared" si="178"/>
        <v>0</v>
      </c>
      <c r="NMS47" s="352">
        <f t="shared" si="178"/>
        <v>0</v>
      </c>
      <c r="NMT47" s="352">
        <f t="shared" si="178"/>
        <v>0</v>
      </c>
      <c r="NMU47" s="352">
        <f t="shared" si="178"/>
        <v>0</v>
      </c>
      <c r="NMV47" s="352">
        <f t="shared" si="178"/>
        <v>0</v>
      </c>
      <c r="NMW47" s="352">
        <f t="shared" si="178"/>
        <v>0</v>
      </c>
      <c r="NMX47" s="352">
        <f t="shared" si="178"/>
        <v>0</v>
      </c>
      <c r="NMY47" s="352">
        <f t="shared" si="178"/>
        <v>0</v>
      </c>
      <c r="NMZ47" s="352">
        <f t="shared" si="178"/>
        <v>0</v>
      </c>
      <c r="NNA47" s="352">
        <f t="shared" si="178"/>
        <v>0</v>
      </c>
      <c r="NNB47" s="352">
        <f t="shared" si="178"/>
        <v>0</v>
      </c>
      <c r="NNC47" s="352">
        <f t="shared" si="178"/>
        <v>0</v>
      </c>
      <c r="NND47" s="352">
        <f t="shared" si="178"/>
        <v>0</v>
      </c>
      <c r="NNE47" s="352">
        <f t="shared" si="178"/>
        <v>0</v>
      </c>
      <c r="NNF47" s="352">
        <f t="shared" si="178"/>
        <v>0</v>
      </c>
      <c r="NNG47" s="352">
        <f t="shared" si="178"/>
        <v>0</v>
      </c>
      <c r="NNH47" s="352">
        <f t="shared" si="178"/>
        <v>0</v>
      </c>
      <c r="NNI47" s="352">
        <f t="shared" si="178"/>
        <v>0</v>
      </c>
      <c r="NNJ47" s="352">
        <f t="shared" si="178"/>
        <v>0</v>
      </c>
      <c r="NNK47" s="352">
        <f t="shared" si="178"/>
        <v>0</v>
      </c>
      <c r="NNL47" s="352">
        <f t="shared" si="178"/>
        <v>0</v>
      </c>
      <c r="NNM47" s="352">
        <f t="shared" si="178"/>
        <v>0</v>
      </c>
      <c r="NNN47" s="352">
        <f t="shared" si="178"/>
        <v>0</v>
      </c>
      <c r="NNO47" s="352">
        <f t="shared" si="178"/>
        <v>0</v>
      </c>
      <c r="NNP47" s="352">
        <f t="shared" si="178"/>
        <v>0</v>
      </c>
      <c r="NNQ47" s="352">
        <f t="shared" si="178"/>
        <v>0</v>
      </c>
      <c r="NNR47" s="352">
        <f t="shared" si="178"/>
        <v>0</v>
      </c>
      <c r="NNS47" s="352">
        <f t="shared" si="178"/>
        <v>0</v>
      </c>
      <c r="NNT47" s="352">
        <f t="shared" si="178"/>
        <v>0</v>
      </c>
      <c r="NNU47" s="352">
        <f t="shared" si="178"/>
        <v>0</v>
      </c>
      <c r="NNV47" s="352">
        <f t="shared" si="178"/>
        <v>0</v>
      </c>
      <c r="NNW47" s="352">
        <f t="shared" si="178"/>
        <v>0</v>
      </c>
      <c r="NNX47" s="352">
        <f t="shared" si="178"/>
        <v>0</v>
      </c>
      <c r="NNY47" s="352">
        <f t="shared" si="178"/>
        <v>0</v>
      </c>
      <c r="NNZ47" s="352">
        <f t="shared" si="178"/>
        <v>0</v>
      </c>
      <c r="NOA47" s="352">
        <f t="shared" si="178"/>
        <v>0</v>
      </c>
      <c r="NOB47" s="352">
        <f t="shared" si="178"/>
        <v>0</v>
      </c>
      <c r="NOC47" s="352">
        <f t="shared" si="178"/>
        <v>0</v>
      </c>
      <c r="NOD47" s="352">
        <f t="shared" si="178"/>
        <v>0</v>
      </c>
      <c r="NOE47" s="352">
        <f t="shared" si="178"/>
        <v>0</v>
      </c>
      <c r="NOF47" s="352">
        <f t="shared" si="178"/>
        <v>0</v>
      </c>
      <c r="NOG47" s="352">
        <f t="shared" si="178"/>
        <v>0</v>
      </c>
      <c r="NOH47" s="352">
        <f t="shared" si="178"/>
        <v>0</v>
      </c>
      <c r="NOI47" s="352">
        <f t="shared" si="178"/>
        <v>0</v>
      </c>
      <c r="NOJ47" s="352">
        <f t="shared" si="178"/>
        <v>0</v>
      </c>
      <c r="NOK47" s="352">
        <f t="shared" si="178"/>
        <v>0</v>
      </c>
      <c r="NOL47" s="352">
        <f t="shared" ref="NOL47:NQW47" si="179">SUM(NOL43:NOL46)</f>
        <v>0</v>
      </c>
      <c r="NOM47" s="352">
        <f t="shared" si="179"/>
        <v>0</v>
      </c>
      <c r="NON47" s="352">
        <f t="shared" si="179"/>
        <v>0</v>
      </c>
      <c r="NOO47" s="352">
        <f t="shared" si="179"/>
        <v>0</v>
      </c>
      <c r="NOP47" s="352">
        <f t="shared" si="179"/>
        <v>0</v>
      </c>
      <c r="NOQ47" s="352">
        <f t="shared" si="179"/>
        <v>0</v>
      </c>
      <c r="NOR47" s="352">
        <f t="shared" si="179"/>
        <v>0</v>
      </c>
      <c r="NOS47" s="352">
        <f t="shared" si="179"/>
        <v>0</v>
      </c>
      <c r="NOT47" s="352">
        <f t="shared" si="179"/>
        <v>0</v>
      </c>
      <c r="NOU47" s="352">
        <f t="shared" si="179"/>
        <v>0</v>
      </c>
      <c r="NOV47" s="352">
        <f t="shared" si="179"/>
        <v>0</v>
      </c>
      <c r="NOW47" s="352">
        <f t="shared" si="179"/>
        <v>0</v>
      </c>
      <c r="NOX47" s="352">
        <f t="shared" si="179"/>
        <v>0</v>
      </c>
      <c r="NOY47" s="352">
        <f t="shared" si="179"/>
        <v>0</v>
      </c>
      <c r="NOZ47" s="352">
        <f t="shared" si="179"/>
        <v>0</v>
      </c>
      <c r="NPA47" s="352">
        <f t="shared" si="179"/>
        <v>0</v>
      </c>
      <c r="NPB47" s="352">
        <f t="shared" si="179"/>
        <v>0</v>
      </c>
      <c r="NPC47" s="352">
        <f t="shared" si="179"/>
        <v>0</v>
      </c>
      <c r="NPD47" s="352">
        <f t="shared" si="179"/>
        <v>0</v>
      </c>
      <c r="NPE47" s="352">
        <f t="shared" si="179"/>
        <v>0</v>
      </c>
      <c r="NPF47" s="352">
        <f t="shared" si="179"/>
        <v>0</v>
      </c>
      <c r="NPG47" s="352">
        <f t="shared" si="179"/>
        <v>0</v>
      </c>
      <c r="NPH47" s="352">
        <f t="shared" si="179"/>
        <v>0</v>
      </c>
      <c r="NPI47" s="352">
        <f t="shared" si="179"/>
        <v>0</v>
      </c>
      <c r="NPJ47" s="352">
        <f t="shared" si="179"/>
        <v>0</v>
      </c>
      <c r="NPK47" s="352">
        <f t="shared" si="179"/>
        <v>0</v>
      </c>
      <c r="NPL47" s="352">
        <f t="shared" si="179"/>
        <v>0</v>
      </c>
      <c r="NPM47" s="352">
        <f t="shared" si="179"/>
        <v>0</v>
      </c>
      <c r="NPN47" s="352">
        <f t="shared" si="179"/>
        <v>0</v>
      </c>
      <c r="NPO47" s="352">
        <f t="shared" si="179"/>
        <v>0</v>
      </c>
      <c r="NPP47" s="352">
        <f t="shared" si="179"/>
        <v>0</v>
      </c>
      <c r="NPQ47" s="352">
        <f t="shared" si="179"/>
        <v>0</v>
      </c>
      <c r="NPR47" s="352">
        <f t="shared" si="179"/>
        <v>0</v>
      </c>
      <c r="NPS47" s="352">
        <f t="shared" si="179"/>
        <v>0</v>
      </c>
      <c r="NPT47" s="352">
        <f t="shared" si="179"/>
        <v>0</v>
      </c>
      <c r="NPU47" s="352">
        <f t="shared" si="179"/>
        <v>0</v>
      </c>
      <c r="NPV47" s="352">
        <f t="shared" si="179"/>
        <v>0</v>
      </c>
      <c r="NPW47" s="352">
        <f t="shared" si="179"/>
        <v>0</v>
      </c>
      <c r="NPX47" s="352">
        <f t="shared" si="179"/>
        <v>0</v>
      </c>
      <c r="NPY47" s="352">
        <f t="shared" si="179"/>
        <v>0</v>
      </c>
      <c r="NPZ47" s="352">
        <f t="shared" si="179"/>
        <v>0</v>
      </c>
      <c r="NQA47" s="352">
        <f t="shared" si="179"/>
        <v>0</v>
      </c>
      <c r="NQB47" s="352">
        <f t="shared" si="179"/>
        <v>0</v>
      </c>
      <c r="NQC47" s="352">
        <f t="shared" si="179"/>
        <v>0</v>
      </c>
      <c r="NQD47" s="352">
        <f t="shared" si="179"/>
        <v>0</v>
      </c>
      <c r="NQE47" s="352">
        <f t="shared" si="179"/>
        <v>0</v>
      </c>
      <c r="NQF47" s="352">
        <f t="shared" si="179"/>
        <v>0</v>
      </c>
      <c r="NQG47" s="352">
        <f t="shared" si="179"/>
        <v>0</v>
      </c>
      <c r="NQH47" s="352">
        <f t="shared" si="179"/>
        <v>0</v>
      </c>
      <c r="NQI47" s="352">
        <f t="shared" si="179"/>
        <v>0</v>
      </c>
      <c r="NQJ47" s="352">
        <f t="shared" si="179"/>
        <v>0</v>
      </c>
      <c r="NQK47" s="352">
        <f t="shared" si="179"/>
        <v>0</v>
      </c>
      <c r="NQL47" s="352">
        <f t="shared" si="179"/>
        <v>0</v>
      </c>
      <c r="NQM47" s="352">
        <f t="shared" si="179"/>
        <v>0</v>
      </c>
      <c r="NQN47" s="352">
        <f t="shared" si="179"/>
        <v>0</v>
      </c>
      <c r="NQO47" s="352">
        <f t="shared" si="179"/>
        <v>0</v>
      </c>
      <c r="NQP47" s="352">
        <f t="shared" si="179"/>
        <v>0</v>
      </c>
      <c r="NQQ47" s="352">
        <f t="shared" si="179"/>
        <v>0</v>
      </c>
      <c r="NQR47" s="352">
        <f t="shared" si="179"/>
        <v>0</v>
      </c>
      <c r="NQS47" s="352">
        <f t="shared" si="179"/>
        <v>0</v>
      </c>
      <c r="NQT47" s="352">
        <f t="shared" si="179"/>
        <v>0</v>
      </c>
      <c r="NQU47" s="352">
        <f t="shared" si="179"/>
        <v>0</v>
      </c>
      <c r="NQV47" s="352">
        <f t="shared" si="179"/>
        <v>0</v>
      </c>
      <c r="NQW47" s="352">
        <f t="shared" si="179"/>
        <v>0</v>
      </c>
      <c r="NQX47" s="352">
        <f t="shared" ref="NQX47:NTI47" si="180">SUM(NQX43:NQX46)</f>
        <v>0</v>
      </c>
      <c r="NQY47" s="352">
        <f t="shared" si="180"/>
        <v>0</v>
      </c>
      <c r="NQZ47" s="352">
        <f t="shared" si="180"/>
        <v>0</v>
      </c>
      <c r="NRA47" s="352">
        <f t="shared" si="180"/>
        <v>0</v>
      </c>
      <c r="NRB47" s="352">
        <f t="shared" si="180"/>
        <v>0</v>
      </c>
      <c r="NRC47" s="352">
        <f t="shared" si="180"/>
        <v>0</v>
      </c>
      <c r="NRD47" s="352">
        <f t="shared" si="180"/>
        <v>0</v>
      </c>
      <c r="NRE47" s="352">
        <f t="shared" si="180"/>
        <v>0</v>
      </c>
      <c r="NRF47" s="352">
        <f t="shared" si="180"/>
        <v>0</v>
      </c>
      <c r="NRG47" s="352">
        <f t="shared" si="180"/>
        <v>0</v>
      </c>
      <c r="NRH47" s="352">
        <f t="shared" si="180"/>
        <v>0</v>
      </c>
      <c r="NRI47" s="352">
        <f t="shared" si="180"/>
        <v>0</v>
      </c>
      <c r="NRJ47" s="352">
        <f t="shared" si="180"/>
        <v>0</v>
      </c>
      <c r="NRK47" s="352">
        <f t="shared" si="180"/>
        <v>0</v>
      </c>
      <c r="NRL47" s="352">
        <f t="shared" si="180"/>
        <v>0</v>
      </c>
      <c r="NRM47" s="352">
        <f t="shared" si="180"/>
        <v>0</v>
      </c>
      <c r="NRN47" s="352">
        <f t="shared" si="180"/>
        <v>0</v>
      </c>
      <c r="NRO47" s="352">
        <f t="shared" si="180"/>
        <v>0</v>
      </c>
      <c r="NRP47" s="352">
        <f t="shared" si="180"/>
        <v>0</v>
      </c>
      <c r="NRQ47" s="352">
        <f t="shared" si="180"/>
        <v>0</v>
      </c>
      <c r="NRR47" s="352">
        <f t="shared" si="180"/>
        <v>0</v>
      </c>
      <c r="NRS47" s="352">
        <f t="shared" si="180"/>
        <v>0</v>
      </c>
      <c r="NRT47" s="352">
        <f t="shared" si="180"/>
        <v>0</v>
      </c>
      <c r="NRU47" s="352">
        <f t="shared" si="180"/>
        <v>0</v>
      </c>
      <c r="NRV47" s="352">
        <f t="shared" si="180"/>
        <v>0</v>
      </c>
      <c r="NRW47" s="352">
        <f t="shared" si="180"/>
        <v>0</v>
      </c>
      <c r="NRX47" s="352">
        <f t="shared" si="180"/>
        <v>0</v>
      </c>
      <c r="NRY47" s="352">
        <f t="shared" si="180"/>
        <v>0</v>
      </c>
      <c r="NRZ47" s="352">
        <f t="shared" si="180"/>
        <v>0</v>
      </c>
      <c r="NSA47" s="352">
        <f t="shared" si="180"/>
        <v>0</v>
      </c>
      <c r="NSB47" s="352">
        <f t="shared" si="180"/>
        <v>0</v>
      </c>
      <c r="NSC47" s="352">
        <f t="shared" si="180"/>
        <v>0</v>
      </c>
      <c r="NSD47" s="352">
        <f t="shared" si="180"/>
        <v>0</v>
      </c>
      <c r="NSE47" s="352">
        <f t="shared" si="180"/>
        <v>0</v>
      </c>
      <c r="NSF47" s="352">
        <f t="shared" si="180"/>
        <v>0</v>
      </c>
      <c r="NSG47" s="352">
        <f t="shared" si="180"/>
        <v>0</v>
      </c>
      <c r="NSH47" s="352">
        <f t="shared" si="180"/>
        <v>0</v>
      </c>
      <c r="NSI47" s="352">
        <f t="shared" si="180"/>
        <v>0</v>
      </c>
      <c r="NSJ47" s="352">
        <f t="shared" si="180"/>
        <v>0</v>
      </c>
      <c r="NSK47" s="352">
        <f t="shared" si="180"/>
        <v>0</v>
      </c>
      <c r="NSL47" s="352">
        <f t="shared" si="180"/>
        <v>0</v>
      </c>
      <c r="NSM47" s="352">
        <f t="shared" si="180"/>
        <v>0</v>
      </c>
      <c r="NSN47" s="352">
        <f t="shared" si="180"/>
        <v>0</v>
      </c>
      <c r="NSO47" s="352">
        <f t="shared" si="180"/>
        <v>0</v>
      </c>
      <c r="NSP47" s="352">
        <f t="shared" si="180"/>
        <v>0</v>
      </c>
      <c r="NSQ47" s="352">
        <f t="shared" si="180"/>
        <v>0</v>
      </c>
      <c r="NSR47" s="352">
        <f t="shared" si="180"/>
        <v>0</v>
      </c>
      <c r="NSS47" s="352">
        <f t="shared" si="180"/>
        <v>0</v>
      </c>
      <c r="NST47" s="352">
        <f t="shared" si="180"/>
        <v>0</v>
      </c>
      <c r="NSU47" s="352">
        <f t="shared" si="180"/>
        <v>0</v>
      </c>
      <c r="NSV47" s="352">
        <f t="shared" si="180"/>
        <v>0</v>
      </c>
      <c r="NSW47" s="352">
        <f t="shared" si="180"/>
        <v>0</v>
      </c>
      <c r="NSX47" s="352">
        <f t="shared" si="180"/>
        <v>0</v>
      </c>
      <c r="NSY47" s="352">
        <f t="shared" si="180"/>
        <v>0</v>
      </c>
      <c r="NSZ47" s="352">
        <f t="shared" si="180"/>
        <v>0</v>
      </c>
      <c r="NTA47" s="352">
        <f t="shared" si="180"/>
        <v>0</v>
      </c>
      <c r="NTB47" s="352">
        <f t="shared" si="180"/>
        <v>0</v>
      </c>
      <c r="NTC47" s="352">
        <f t="shared" si="180"/>
        <v>0</v>
      </c>
      <c r="NTD47" s="352">
        <f t="shared" si="180"/>
        <v>0</v>
      </c>
      <c r="NTE47" s="352">
        <f t="shared" si="180"/>
        <v>0</v>
      </c>
      <c r="NTF47" s="352">
        <f t="shared" si="180"/>
        <v>0</v>
      </c>
      <c r="NTG47" s="352">
        <f t="shared" si="180"/>
        <v>0</v>
      </c>
      <c r="NTH47" s="352">
        <f t="shared" si="180"/>
        <v>0</v>
      </c>
      <c r="NTI47" s="352">
        <f t="shared" si="180"/>
        <v>0</v>
      </c>
      <c r="NTJ47" s="352">
        <f t="shared" ref="NTJ47:NVU47" si="181">SUM(NTJ43:NTJ46)</f>
        <v>0</v>
      </c>
      <c r="NTK47" s="352">
        <f t="shared" si="181"/>
        <v>0</v>
      </c>
      <c r="NTL47" s="352">
        <f t="shared" si="181"/>
        <v>0</v>
      </c>
      <c r="NTM47" s="352">
        <f t="shared" si="181"/>
        <v>0</v>
      </c>
      <c r="NTN47" s="352">
        <f t="shared" si="181"/>
        <v>0</v>
      </c>
      <c r="NTO47" s="352">
        <f t="shared" si="181"/>
        <v>0</v>
      </c>
      <c r="NTP47" s="352">
        <f t="shared" si="181"/>
        <v>0</v>
      </c>
      <c r="NTQ47" s="352">
        <f t="shared" si="181"/>
        <v>0</v>
      </c>
      <c r="NTR47" s="352">
        <f t="shared" si="181"/>
        <v>0</v>
      </c>
      <c r="NTS47" s="352">
        <f t="shared" si="181"/>
        <v>0</v>
      </c>
      <c r="NTT47" s="352">
        <f t="shared" si="181"/>
        <v>0</v>
      </c>
      <c r="NTU47" s="352">
        <f t="shared" si="181"/>
        <v>0</v>
      </c>
      <c r="NTV47" s="352">
        <f t="shared" si="181"/>
        <v>0</v>
      </c>
      <c r="NTW47" s="352">
        <f t="shared" si="181"/>
        <v>0</v>
      </c>
      <c r="NTX47" s="352">
        <f t="shared" si="181"/>
        <v>0</v>
      </c>
      <c r="NTY47" s="352">
        <f t="shared" si="181"/>
        <v>0</v>
      </c>
      <c r="NTZ47" s="352">
        <f t="shared" si="181"/>
        <v>0</v>
      </c>
      <c r="NUA47" s="352">
        <f t="shared" si="181"/>
        <v>0</v>
      </c>
      <c r="NUB47" s="352">
        <f t="shared" si="181"/>
        <v>0</v>
      </c>
      <c r="NUC47" s="352">
        <f t="shared" si="181"/>
        <v>0</v>
      </c>
      <c r="NUD47" s="352">
        <f t="shared" si="181"/>
        <v>0</v>
      </c>
      <c r="NUE47" s="352">
        <f t="shared" si="181"/>
        <v>0</v>
      </c>
      <c r="NUF47" s="352">
        <f t="shared" si="181"/>
        <v>0</v>
      </c>
      <c r="NUG47" s="352">
        <f t="shared" si="181"/>
        <v>0</v>
      </c>
      <c r="NUH47" s="352">
        <f t="shared" si="181"/>
        <v>0</v>
      </c>
      <c r="NUI47" s="352">
        <f t="shared" si="181"/>
        <v>0</v>
      </c>
      <c r="NUJ47" s="352">
        <f t="shared" si="181"/>
        <v>0</v>
      </c>
      <c r="NUK47" s="352">
        <f t="shared" si="181"/>
        <v>0</v>
      </c>
      <c r="NUL47" s="352">
        <f t="shared" si="181"/>
        <v>0</v>
      </c>
      <c r="NUM47" s="352">
        <f t="shared" si="181"/>
        <v>0</v>
      </c>
      <c r="NUN47" s="352">
        <f t="shared" si="181"/>
        <v>0</v>
      </c>
      <c r="NUO47" s="352">
        <f t="shared" si="181"/>
        <v>0</v>
      </c>
      <c r="NUP47" s="352">
        <f t="shared" si="181"/>
        <v>0</v>
      </c>
      <c r="NUQ47" s="352">
        <f t="shared" si="181"/>
        <v>0</v>
      </c>
      <c r="NUR47" s="352">
        <f t="shared" si="181"/>
        <v>0</v>
      </c>
      <c r="NUS47" s="352">
        <f t="shared" si="181"/>
        <v>0</v>
      </c>
      <c r="NUT47" s="352">
        <f t="shared" si="181"/>
        <v>0</v>
      </c>
      <c r="NUU47" s="352">
        <f t="shared" si="181"/>
        <v>0</v>
      </c>
      <c r="NUV47" s="352">
        <f t="shared" si="181"/>
        <v>0</v>
      </c>
      <c r="NUW47" s="352">
        <f t="shared" si="181"/>
        <v>0</v>
      </c>
      <c r="NUX47" s="352">
        <f t="shared" si="181"/>
        <v>0</v>
      </c>
      <c r="NUY47" s="352">
        <f t="shared" si="181"/>
        <v>0</v>
      </c>
      <c r="NUZ47" s="352">
        <f t="shared" si="181"/>
        <v>0</v>
      </c>
      <c r="NVA47" s="352">
        <f t="shared" si="181"/>
        <v>0</v>
      </c>
      <c r="NVB47" s="352">
        <f t="shared" si="181"/>
        <v>0</v>
      </c>
      <c r="NVC47" s="352">
        <f t="shared" si="181"/>
        <v>0</v>
      </c>
      <c r="NVD47" s="352">
        <f t="shared" si="181"/>
        <v>0</v>
      </c>
      <c r="NVE47" s="352">
        <f t="shared" si="181"/>
        <v>0</v>
      </c>
      <c r="NVF47" s="352">
        <f t="shared" si="181"/>
        <v>0</v>
      </c>
      <c r="NVG47" s="352">
        <f t="shared" si="181"/>
        <v>0</v>
      </c>
      <c r="NVH47" s="352">
        <f t="shared" si="181"/>
        <v>0</v>
      </c>
      <c r="NVI47" s="352">
        <f t="shared" si="181"/>
        <v>0</v>
      </c>
      <c r="NVJ47" s="352">
        <f t="shared" si="181"/>
        <v>0</v>
      </c>
      <c r="NVK47" s="352">
        <f t="shared" si="181"/>
        <v>0</v>
      </c>
      <c r="NVL47" s="352">
        <f t="shared" si="181"/>
        <v>0</v>
      </c>
      <c r="NVM47" s="352">
        <f t="shared" si="181"/>
        <v>0</v>
      </c>
      <c r="NVN47" s="352">
        <f t="shared" si="181"/>
        <v>0</v>
      </c>
      <c r="NVO47" s="352">
        <f t="shared" si="181"/>
        <v>0</v>
      </c>
      <c r="NVP47" s="352">
        <f t="shared" si="181"/>
        <v>0</v>
      </c>
      <c r="NVQ47" s="352">
        <f t="shared" si="181"/>
        <v>0</v>
      </c>
      <c r="NVR47" s="352">
        <f t="shared" si="181"/>
        <v>0</v>
      </c>
      <c r="NVS47" s="352">
        <f t="shared" si="181"/>
        <v>0</v>
      </c>
      <c r="NVT47" s="352">
        <f t="shared" si="181"/>
        <v>0</v>
      </c>
      <c r="NVU47" s="352">
        <f t="shared" si="181"/>
        <v>0</v>
      </c>
      <c r="NVV47" s="352">
        <f t="shared" ref="NVV47:NYG47" si="182">SUM(NVV43:NVV46)</f>
        <v>0</v>
      </c>
      <c r="NVW47" s="352">
        <f t="shared" si="182"/>
        <v>0</v>
      </c>
      <c r="NVX47" s="352">
        <f t="shared" si="182"/>
        <v>0</v>
      </c>
      <c r="NVY47" s="352">
        <f t="shared" si="182"/>
        <v>0</v>
      </c>
      <c r="NVZ47" s="352">
        <f t="shared" si="182"/>
        <v>0</v>
      </c>
      <c r="NWA47" s="352">
        <f t="shared" si="182"/>
        <v>0</v>
      </c>
      <c r="NWB47" s="352">
        <f t="shared" si="182"/>
        <v>0</v>
      </c>
      <c r="NWC47" s="352">
        <f t="shared" si="182"/>
        <v>0</v>
      </c>
      <c r="NWD47" s="352">
        <f t="shared" si="182"/>
        <v>0</v>
      </c>
      <c r="NWE47" s="352">
        <f t="shared" si="182"/>
        <v>0</v>
      </c>
      <c r="NWF47" s="352">
        <f t="shared" si="182"/>
        <v>0</v>
      </c>
      <c r="NWG47" s="352">
        <f t="shared" si="182"/>
        <v>0</v>
      </c>
      <c r="NWH47" s="352">
        <f t="shared" si="182"/>
        <v>0</v>
      </c>
      <c r="NWI47" s="352">
        <f t="shared" si="182"/>
        <v>0</v>
      </c>
      <c r="NWJ47" s="352">
        <f t="shared" si="182"/>
        <v>0</v>
      </c>
      <c r="NWK47" s="352">
        <f t="shared" si="182"/>
        <v>0</v>
      </c>
      <c r="NWL47" s="352">
        <f t="shared" si="182"/>
        <v>0</v>
      </c>
      <c r="NWM47" s="352">
        <f t="shared" si="182"/>
        <v>0</v>
      </c>
      <c r="NWN47" s="352">
        <f t="shared" si="182"/>
        <v>0</v>
      </c>
      <c r="NWO47" s="352">
        <f t="shared" si="182"/>
        <v>0</v>
      </c>
      <c r="NWP47" s="352">
        <f t="shared" si="182"/>
        <v>0</v>
      </c>
      <c r="NWQ47" s="352">
        <f t="shared" si="182"/>
        <v>0</v>
      </c>
      <c r="NWR47" s="352">
        <f t="shared" si="182"/>
        <v>0</v>
      </c>
      <c r="NWS47" s="352">
        <f t="shared" si="182"/>
        <v>0</v>
      </c>
      <c r="NWT47" s="352">
        <f t="shared" si="182"/>
        <v>0</v>
      </c>
      <c r="NWU47" s="352">
        <f t="shared" si="182"/>
        <v>0</v>
      </c>
      <c r="NWV47" s="352">
        <f t="shared" si="182"/>
        <v>0</v>
      </c>
      <c r="NWW47" s="352">
        <f t="shared" si="182"/>
        <v>0</v>
      </c>
      <c r="NWX47" s="352">
        <f t="shared" si="182"/>
        <v>0</v>
      </c>
      <c r="NWY47" s="352">
        <f t="shared" si="182"/>
        <v>0</v>
      </c>
      <c r="NWZ47" s="352">
        <f t="shared" si="182"/>
        <v>0</v>
      </c>
      <c r="NXA47" s="352">
        <f t="shared" si="182"/>
        <v>0</v>
      </c>
      <c r="NXB47" s="352">
        <f t="shared" si="182"/>
        <v>0</v>
      </c>
      <c r="NXC47" s="352">
        <f t="shared" si="182"/>
        <v>0</v>
      </c>
      <c r="NXD47" s="352">
        <f t="shared" si="182"/>
        <v>0</v>
      </c>
      <c r="NXE47" s="352">
        <f t="shared" si="182"/>
        <v>0</v>
      </c>
      <c r="NXF47" s="352">
        <f t="shared" si="182"/>
        <v>0</v>
      </c>
      <c r="NXG47" s="352">
        <f t="shared" si="182"/>
        <v>0</v>
      </c>
      <c r="NXH47" s="352">
        <f t="shared" si="182"/>
        <v>0</v>
      </c>
      <c r="NXI47" s="352">
        <f t="shared" si="182"/>
        <v>0</v>
      </c>
      <c r="NXJ47" s="352">
        <f t="shared" si="182"/>
        <v>0</v>
      </c>
      <c r="NXK47" s="352">
        <f t="shared" si="182"/>
        <v>0</v>
      </c>
      <c r="NXL47" s="352">
        <f t="shared" si="182"/>
        <v>0</v>
      </c>
      <c r="NXM47" s="352">
        <f t="shared" si="182"/>
        <v>0</v>
      </c>
      <c r="NXN47" s="352">
        <f t="shared" si="182"/>
        <v>0</v>
      </c>
      <c r="NXO47" s="352">
        <f t="shared" si="182"/>
        <v>0</v>
      </c>
      <c r="NXP47" s="352">
        <f t="shared" si="182"/>
        <v>0</v>
      </c>
      <c r="NXQ47" s="352">
        <f t="shared" si="182"/>
        <v>0</v>
      </c>
      <c r="NXR47" s="352">
        <f t="shared" si="182"/>
        <v>0</v>
      </c>
      <c r="NXS47" s="352">
        <f t="shared" si="182"/>
        <v>0</v>
      </c>
      <c r="NXT47" s="352">
        <f t="shared" si="182"/>
        <v>0</v>
      </c>
      <c r="NXU47" s="352">
        <f t="shared" si="182"/>
        <v>0</v>
      </c>
      <c r="NXV47" s="352">
        <f t="shared" si="182"/>
        <v>0</v>
      </c>
      <c r="NXW47" s="352">
        <f t="shared" si="182"/>
        <v>0</v>
      </c>
      <c r="NXX47" s="352">
        <f t="shared" si="182"/>
        <v>0</v>
      </c>
      <c r="NXY47" s="352">
        <f t="shared" si="182"/>
        <v>0</v>
      </c>
      <c r="NXZ47" s="352">
        <f t="shared" si="182"/>
        <v>0</v>
      </c>
      <c r="NYA47" s="352">
        <f t="shared" si="182"/>
        <v>0</v>
      </c>
      <c r="NYB47" s="352">
        <f t="shared" si="182"/>
        <v>0</v>
      </c>
      <c r="NYC47" s="352">
        <f t="shared" si="182"/>
        <v>0</v>
      </c>
      <c r="NYD47" s="352">
        <f t="shared" si="182"/>
        <v>0</v>
      </c>
      <c r="NYE47" s="352">
        <f t="shared" si="182"/>
        <v>0</v>
      </c>
      <c r="NYF47" s="352">
        <f t="shared" si="182"/>
        <v>0</v>
      </c>
      <c r="NYG47" s="352">
        <f t="shared" si="182"/>
        <v>0</v>
      </c>
      <c r="NYH47" s="352">
        <f t="shared" ref="NYH47:OAS47" si="183">SUM(NYH43:NYH46)</f>
        <v>0</v>
      </c>
      <c r="NYI47" s="352">
        <f t="shared" si="183"/>
        <v>0</v>
      </c>
      <c r="NYJ47" s="352">
        <f t="shared" si="183"/>
        <v>0</v>
      </c>
      <c r="NYK47" s="352">
        <f t="shared" si="183"/>
        <v>0</v>
      </c>
      <c r="NYL47" s="352">
        <f t="shared" si="183"/>
        <v>0</v>
      </c>
      <c r="NYM47" s="352">
        <f t="shared" si="183"/>
        <v>0</v>
      </c>
      <c r="NYN47" s="352">
        <f t="shared" si="183"/>
        <v>0</v>
      </c>
      <c r="NYO47" s="352">
        <f t="shared" si="183"/>
        <v>0</v>
      </c>
      <c r="NYP47" s="352">
        <f t="shared" si="183"/>
        <v>0</v>
      </c>
      <c r="NYQ47" s="352">
        <f t="shared" si="183"/>
        <v>0</v>
      </c>
      <c r="NYR47" s="352">
        <f t="shared" si="183"/>
        <v>0</v>
      </c>
      <c r="NYS47" s="352">
        <f t="shared" si="183"/>
        <v>0</v>
      </c>
      <c r="NYT47" s="352">
        <f t="shared" si="183"/>
        <v>0</v>
      </c>
      <c r="NYU47" s="352">
        <f t="shared" si="183"/>
        <v>0</v>
      </c>
      <c r="NYV47" s="352">
        <f t="shared" si="183"/>
        <v>0</v>
      </c>
      <c r="NYW47" s="352">
        <f t="shared" si="183"/>
        <v>0</v>
      </c>
      <c r="NYX47" s="352">
        <f t="shared" si="183"/>
        <v>0</v>
      </c>
      <c r="NYY47" s="352">
        <f t="shared" si="183"/>
        <v>0</v>
      </c>
      <c r="NYZ47" s="352">
        <f t="shared" si="183"/>
        <v>0</v>
      </c>
      <c r="NZA47" s="352">
        <f t="shared" si="183"/>
        <v>0</v>
      </c>
      <c r="NZB47" s="352">
        <f t="shared" si="183"/>
        <v>0</v>
      </c>
      <c r="NZC47" s="352">
        <f t="shared" si="183"/>
        <v>0</v>
      </c>
      <c r="NZD47" s="352">
        <f t="shared" si="183"/>
        <v>0</v>
      </c>
      <c r="NZE47" s="352">
        <f t="shared" si="183"/>
        <v>0</v>
      </c>
      <c r="NZF47" s="352">
        <f t="shared" si="183"/>
        <v>0</v>
      </c>
      <c r="NZG47" s="352">
        <f t="shared" si="183"/>
        <v>0</v>
      </c>
      <c r="NZH47" s="352">
        <f t="shared" si="183"/>
        <v>0</v>
      </c>
      <c r="NZI47" s="352">
        <f t="shared" si="183"/>
        <v>0</v>
      </c>
      <c r="NZJ47" s="352">
        <f t="shared" si="183"/>
        <v>0</v>
      </c>
      <c r="NZK47" s="352">
        <f t="shared" si="183"/>
        <v>0</v>
      </c>
      <c r="NZL47" s="352">
        <f t="shared" si="183"/>
        <v>0</v>
      </c>
      <c r="NZM47" s="352">
        <f t="shared" si="183"/>
        <v>0</v>
      </c>
      <c r="NZN47" s="352">
        <f t="shared" si="183"/>
        <v>0</v>
      </c>
      <c r="NZO47" s="352">
        <f t="shared" si="183"/>
        <v>0</v>
      </c>
      <c r="NZP47" s="352">
        <f t="shared" si="183"/>
        <v>0</v>
      </c>
      <c r="NZQ47" s="352">
        <f t="shared" si="183"/>
        <v>0</v>
      </c>
      <c r="NZR47" s="352">
        <f t="shared" si="183"/>
        <v>0</v>
      </c>
      <c r="NZS47" s="352">
        <f t="shared" si="183"/>
        <v>0</v>
      </c>
      <c r="NZT47" s="352">
        <f t="shared" si="183"/>
        <v>0</v>
      </c>
      <c r="NZU47" s="352">
        <f t="shared" si="183"/>
        <v>0</v>
      </c>
      <c r="NZV47" s="352">
        <f t="shared" si="183"/>
        <v>0</v>
      </c>
      <c r="NZW47" s="352">
        <f t="shared" si="183"/>
        <v>0</v>
      </c>
      <c r="NZX47" s="352">
        <f t="shared" si="183"/>
        <v>0</v>
      </c>
      <c r="NZY47" s="352">
        <f t="shared" si="183"/>
        <v>0</v>
      </c>
      <c r="NZZ47" s="352">
        <f t="shared" si="183"/>
        <v>0</v>
      </c>
      <c r="OAA47" s="352">
        <f t="shared" si="183"/>
        <v>0</v>
      </c>
      <c r="OAB47" s="352">
        <f t="shared" si="183"/>
        <v>0</v>
      </c>
      <c r="OAC47" s="352">
        <f t="shared" si="183"/>
        <v>0</v>
      </c>
      <c r="OAD47" s="352">
        <f t="shared" si="183"/>
        <v>0</v>
      </c>
      <c r="OAE47" s="352">
        <f t="shared" si="183"/>
        <v>0</v>
      </c>
      <c r="OAF47" s="352">
        <f t="shared" si="183"/>
        <v>0</v>
      </c>
      <c r="OAG47" s="352">
        <f t="shared" si="183"/>
        <v>0</v>
      </c>
      <c r="OAH47" s="352">
        <f t="shared" si="183"/>
        <v>0</v>
      </c>
      <c r="OAI47" s="352">
        <f t="shared" si="183"/>
        <v>0</v>
      </c>
      <c r="OAJ47" s="352">
        <f t="shared" si="183"/>
        <v>0</v>
      </c>
      <c r="OAK47" s="352">
        <f t="shared" si="183"/>
        <v>0</v>
      </c>
      <c r="OAL47" s="352">
        <f t="shared" si="183"/>
        <v>0</v>
      </c>
      <c r="OAM47" s="352">
        <f t="shared" si="183"/>
        <v>0</v>
      </c>
      <c r="OAN47" s="352">
        <f t="shared" si="183"/>
        <v>0</v>
      </c>
      <c r="OAO47" s="352">
        <f t="shared" si="183"/>
        <v>0</v>
      </c>
      <c r="OAP47" s="352">
        <f t="shared" si="183"/>
        <v>0</v>
      </c>
      <c r="OAQ47" s="352">
        <f t="shared" si="183"/>
        <v>0</v>
      </c>
      <c r="OAR47" s="352">
        <f t="shared" si="183"/>
        <v>0</v>
      </c>
      <c r="OAS47" s="352">
        <f t="shared" si="183"/>
        <v>0</v>
      </c>
      <c r="OAT47" s="352">
        <f t="shared" ref="OAT47:ODE47" si="184">SUM(OAT43:OAT46)</f>
        <v>0</v>
      </c>
      <c r="OAU47" s="352">
        <f t="shared" si="184"/>
        <v>0</v>
      </c>
      <c r="OAV47" s="352">
        <f t="shared" si="184"/>
        <v>0</v>
      </c>
      <c r="OAW47" s="352">
        <f t="shared" si="184"/>
        <v>0</v>
      </c>
      <c r="OAX47" s="352">
        <f t="shared" si="184"/>
        <v>0</v>
      </c>
      <c r="OAY47" s="352">
        <f t="shared" si="184"/>
        <v>0</v>
      </c>
      <c r="OAZ47" s="352">
        <f t="shared" si="184"/>
        <v>0</v>
      </c>
      <c r="OBA47" s="352">
        <f t="shared" si="184"/>
        <v>0</v>
      </c>
      <c r="OBB47" s="352">
        <f t="shared" si="184"/>
        <v>0</v>
      </c>
      <c r="OBC47" s="352">
        <f t="shared" si="184"/>
        <v>0</v>
      </c>
      <c r="OBD47" s="352">
        <f t="shared" si="184"/>
        <v>0</v>
      </c>
      <c r="OBE47" s="352">
        <f t="shared" si="184"/>
        <v>0</v>
      </c>
      <c r="OBF47" s="352">
        <f t="shared" si="184"/>
        <v>0</v>
      </c>
      <c r="OBG47" s="352">
        <f t="shared" si="184"/>
        <v>0</v>
      </c>
      <c r="OBH47" s="352">
        <f t="shared" si="184"/>
        <v>0</v>
      </c>
      <c r="OBI47" s="352">
        <f t="shared" si="184"/>
        <v>0</v>
      </c>
      <c r="OBJ47" s="352">
        <f t="shared" si="184"/>
        <v>0</v>
      </c>
      <c r="OBK47" s="352">
        <f t="shared" si="184"/>
        <v>0</v>
      </c>
      <c r="OBL47" s="352">
        <f t="shared" si="184"/>
        <v>0</v>
      </c>
      <c r="OBM47" s="352">
        <f t="shared" si="184"/>
        <v>0</v>
      </c>
      <c r="OBN47" s="352">
        <f t="shared" si="184"/>
        <v>0</v>
      </c>
      <c r="OBO47" s="352">
        <f t="shared" si="184"/>
        <v>0</v>
      </c>
      <c r="OBP47" s="352">
        <f t="shared" si="184"/>
        <v>0</v>
      </c>
      <c r="OBQ47" s="352">
        <f t="shared" si="184"/>
        <v>0</v>
      </c>
      <c r="OBR47" s="352">
        <f t="shared" si="184"/>
        <v>0</v>
      </c>
      <c r="OBS47" s="352">
        <f t="shared" si="184"/>
        <v>0</v>
      </c>
      <c r="OBT47" s="352">
        <f t="shared" si="184"/>
        <v>0</v>
      </c>
      <c r="OBU47" s="352">
        <f t="shared" si="184"/>
        <v>0</v>
      </c>
      <c r="OBV47" s="352">
        <f t="shared" si="184"/>
        <v>0</v>
      </c>
      <c r="OBW47" s="352">
        <f t="shared" si="184"/>
        <v>0</v>
      </c>
      <c r="OBX47" s="352">
        <f t="shared" si="184"/>
        <v>0</v>
      </c>
      <c r="OBY47" s="352">
        <f t="shared" si="184"/>
        <v>0</v>
      </c>
      <c r="OBZ47" s="352">
        <f t="shared" si="184"/>
        <v>0</v>
      </c>
      <c r="OCA47" s="352">
        <f t="shared" si="184"/>
        <v>0</v>
      </c>
      <c r="OCB47" s="352">
        <f t="shared" si="184"/>
        <v>0</v>
      </c>
      <c r="OCC47" s="352">
        <f t="shared" si="184"/>
        <v>0</v>
      </c>
      <c r="OCD47" s="352">
        <f t="shared" si="184"/>
        <v>0</v>
      </c>
      <c r="OCE47" s="352">
        <f t="shared" si="184"/>
        <v>0</v>
      </c>
      <c r="OCF47" s="352">
        <f t="shared" si="184"/>
        <v>0</v>
      </c>
      <c r="OCG47" s="352">
        <f t="shared" si="184"/>
        <v>0</v>
      </c>
      <c r="OCH47" s="352">
        <f t="shared" si="184"/>
        <v>0</v>
      </c>
      <c r="OCI47" s="352">
        <f t="shared" si="184"/>
        <v>0</v>
      </c>
      <c r="OCJ47" s="352">
        <f t="shared" si="184"/>
        <v>0</v>
      </c>
      <c r="OCK47" s="352">
        <f t="shared" si="184"/>
        <v>0</v>
      </c>
      <c r="OCL47" s="352">
        <f t="shared" si="184"/>
        <v>0</v>
      </c>
      <c r="OCM47" s="352">
        <f t="shared" si="184"/>
        <v>0</v>
      </c>
      <c r="OCN47" s="352">
        <f t="shared" si="184"/>
        <v>0</v>
      </c>
      <c r="OCO47" s="352">
        <f t="shared" si="184"/>
        <v>0</v>
      </c>
      <c r="OCP47" s="352">
        <f t="shared" si="184"/>
        <v>0</v>
      </c>
      <c r="OCQ47" s="352">
        <f t="shared" si="184"/>
        <v>0</v>
      </c>
      <c r="OCR47" s="352">
        <f t="shared" si="184"/>
        <v>0</v>
      </c>
      <c r="OCS47" s="352">
        <f t="shared" si="184"/>
        <v>0</v>
      </c>
      <c r="OCT47" s="352">
        <f t="shared" si="184"/>
        <v>0</v>
      </c>
      <c r="OCU47" s="352">
        <f t="shared" si="184"/>
        <v>0</v>
      </c>
      <c r="OCV47" s="352">
        <f t="shared" si="184"/>
        <v>0</v>
      </c>
      <c r="OCW47" s="352">
        <f t="shared" si="184"/>
        <v>0</v>
      </c>
      <c r="OCX47" s="352">
        <f t="shared" si="184"/>
        <v>0</v>
      </c>
      <c r="OCY47" s="352">
        <f t="shared" si="184"/>
        <v>0</v>
      </c>
      <c r="OCZ47" s="352">
        <f t="shared" si="184"/>
        <v>0</v>
      </c>
      <c r="ODA47" s="352">
        <f t="shared" si="184"/>
        <v>0</v>
      </c>
      <c r="ODB47" s="352">
        <f t="shared" si="184"/>
        <v>0</v>
      </c>
      <c r="ODC47" s="352">
        <f t="shared" si="184"/>
        <v>0</v>
      </c>
      <c r="ODD47" s="352">
        <f t="shared" si="184"/>
        <v>0</v>
      </c>
      <c r="ODE47" s="352">
        <f t="shared" si="184"/>
        <v>0</v>
      </c>
      <c r="ODF47" s="352">
        <f t="shared" ref="ODF47:OFQ47" si="185">SUM(ODF43:ODF46)</f>
        <v>0</v>
      </c>
      <c r="ODG47" s="352">
        <f t="shared" si="185"/>
        <v>0</v>
      </c>
      <c r="ODH47" s="352">
        <f t="shared" si="185"/>
        <v>0</v>
      </c>
      <c r="ODI47" s="352">
        <f t="shared" si="185"/>
        <v>0</v>
      </c>
      <c r="ODJ47" s="352">
        <f t="shared" si="185"/>
        <v>0</v>
      </c>
      <c r="ODK47" s="352">
        <f t="shared" si="185"/>
        <v>0</v>
      </c>
      <c r="ODL47" s="352">
        <f t="shared" si="185"/>
        <v>0</v>
      </c>
      <c r="ODM47" s="352">
        <f t="shared" si="185"/>
        <v>0</v>
      </c>
      <c r="ODN47" s="352">
        <f t="shared" si="185"/>
        <v>0</v>
      </c>
      <c r="ODO47" s="352">
        <f t="shared" si="185"/>
        <v>0</v>
      </c>
      <c r="ODP47" s="352">
        <f t="shared" si="185"/>
        <v>0</v>
      </c>
      <c r="ODQ47" s="352">
        <f t="shared" si="185"/>
        <v>0</v>
      </c>
      <c r="ODR47" s="352">
        <f t="shared" si="185"/>
        <v>0</v>
      </c>
      <c r="ODS47" s="352">
        <f t="shared" si="185"/>
        <v>0</v>
      </c>
      <c r="ODT47" s="352">
        <f t="shared" si="185"/>
        <v>0</v>
      </c>
      <c r="ODU47" s="352">
        <f t="shared" si="185"/>
        <v>0</v>
      </c>
      <c r="ODV47" s="352">
        <f t="shared" si="185"/>
        <v>0</v>
      </c>
      <c r="ODW47" s="352">
        <f t="shared" si="185"/>
        <v>0</v>
      </c>
      <c r="ODX47" s="352">
        <f t="shared" si="185"/>
        <v>0</v>
      </c>
      <c r="ODY47" s="352">
        <f t="shared" si="185"/>
        <v>0</v>
      </c>
      <c r="ODZ47" s="352">
        <f t="shared" si="185"/>
        <v>0</v>
      </c>
      <c r="OEA47" s="352">
        <f t="shared" si="185"/>
        <v>0</v>
      </c>
      <c r="OEB47" s="352">
        <f t="shared" si="185"/>
        <v>0</v>
      </c>
      <c r="OEC47" s="352">
        <f t="shared" si="185"/>
        <v>0</v>
      </c>
      <c r="OED47" s="352">
        <f t="shared" si="185"/>
        <v>0</v>
      </c>
      <c r="OEE47" s="352">
        <f t="shared" si="185"/>
        <v>0</v>
      </c>
      <c r="OEF47" s="352">
        <f t="shared" si="185"/>
        <v>0</v>
      </c>
      <c r="OEG47" s="352">
        <f t="shared" si="185"/>
        <v>0</v>
      </c>
      <c r="OEH47" s="352">
        <f t="shared" si="185"/>
        <v>0</v>
      </c>
      <c r="OEI47" s="352">
        <f t="shared" si="185"/>
        <v>0</v>
      </c>
      <c r="OEJ47" s="352">
        <f t="shared" si="185"/>
        <v>0</v>
      </c>
      <c r="OEK47" s="352">
        <f t="shared" si="185"/>
        <v>0</v>
      </c>
      <c r="OEL47" s="352">
        <f t="shared" si="185"/>
        <v>0</v>
      </c>
      <c r="OEM47" s="352">
        <f t="shared" si="185"/>
        <v>0</v>
      </c>
      <c r="OEN47" s="352">
        <f t="shared" si="185"/>
        <v>0</v>
      </c>
      <c r="OEO47" s="352">
        <f t="shared" si="185"/>
        <v>0</v>
      </c>
      <c r="OEP47" s="352">
        <f t="shared" si="185"/>
        <v>0</v>
      </c>
      <c r="OEQ47" s="352">
        <f t="shared" si="185"/>
        <v>0</v>
      </c>
      <c r="OER47" s="352">
        <f t="shared" si="185"/>
        <v>0</v>
      </c>
      <c r="OES47" s="352">
        <f t="shared" si="185"/>
        <v>0</v>
      </c>
      <c r="OET47" s="352">
        <f t="shared" si="185"/>
        <v>0</v>
      </c>
      <c r="OEU47" s="352">
        <f t="shared" si="185"/>
        <v>0</v>
      </c>
      <c r="OEV47" s="352">
        <f t="shared" si="185"/>
        <v>0</v>
      </c>
      <c r="OEW47" s="352">
        <f t="shared" si="185"/>
        <v>0</v>
      </c>
      <c r="OEX47" s="352">
        <f t="shared" si="185"/>
        <v>0</v>
      </c>
      <c r="OEY47" s="352">
        <f t="shared" si="185"/>
        <v>0</v>
      </c>
      <c r="OEZ47" s="352">
        <f t="shared" si="185"/>
        <v>0</v>
      </c>
      <c r="OFA47" s="352">
        <f t="shared" si="185"/>
        <v>0</v>
      </c>
      <c r="OFB47" s="352">
        <f t="shared" si="185"/>
        <v>0</v>
      </c>
      <c r="OFC47" s="352">
        <f t="shared" si="185"/>
        <v>0</v>
      </c>
      <c r="OFD47" s="352">
        <f t="shared" si="185"/>
        <v>0</v>
      </c>
      <c r="OFE47" s="352">
        <f t="shared" si="185"/>
        <v>0</v>
      </c>
      <c r="OFF47" s="352">
        <f t="shared" si="185"/>
        <v>0</v>
      </c>
      <c r="OFG47" s="352">
        <f t="shared" si="185"/>
        <v>0</v>
      </c>
      <c r="OFH47" s="352">
        <f t="shared" si="185"/>
        <v>0</v>
      </c>
      <c r="OFI47" s="352">
        <f t="shared" si="185"/>
        <v>0</v>
      </c>
      <c r="OFJ47" s="352">
        <f t="shared" si="185"/>
        <v>0</v>
      </c>
      <c r="OFK47" s="352">
        <f t="shared" si="185"/>
        <v>0</v>
      </c>
      <c r="OFL47" s="352">
        <f t="shared" si="185"/>
        <v>0</v>
      </c>
      <c r="OFM47" s="352">
        <f t="shared" si="185"/>
        <v>0</v>
      </c>
      <c r="OFN47" s="352">
        <f t="shared" si="185"/>
        <v>0</v>
      </c>
      <c r="OFO47" s="352">
        <f t="shared" si="185"/>
        <v>0</v>
      </c>
      <c r="OFP47" s="352">
        <f t="shared" si="185"/>
        <v>0</v>
      </c>
      <c r="OFQ47" s="352">
        <f t="shared" si="185"/>
        <v>0</v>
      </c>
      <c r="OFR47" s="352">
        <f t="shared" ref="OFR47:OIC47" si="186">SUM(OFR43:OFR46)</f>
        <v>0</v>
      </c>
      <c r="OFS47" s="352">
        <f t="shared" si="186"/>
        <v>0</v>
      </c>
      <c r="OFT47" s="352">
        <f t="shared" si="186"/>
        <v>0</v>
      </c>
      <c r="OFU47" s="352">
        <f t="shared" si="186"/>
        <v>0</v>
      </c>
      <c r="OFV47" s="352">
        <f t="shared" si="186"/>
        <v>0</v>
      </c>
      <c r="OFW47" s="352">
        <f t="shared" si="186"/>
        <v>0</v>
      </c>
      <c r="OFX47" s="352">
        <f t="shared" si="186"/>
        <v>0</v>
      </c>
      <c r="OFY47" s="352">
        <f t="shared" si="186"/>
        <v>0</v>
      </c>
      <c r="OFZ47" s="352">
        <f t="shared" si="186"/>
        <v>0</v>
      </c>
      <c r="OGA47" s="352">
        <f t="shared" si="186"/>
        <v>0</v>
      </c>
      <c r="OGB47" s="352">
        <f t="shared" si="186"/>
        <v>0</v>
      </c>
      <c r="OGC47" s="352">
        <f t="shared" si="186"/>
        <v>0</v>
      </c>
      <c r="OGD47" s="352">
        <f t="shared" si="186"/>
        <v>0</v>
      </c>
      <c r="OGE47" s="352">
        <f t="shared" si="186"/>
        <v>0</v>
      </c>
      <c r="OGF47" s="352">
        <f t="shared" si="186"/>
        <v>0</v>
      </c>
      <c r="OGG47" s="352">
        <f t="shared" si="186"/>
        <v>0</v>
      </c>
      <c r="OGH47" s="352">
        <f t="shared" si="186"/>
        <v>0</v>
      </c>
      <c r="OGI47" s="352">
        <f t="shared" si="186"/>
        <v>0</v>
      </c>
      <c r="OGJ47" s="352">
        <f t="shared" si="186"/>
        <v>0</v>
      </c>
      <c r="OGK47" s="352">
        <f t="shared" si="186"/>
        <v>0</v>
      </c>
      <c r="OGL47" s="352">
        <f t="shared" si="186"/>
        <v>0</v>
      </c>
      <c r="OGM47" s="352">
        <f t="shared" si="186"/>
        <v>0</v>
      </c>
      <c r="OGN47" s="352">
        <f t="shared" si="186"/>
        <v>0</v>
      </c>
      <c r="OGO47" s="352">
        <f t="shared" si="186"/>
        <v>0</v>
      </c>
      <c r="OGP47" s="352">
        <f t="shared" si="186"/>
        <v>0</v>
      </c>
      <c r="OGQ47" s="352">
        <f t="shared" si="186"/>
        <v>0</v>
      </c>
      <c r="OGR47" s="352">
        <f t="shared" si="186"/>
        <v>0</v>
      </c>
      <c r="OGS47" s="352">
        <f t="shared" si="186"/>
        <v>0</v>
      </c>
      <c r="OGT47" s="352">
        <f t="shared" si="186"/>
        <v>0</v>
      </c>
      <c r="OGU47" s="352">
        <f t="shared" si="186"/>
        <v>0</v>
      </c>
      <c r="OGV47" s="352">
        <f t="shared" si="186"/>
        <v>0</v>
      </c>
      <c r="OGW47" s="352">
        <f t="shared" si="186"/>
        <v>0</v>
      </c>
      <c r="OGX47" s="352">
        <f t="shared" si="186"/>
        <v>0</v>
      </c>
      <c r="OGY47" s="352">
        <f t="shared" si="186"/>
        <v>0</v>
      </c>
      <c r="OGZ47" s="352">
        <f t="shared" si="186"/>
        <v>0</v>
      </c>
      <c r="OHA47" s="352">
        <f t="shared" si="186"/>
        <v>0</v>
      </c>
      <c r="OHB47" s="352">
        <f t="shared" si="186"/>
        <v>0</v>
      </c>
      <c r="OHC47" s="352">
        <f t="shared" si="186"/>
        <v>0</v>
      </c>
      <c r="OHD47" s="352">
        <f t="shared" si="186"/>
        <v>0</v>
      </c>
      <c r="OHE47" s="352">
        <f t="shared" si="186"/>
        <v>0</v>
      </c>
      <c r="OHF47" s="352">
        <f t="shared" si="186"/>
        <v>0</v>
      </c>
      <c r="OHG47" s="352">
        <f t="shared" si="186"/>
        <v>0</v>
      </c>
      <c r="OHH47" s="352">
        <f t="shared" si="186"/>
        <v>0</v>
      </c>
      <c r="OHI47" s="352">
        <f t="shared" si="186"/>
        <v>0</v>
      </c>
      <c r="OHJ47" s="352">
        <f t="shared" si="186"/>
        <v>0</v>
      </c>
      <c r="OHK47" s="352">
        <f t="shared" si="186"/>
        <v>0</v>
      </c>
      <c r="OHL47" s="352">
        <f t="shared" si="186"/>
        <v>0</v>
      </c>
      <c r="OHM47" s="352">
        <f t="shared" si="186"/>
        <v>0</v>
      </c>
      <c r="OHN47" s="352">
        <f t="shared" si="186"/>
        <v>0</v>
      </c>
      <c r="OHO47" s="352">
        <f t="shared" si="186"/>
        <v>0</v>
      </c>
      <c r="OHP47" s="352">
        <f t="shared" si="186"/>
        <v>0</v>
      </c>
      <c r="OHQ47" s="352">
        <f t="shared" si="186"/>
        <v>0</v>
      </c>
      <c r="OHR47" s="352">
        <f t="shared" si="186"/>
        <v>0</v>
      </c>
      <c r="OHS47" s="352">
        <f t="shared" si="186"/>
        <v>0</v>
      </c>
      <c r="OHT47" s="352">
        <f t="shared" si="186"/>
        <v>0</v>
      </c>
      <c r="OHU47" s="352">
        <f t="shared" si="186"/>
        <v>0</v>
      </c>
      <c r="OHV47" s="352">
        <f t="shared" si="186"/>
        <v>0</v>
      </c>
      <c r="OHW47" s="352">
        <f t="shared" si="186"/>
        <v>0</v>
      </c>
      <c r="OHX47" s="352">
        <f t="shared" si="186"/>
        <v>0</v>
      </c>
      <c r="OHY47" s="352">
        <f t="shared" si="186"/>
        <v>0</v>
      </c>
      <c r="OHZ47" s="352">
        <f t="shared" si="186"/>
        <v>0</v>
      </c>
      <c r="OIA47" s="352">
        <f t="shared" si="186"/>
        <v>0</v>
      </c>
      <c r="OIB47" s="352">
        <f t="shared" si="186"/>
        <v>0</v>
      </c>
      <c r="OIC47" s="352">
        <f t="shared" si="186"/>
        <v>0</v>
      </c>
      <c r="OID47" s="352">
        <f t="shared" ref="OID47:OKO47" si="187">SUM(OID43:OID46)</f>
        <v>0</v>
      </c>
      <c r="OIE47" s="352">
        <f t="shared" si="187"/>
        <v>0</v>
      </c>
      <c r="OIF47" s="352">
        <f t="shared" si="187"/>
        <v>0</v>
      </c>
      <c r="OIG47" s="352">
        <f t="shared" si="187"/>
        <v>0</v>
      </c>
      <c r="OIH47" s="352">
        <f t="shared" si="187"/>
        <v>0</v>
      </c>
      <c r="OII47" s="352">
        <f t="shared" si="187"/>
        <v>0</v>
      </c>
      <c r="OIJ47" s="352">
        <f t="shared" si="187"/>
        <v>0</v>
      </c>
      <c r="OIK47" s="352">
        <f t="shared" si="187"/>
        <v>0</v>
      </c>
      <c r="OIL47" s="352">
        <f t="shared" si="187"/>
        <v>0</v>
      </c>
      <c r="OIM47" s="352">
        <f t="shared" si="187"/>
        <v>0</v>
      </c>
      <c r="OIN47" s="352">
        <f t="shared" si="187"/>
        <v>0</v>
      </c>
      <c r="OIO47" s="352">
        <f t="shared" si="187"/>
        <v>0</v>
      </c>
      <c r="OIP47" s="352">
        <f t="shared" si="187"/>
        <v>0</v>
      </c>
      <c r="OIQ47" s="352">
        <f t="shared" si="187"/>
        <v>0</v>
      </c>
      <c r="OIR47" s="352">
        <f t="shared" si="187"/>
        <v>0</v>
      </c>
      <c r="OIS47" s="352">
        <f t="shared" si="187"/>
        <v>0</v>
      </c>
      <c r="OIT47" s="352">
        <f t="shared" si="187"/>
        <v>0</v>
      </c>
      <c r="OIU47" s="352">
        <f t="shared" si="187"/>
        <v>0</v>
      </c>
      <c r="OIV47" s="352">
        <f t="shared" si="187"/>
        <v>0</v>
      </c>
      <c r="OIW47" s="352">
        <f t="shared" si="187"/>
        <v>0</v>
      </c>
      <c r="OIX47" s="352">
        <f t="shared" si="187"/>
        <v>0</v>
      </c>
      <c r="OIY47" s="352">
        <f t="shared" si="187"/>
        <v>0</v>
      </c>
      <c r="OIZ47" s="352">
        <f t="shared" si="187"/>
        <v>0</v>
      </c>
      <c r="OJA47" s="352">
        <f t="shared" si="187"/>
        <v>0</v>
      </c>
      <c r="OJB47" s="352">
        <f t="shared" si="187"/>
        <v>0</v>
      </c>
      <c r="OJC47" s="352">
        <f t="shared" si="187"/>
        <v>0</v>
      </c>
      <c r="OJD47" s="352">
        <f t="shared" si="187"/>
        <v>0</v>
      </c>
      <c r="OJE47" s="352">
        <f t="shared" si="187"/>
        <v>0</v>
      </c>
      <c r="OJF47" s="352">
        <f t="shared" si="187"/>
        <v>0</v>
      </c>
      <c r="OJG47" s="352">
        <f t="shared" si="187"/>
        <v>0</v>
      </c>
      <c r="OJH47" s="352">
        <f t="shared" si="187"/>
        <v>0</v>
      </c>
      <c r="OJI47" s="352">
        <f t="shared" si="187"/>
        <v>0</v>
      </c>
      <c r="OJJ47" s="352">
        <f t="shared" si="187"/>
        <v>0</v>
      </c>
      <c r="OJK47" s="352">
        <f t="shared" si="187"/>
        <v>0</v>
      </c>
      <c r="OJL47" s="352">
        <f t="shared" si="187"/>
        <v>0</v>
      </c>
      <c r="OJM47" s="352">
        <f t="shared" si="187"/>
        <v>0</v>
      </c>
      <c r="OJN47" s="352">
        <f t="shared" si="187"/>
        <v>0</v>
      </c>
      <c r="OJO47" s="352">
        <f t="shared" si="187"/>
        <v>0</v>
      </c>
      <c r="OJP47" s="352">
        <f t="shared" si="187"/>
        <v>0</v>
      </c>
      <c r="OJQ47" s="352">
        <f t="shared" si="187"/>
        <v>0</v>
      </c>
      <c r="OJR47" s="352">
        <f t="shared" si="187"/>
        <v>0</v>
      </c>
      <c r="OJS47" s="352">
        <f t="shared" si="187"/>
        <v>0</v>
      </c>
      <c r="OJT47" s="352">
        <f t="shared" si="187"/>
        <v>0</v>
      </c>
      <c r="OJU47" s="352">
        <f t="shared" si="187"/>
        <v>0</v>
      </c>
      <c r="OJV47" s="352">
        <f t="shared" si="187"/>
        <v>0</v>
      </c>
      <c r="OJW47" s="352">
        <f t="shared" si="187"/>
        <v>0</v>
      </c>
      <c r="OJX47" s="352">
        <f t="shared" si="187"/>
        <v>0</v>
      </c>
      <c r="OJY47" s="352">
        <f t="shared" si="187"/>
        <v>0</v>
      </c>
      <c r="OJZ47" s="352">
        <f t="shared" si="187"/>
        <v>0</v>
      </c>
      <c r="OKA47" s="352">
        <f t="shared" si="187"/>
        <v>0</v>
      </c>
      <c r="OKB47" s="352">
        <f t="shared" si="187"/>
        <v>0</v>
      </c>
      <c r="OKC47" s="352">
        <f t="shared" si="187"/>
        <v>0</v>
      </c>
      <c r="OKD47" s="352">
        <f t="shared" si="187"/>
        <v>0</v>
      </c>
      <c r="OKE47" s="352">
        <f t="shared" si="187"/>
        <v>0</v>
      </c>
      <c r="OKF47" s="352">
        <f t="shared" si="187"/>
        <v>0</v>
      </c>
      <c r="OKG47" s="352">
        <f t="shared" si="187"/>
        <v>0</v>
      </c>
      <c r="OKH47" s="352">
        <f t="shared" si="187"/>
        <v>0</v>
      </c>
      <c r="OKI47" s="352">
        <f t="shared" si="187"/>
        <v>0</v>
      </c>
      <c r="OKJ47" s="352">
        <f t="shared" si="187"/>
        <v>0</v>
      </c>
      <c r="OKK47" s="352">
        <f t="shared" si="187"/>
        <v>0</v>
      </c>
      <c r="OKL47" s="352">
        <f t="shared" si="187"/>
        <v>0</v>
      </c>
      <c r="OKM47" s="352">
        <f t="shared" si="187"/>
        <v>0</v>
      </c>
      <c r="OKN47" s="352">
        <f t="shared" si="187"/>
        <v>0</v>
      </c>
      <c r="OKO47" s="352">
        <f t="shared" si="187"/>
        <v>0</v>
      </c>
      <c r="OKP47" s="352">
        <f t="shared" ref="OKP47:ONA47" si="188">SUM(OKP43:OKP46)</f>
        <v>0</v>
      </c>
      <c r="OKQ47" s="352">
        <f t="shared" si="188"/>
        <v>0</v>
      </c>
      <c r="OKR47" s="352">
        <f t="shared" si="188"/>
        <v>0</v>
      </c>
      <c r="OKS47" s="352">
        <f t="shared" si="188"/>
        <v>0</v>
      </c>
      <c r="OKT47" s="352">
        <f t="shared" si="188"/>
        <v>0</v>
      </c>
      <c r="OKU47" s="352">
        <f t="shared" si="188"/>
        <v>0</v>
      </c>
      <c r="OKV47" s="352">
        <f t="shared" si="188"/>
        <v>0</v>
      </c>
      <c r="OKW47" s="352">
        <f t="shared" si="188"/>
        <v>0</v>
      </c>
      <c r="OKX47" s="352">
        <f t="shared" si="188"/>
        <v>0</v>
      </c>
      <c r="OKY47" s="352">
        <f t="shared" si="188"/>
        <v>0</v>
      </c>
      <c r="OKZ47" s="352">
        <f t="shared" si="188"/>
        <v>0</v>
      </c>
      <c r="OLA47" s="352">
        <f t="shared" si="188"/>
        <v>0</v>
      </c>
      <c r="OLB47" s="352">
        <f t="shared" si="188"/>
        <v>0</v>
      </c>
      <c r="OLC47" s="352">
        <f t="shared" si="188"/>
        <v>0</v>
      </c>
      <c r="OLD47" s="352">
        <f t="shared" si="188"/>
        <v>0</v>
      </c>
      <c r="OLE47" s="352">
        <f t="shared" si="188"/>
        <v>0</v>
      </c>
      <c r="OLF47" s="352">
        <f t="shared" si="188"/>
        <v>0</v>
      </c>
      <c r="OLG47" s="352">
        <f t="shared" si="188"/>
        <v>0</v>
      </c>
      <c r="OLH47" s="352">
        <f t="shared" si="188"/>
        <v>0</v>
      </c>
      <c r="OLI47" s="352">
        <f t="shared" si="188"/>
        <v>0</v>
      </c>
      <c r="OLJ47" s="352">
        <f t="shared" si="188"/>
        <v>0</v>
      </c>
      <c r="OLK47" s="352">
        <f t="shared" si="188"/>
        <v>0</v>
      </c>
      <c r="OLL47" s="352">
        <f t="shared" si="188"/>
        <v>0</v>
      </c>
      <c r="OLM47" s="352">
        <f t="shared" si="188"/>
        <v>0</v>
      </c>
      <c r="OLN47" s="352">
        <f t="shared" si="188"/>
        <v>0</v>
      </c>
      <c r="OLO47" s="352">
        <f t="shared" si="188"/>
        <v>0</v>
      </c>
      <c r="OLP47" s="352">
        <f t="shared" si="188"/>
        <v>0</v>
      </c>
      <c r="OLQ47" s="352">
        <f t="shared" si="188"/>
        <v>0</v>
      </c>
      <c r="OLR47" s="352">
        <f t="shared" si="188"/>
        <v>0</v>
      </c>
      <c r="OLS47" s="352">
        <f t="shared" si="188"/>
        <v>0</v>
      </c>
      <c r="OLT47" s="352">
        <f t="shared" si="188"/>
        <v>0</v>
      </c>
      <c r="OLU47" s="352">
        <f t="shared" si="188"/>
        <v>0</v>
      </c>
      <c r="OLV47" s="352">
        <f t="shared" si="188"/>
        <v>0</v>
      </c>
      <c r="OLW47" s="352">
        <f t="shared" si="188"/>
        <v>0</v>
      </c>
      <c r="OLX47" s="352">
        <f t="shared" si="188"/>
        <v>0</v>
      </c>
      <c r="OLY47" s="352">
        <f t="shared" si="188"/>
        <v>0</v>
      </c>
      <c r="OLZ47" s="352">
        <f t="shared" si="188"/>
        <v>0</v>
      </c>
      <c r="OMA47" s="352">
        <f t="shared" si="188"/>
        <v>0</v>
      </c>
      <c r="OMB47" s="352">
        <f t="shared" si="188"/>
        <v>0</v>
      </c>
      <c r="OMC47" s="352">
        <f t="shared" si="188"/>
        <v>0</v>
      </c>
      <c r="OMD47" s="352">
        <f t="shared" si="188"/>
        <v>0</v>
      </c>
      <c r="OME47" s="352">
        <f t="shared" si="188"/>
        <v>0</v>
      </c>
      <c r="OMF47" s="352">
        <f t="shared" si="188"/>
        <v>0</v>
      </c>
      <c r="OMG47" s="352">
        <f t="shared" si="188"/>
        <v>0</v>
      </c>
      <c r="OMH47" s="352">
        <f t="shared" si="188"/>
        <v>0</v>
      </c>
      <c r="OMI47" s="352">
        <f t="shared" si="188"/>
        <v>0</v>
      </c>
      <c r="OMJ47" s="352">
        <f t="shared" si="188"/>
        <v>0</v>
      </c>
      <c r="OMK47" s="352">
        <f t="shared" si="188"/>
        <v>0</v>
      </c>
      <c r="OML47" s="352">
        <f t="shared" si="188"/>
        <v>0</v>
      </c>
      <c r="OMM47" s="352">
        <f t="shared" si="188"/>
        <v>0</v>
      </c>
      <c r="OMN47" s="352">
        <f t="shared" si="188"/>
        <v>0</v>
      </c>
      <c r="OMO47" s="352">
        <f t="shared" si="188"/>
        <v>0</v>
      </c>
      <c r="OMP47" s="352">
        <f t="shared" si="188"/>
        <v>0</v>
      </c>
      <c r="OMQ47" s="352">
        <f t="shared" si="188"/>
        <v>0</v>
      </c>
      <c r="OMR47" s="352">
        <f t="shared" si="188"/>
        <v>0</v>
      </c>
      <c r="OMS47" s="352">
        <f t="shared" si="188"/>
        <v>0</v>
      </c>
      <c r="OMT47" s="352">
        <f t="shared" si="188"/>
        <v>0</v>
      </c>
      <c r="OMU47" s="352">
        <f t="shared" si="188"/>
        <v>0</v>
      </c>
      <c r="OMV47" s="352">
        <f t="shared" si="188"/>
        <v>0</v>
      </c>
      <c r="OMW47" s="352">
        <f t="shared" si="188"/>
        <v>0</v>
      </c>
      <c r="OMX47" s="352">
        <f t="shared" si="188"/>
        <v>0</v>
      </c>
      <c r="OMY47" s="352">
        <f t="shared" si="188"/>
        <v>0</v>
      </c>
      <c r="OMZ47" s="352">
        <f t="shared" si="188"/>
        <v>0</v>
      </c>
      <c r="ONA47" s="352">
        <f t="shared" si="188"/>
        <v>0</v>
      </c>
      <c r="ONB47" s="352">
        <f t="shared" ref="ONB47:OPM47" si="189">SUM(ONB43:ONB46)</f>
        <v>0</v>
      </c>
      <c r="ONC47" s="352">
        <f t="shared" si="189"/>
        <v>0</v>
      </c>
      <c r="OND47" s="352">
        <f t="shared" si="189"/>
        <v>0</v>
      </c>
      <c r="ONE47" s="352">
        <f t="shared" si="189"/>
        <v>0</v>
      </c>
      <c r="ONF47" s="352">
        <f t="shared" si="189"/>
        <v>0</v>
      </c>
      <c r="ONG47" s="352">
        <f t="shared" si="189"/>
        <v>0</v>
      </c>
      <c r="ONH47" s="352">
        <f t="shared" si="189"/>
        <v>0</v>
      </c>
      <c r="ONI47" s="352">
        <f t="shared" si="189"/>
        <v>0</v>
      </c>
      <c r="ONJ47" s="352">
        <f t="shared" si="189"/>
        <v>0</v>
      </c>
      <c r="ONK47" s="352">
        <f t="shared" si="189"/>
        <v>0</v>
      </c>
      <c r="ONL47" s="352">
        <f t="shared" si="189"/>
        <v>0</v>
      </c>
      <c r="ONM47" s="352">
        <f t="shared" si="189"/>
        <v>0</v>
      </c>
      <c r="ONN47" s="352">
        <f t="shared" si="189"/>
        <v>0</v>
      </c>
      <c r="ONO47" s="352">
        <f t="shared" si="189"/>
        <v>0</v>
      </c>
      <c r="ONP47" s="352">
        <f t="shared" si="189"/>
        <v>0</v>
      </c>
      <c r="ONQ47" s="352">
        <f t="shared" si="189"/>
        <v>0</v>
      </c>
      <c r="ONR47" s="352">
        <f t="shared" si="189"/>
        <v>0</v>
      </c>
      <c r="ONS47" s="352">
        <f t="shared" si="189"/>
        <v>0</v>
      </c>
      <c r="ONT47" s="352">
        <f t="shared" si="189"/>
        <v>0</v>
      </c>
      <c r="ONU47" s="352">
        <f t="shared" si="189"/>
        <v>0</v>
      </c>
      <c r="ONV47" s="352">
        <f t="shared" si="189"/>
        <v>0</v>
      </c>
      <c r="ONW47" s="352">
        <f t="shared" si="189"/>
        <v>0</v>
      </c>
      <c r="ONX47" s="352">
        <f t="shared" si="189"/>
        <v>0</v>
      </c>
      <c r="ONY47" s="352">
        <f t="shared" si="189"/>
        <v>0</v>
      </c>
      <c r="ONZ47" s="352">
        <f t="shared" si="189"/>
        <v>0</v>
      </c>
      <c r="OOA47" s="352">
        <f t="shared" si="189"/>
        <v>0</v>
      </c>
      <c r="OOB47" s="352">
        <f t="shared" si="189"/>
        <v>0</v>
      </c>
      <c r="OOC47" s="352">
        <f t="shared" si="189"/>
        <v>0</v>
      </c>
      <c r="OOD47" s="352">
        <f t="shared" si="189"/>
        <v>0</v>
      </c>
      <c r="OOE47" s="352">
        <f t="shared" si="189"/>
        <v>0</v>
      </c>
      <c r="OOF47" s="352">
        <f t="shared" si="189"/>
        <v>0</v>
      </c>
      <c r="OOG47" s="352">
        <f t="shared" si="189"/>
        <v>0</v>
      </c>
      <c r="OOH47" s="352">
        <f t="shared" si="189"/>
        <v>0</v>
      </c>
      <c r="OOI47" s="352">
        <f t="shared" si="189"/>
        <v>0</v>
      </c>
      <c r="OOJ47" s="352">
        <f t="shared" si="189"/>
        <v>0</v>
      </c>
      <c r="OOK47" s="352">
        <f t="shared" si="189"/>
        <v>0</v>
      </c>
      <c r="OOL47" s="352">
        <f t="shared" si="189"/>
        <v>0</v>
      </c>
      <c r="OOM47" s="352">
        <f t="shared" si="189"/>
        <v>0</v>
      </c>
      <c r="OON47" s="352">
        <f t="shared" si="189"/>
        <v>0</v>
      </c>
      <c r="OOO47" s="352">
        <f t="shared" si="189"/>
        <v>0</v>
      </c>
      <c r="OOP47" s="352">
        <f t="shared" si="189"/>
        <v>0</v>
      </c>
      <c r="OOQ47" s="352">
        <f t="shared" si="189"/>
        <v>0</v>
      </c>
      <c r="OOR47" s="352">
        <f t="shared" si="189"/>
        <v>0</v>
      </c>
      <c r="OOS47" s="352">
        <f t="shared" si="189"/>
        <v>0</v>
      </c>
      <c r="OOT47" s="352">
        <f t="shared" si="189"/>
        <v>0</v>
      </c>
      <c r="OOU47" s="352">
        <f t="shared" si="189"/>
        <v>0</v>
      </c>
      <c r="OOV47" s="352">
        <f t="shared" si="189"/>
        <v>0</v>
      </c>
      <c r="OOW47" s="352">
        <f t="shared" si="189"/>
        <v>0</v>
      </c>
      <c r="OOX47" s="352">
        <f t="shared" si="189"/>
        <v>0</v>
      </c>
      <c r="OOY47" s="352">
        <f t="shared" si="189"/>
        <v>0</v>
      </c>
      <c r="OOZ47" s="352">
        <f t="shared" si="189"/>
        <v>0</v>
      </c>
      <c r="OPA47" s="352">
        <f t="shared" si="189"/>
        <v>0</v>
      </c>
      <c r="OPB47" s="352">
        <f t="shared" si="189"/>
        <v>0</v>
      </c>
      <c r="OPC47" s="352">
        <f t="shared" si="189"/>
        <v>0</v>
      </c>
      <c r="OPD47" s="352">
        <f t="shared" si="189"/>
        <v>0</v>
      </c>
      <c r="OPE47" s="352">
        <f t="shared" si="189"/>
        <v>0</v>
      </c>
      <c r="OPF47" s="352">
        <f t="shared" si="189"/>
        <v>0</v>
      </c>
      <c r="OPG47" s="352">
        <f t="shared" si="189"/>
        <v>0</v>
      </c>
      <c r="OPH47" s="352">
        <f t="shared" si="189"/>
        <v>0</v>
      </c>
      <c r="OPI47" s="352">
        <f t="shared" si="189"/>
        <v>0</v>
      </c>
      <c r="OPJ47" s="352">
        <f t="shared" si="189"/>
        <v>0</v>
      </c>
      <c r="OPK47" s="352">
        <f t="shared" si="189"/>
        <v>0</v>
      </c>
      <c r="OPL47" s="352">
        <f t="shared" si="189"/>
        <v>0</v>
      </c>
      <c r="OPM47" s="352">
        <f t="shared" si="189"/>
        <v>0</v>
      </c>
      <c r="OPN47" s="352">
        <f t="shared" ref="OPN47:ORY47" si="190">SUM(OPN43:OPN46)</f>
        <v>0</v>
      </c>
      <c r="OPO47" s="352">
        <f t="shared" si="190"/>
        <v>0</v>
      </c>
      <c r="OPP47" s="352">
        <f t="shared" si="190"/>
        <v>0</v>
      </c>
      <c r="OPQ47" s="352">
        <f t="shared" si="190"/>
        <v>0</v>
      </c>
      <c r="OPR47" s="352">
        <f t="shared" si="190"/>
        <v>0</v>
      </c>
      <c r="OPS47" s="352">
        <f t="shared" si="190"/>
        <v>0</v>
      </c>
      <c r="OPT47" s="352">
        <f t="shared" si="190"/>
        <v>0</v>
      </c>
      <c r="OPU47" s="352">
        <f t="shared" si="190"/>
        <v>0</v>
      </c>
      <c r="OPV47" s="352">
        <f t="shared" si="190"/>
        <v>0</v>
      </c>
      <c r="OPW47" s="352">
        <f t="shared" si="190"/>
        <v>0</v>
      </c>
      <c r="OPX47" s="352">
        <f t="shared" si="190"/>
        <v>0</v>
      </c>
      <c r="OPY47" s="352">
        <f t="shared" si="190"/>
        <v>0</v>
      </c>
      <c r="OPZ47" s="352">
        <f t="shared" si="190"/>
        <v>0</v>
      </c>
      <c r="OQA47" s="352">
        <f t="shared" si="190"/>
        <v>0</v>
      </c>
      <c r="OQB47" s="352">
        <f t="shared" si="190"/>
        <v>0</v>
      </c>
      <c r="OQC47" s="352">
        <f t="shared" si="190"/>
        <v>0</v>
      </c>
      <c r="OQD47" s="352">
        <f t="shared" si="190"/>
        <v>0</v>
      </c>
      <c r="OQE47" s="352">
        <f t="shared" si="190"/>
        <v>0</v>
      </c>
      <c r="OQF47" s="352">
        <f t="shared" si="190"/>
        <v>0</v>
      </c>
      <c r="OQG47" s="352">
        <f t="shared" si="190"/>
        <v>0</v>
      </c>
      <c r="OQH47" s="352">
        <f t="shared" si="190"/>
        <v>0</v>
      </c>
      <c r="OQI47" s="352">
        <f t="shared" si="190"/>
        <v>0</v>
      </c>
      <c r="OQJ47" s="352">
        <f t="shared" si="190"/>
        <v>0</v>
      </c>
      <c r="OQK47" s="352">
        <f t="shared" si="190"/>
        <v>0</v>
      </c>
      <c r="OQL47" s="352">
        <f t="shared" si="190"/>
        <v>0</v>
      </c>
      <c r="OQM47" s="352">
        <f t="shared" si="190"/>
        <v>0</v>
      </c>
      <c r="OQN47" s="352">
        <f t="shared" si="190"/>
        <v>0</v>
      </c>
      <c r="OQO47" s="352">
        <f t="shared" si="190"/>
        <v>0</v>
      </c>
      <c r="OQP47" s="352">
        <f t="shared" si="190"/>
        <v>0</v>
      </c>
      <c r="OQQ47" s="352">
        <f t="shared" si="190"/>
        <v>0</v>
      </c>
      <c r="OQR47" s="352">
        <f t="shared" si="190"/>
        <v>0</v>
      </c>
      <c r="OQS47" s="352">
        <f t="shared" si="190"/>
        <v>0</v>
      </c>
      <c r="OQT47" s="352">
        <f t="shared" si="190"/>
        <v>0</v>
      </c>
      <c r="OQU47" s="352">
        <f t="shared" si="190"/>
        <v>0</v>
      </c>
      <c r="OQV47" s="352">
        <f t="shared" si="190"/>
        <v>0</v>
      </c>
      <c r="OQW47" s="352">
        <f t="shared" si="190"/>
        <v>0</v>
      </c>
      <c r="OQX47" s="352">
        <f t="shared" si="190"/>
        <v>0</v>
      </c>
      <c r="OQY47" s="352">
        <f t="shared" si="190"/>
        <v>0</v>
      </c>
      <c r="OQZ47" s="352">
        <f t="shared" si="190"/>
        <v>0</v>
      </c>
      <c r="ORA47" s="352">
        <f t="shared" si="190"/>
        <v>0</v>
      </c>
      <c r="ORB47" s="352">
        <f t="shared" si="190"/>
        <v>0</v>
      </c>
      <c r="ORC47" s="352">
        <f t="shared" si="190"/>
        <v>0</v>
      </c>
      <c r="ORD47" s="352">
        <f t="shared" si="190"/>
        <v>0</v>
      </c>
      <c r="ORE47" s="352">
        <f t="shared" si="190"/>
        <v>0</v>
      </c>
      <c r="ORF47" s="352">
        <f t="shared" si="190"/>
        <v>0</v>
      </c>
      <c r="ORG47" s="352">
        <f t="shared" si="190"/>
        <v>0</v>
      </c>
      <c r="ORH47" s="352">
        <f t="shared" si="190"/>
        <v>0</v>
      </c>
      <c r="ORI47" s="352">
        <f t="shared" si="190"/>
        <v>0</v>
      </c>
      <c r="ORJ47" s="352">
        <f t="shared" si="190"/>
        <v>0</v>
      </c>
      <c r="ORK47" s="352">
        <f t="shared" si="190"/>
        <v>0</v>
      </c>
      <c r="ORL47" s="352">
        <f t="shared" si="190"/>
        <v>0</v>
      </c>
      <c r="ORM47" s="352">
        <f t="shared" si="190"/>
        <v>0</v>
      </c>
      <c r="ORN47" s="352">
        <f t="shared" si="190"/>
        <v>0</v>
      </c>
      <c r="ORO47" s="352">
        <f t="shared" si="190"/>
        <v>0</v>
      </c>
      <c r="ORP47" s="352">
        <f t="shared" si="190"/>
        <v>0</v>
      </c>
      <c r="ORQ47" s="352">
        <f t="shared" si="190"/>
        <v>0</v>
      </c>
      <c r="ORR47" s="352">
        <f t="shared" si="190"/>
        <v>0</v>
      </c>
      <c r="ORS47" s="352">
        <f t="shared" si="190"/>
        <v>0</v>
      </c>
      <c r="ORT47" s="352">
        <f t="shared" si="190"/>
        <v>0</v>
      </c>
      <c r="ORU47" s="352">
        <f t="shared" si="190"/>
        <v>0</v>
      </c>
      <c r="ORV47" s="352">
        <f t="shared" si="190"/>
        <v>0</v>
      </c>
      <c r="ORW47" s="352">
        <f t="shared" si="190"/>
        <v>0</v>
      </c>
      <c r="ORX47" s="352">
        <f t="shared" si="190"/>
        <v>0</v>
      </c>
      <c r="ORY47" s="352">
        <f t="shared" si="190"/>
        <v>0</v>
      </c>
      <c r="ORZ47" s="352">
        <f t="shared" ref="ORZ47:OUK47" si="191">SUM(ORZ43:ORZ46)</f>
        <v>0</v>
      </c>
      <c r="OSA47" s="352">
        <f t="shared" si="191"/>
        <v>0</v>
      </c>
      <c r="OSB47" s="352">
        <f t="shared" si="191"/>
        <v>0</v>
      </c>
      <c r="OSC47" s="352">
        <f t="shared" si="191"/>
        <v>0</v>
      </c>
      <c r="OSD47" s="352">
        <f t="shared" si="191"/>
        <v>0</v>
      </c>
      <c r="OSE47" s="352">
        <f t="shared" si="191"/>
        <v>0</v>
      </c>
      <c r="OSF47" s="352">
        <f t="shared" si="191"/>
        <v>0</v>
      </c>
      <c r="OSG47" s="352">
        <f t="shared" si="191"/>
        <v>0</v>
      </c>
      <c r="OSH47" s="352">
        <f t="shared" si="191"/>
        <v>0</v>
      </c>
      <c r="OSI47" s="352">
        <f t="shared" si="191"/>
        <v>0</v>
      </c>
      <c r="OSJ47" s="352">
        <f t="shared" si="191"/>
        <v>0</v>
      </c>
      <c r="OSK47" s="352">
        <f t="shared" si="191"/>
        <v>0</v>
      </c>
      <c r="OSL47" s="352">
        <f t="shared" si="191"/>
        <v>0</v>
      </c>
      <c r="OSM47" s="352">
        <f t="shared" si="191"/>
        <v>0</v>
      </c>
      <c r="OSN47" s="352">
        <f t="shared" si="191"/>
        <v>0</v>
      </c>
      <c r="OSO47" s="352">
        <f t="shared" si="191"/>
        <v>0</v>
      </c>
      <c r="OSP47" s="352">
        <f t="shared" si="191"/>
        <v>0</v>
      </c>
      <c r="OSQ47" s="352">
        <f t="shared" si="191"/>
        <v>0</v>
      </c>
      <c r="OSR47" s="352">
        <f t="shared" si="191"/>
        <v>0</v>
      </c>
      <c r="OSS47" s="352">
        <f t="shared" si="191"/>
        <v>0</v>
      </c>
      <c r="OST47" s="352">
        <f t="shared" si="191"/>
        <v>0</v>
      </c>
      <c r="OSU47" s="352">
        <f t="shared" si="191"/>
        <v>0</v>
      </c>
      <c r="OSV47" s="352">
        <f t="shared" si="191"/>
        <v>0</v>
      </c>
      <c r="OSW47" s="352">
        <f t="shared" si="191"/>
        <v>0</v>
      </c>
      <c r="OSX47" s="352">
        <f t="shared" si="191"/>
        <v>0</v>
      </c>
      <c r="OSY47" s="352">
        <f t="shared" si="191"/>
        <v>0</v>
      </c>
      <c r="OSZ47" s="352">
        <f t="shared" si="191"/>
        <v>0</v>
      </c>
      <c r="OTA47" s="352">
        <f t="shared" si="191"/>
        <v>0</v>
      </c>
      <c r="OTB47" s="352">
        <f t="shared" si="191"/>
        <v>0</v>
      </c>
      <c r="OTC47" s="352">
        <f t="shared" si="191"/>
        <v>0</v>
      </c>
      <c r="OTD47" s="352">
        <f t="shared" si="191"/>
        <v>0</v>
      </c>
      <c r="OTE47" s="352">
        <f t="shared" si="191"/>
        <v>0</v>
      </c>
      <c r="OTF47" s="352">
        <f t="shared" si="191"/>
        <v>0</v>
      </c>
      <c r="OTG47" s="352">
        <f t="shared" si="191"/>
        <v>0</v>
      </c>
      <c r="OTH47" s="352">
        <f t="shared" si="191"/>
        <v>0</v>
      </c>
      <c r="OTI47" s="352">
        <f t="shared" si="191"/>
        <v>0</v>
      </c>
      <c r="OTJ47" s="352">
        <f t="shared" si="191"/>
        <v>0</v>
      </c>
      <c r="OTK47" s="352">
        <f t="shared" si="191"/>
        <v>0</v>
      </c>
      <c r="OTL47" s="352">
        <f t="shared" si="191"/>
        <v>0</v>
      </c>
      <c r="OTM47" s="352">
        <f t="shared" si="191"/>
        <v>0</v>
      </c>
      <c r="OTN47" s="352">
        <f t="shared" si="191"/>
        <v>0</v>
      </c>
      <c r="OTO47" s="352">
        <f t="shared" si="191"/>
        <v>0</v>
      </c>
      <c r="OTP47" s="352">
        <f t="shared" si="191"/>
        <v>0</v>
      </c>
      <c r="OTQ47" s="352">
        <f t="shared" si="191"/>
        <v>0</v>
      </c>
      <c r="OTR47" s="352">
        <f t="shared" si="191"/>
        <v>0</v>
      </c>
      <c r="OTS47" s="352">
        <f t="shared" si="191"/>
        <v>0</v>
      </c>
      <c r="OTT47" s="352">
        <f t="shared" si="191"/>
        <v>0</v>
      </c>
      <c r="OTU47" s="352">
        <f t="shared" si="191"/>
        <v>0</v>
      </c>
      <c r="OTV47" s="352">
        <f t="shared" si="191"/>
        <v>0</v>
      </c>
      <c r="OTW47" s="352">
        <f t="shared" si="191"/>
        <v>0</v>
      </c>
      <c r="OTX47" s="352">
        <f t="shared" si="191"/>
        <v>0</v>
      </c>
      <c r="OTY47" s="352">
        <f t="shared" si="191"/>
        <v>0</v>
      </c>
      <c r="OTZ47" s="352">
        <f t="shared" si="191"/>
        <v>0</v>
      </c>
      <c r="OUA47" s="352">
        <f t="shared" si="191"/>
        <v>0</v>
      </c>
      <c r="OUB47" s="352">
        <f t="shared" si="191"/>
        <v>0</v>
      </c>
      <c r="OUC47" s="352">
        <f t="shared" si="191"/>
        <v>0</v>
      </c>
      <c r="OUD47" s="352">
        <f t="shared" si="191"/>
        <v>0</v>
      </c>
      <c r="OUE47" s="352">
        <f t="shared" si="191"/>
        <v>0</v>
      </c>
      <c r="OUF47" s="352">
        <f t="shared" si="191"/>
        <v>0</v>
      </c>
      <c r="OUG47" s="352">
        <f t="shared" si="191"/>
        <v>0</v>
      </c>
      <c r="OUH47" s="352">
        <f t="shared" si="191"/>
        <v>0</v>
      </c>
      <c r="OUI47" s="352">
        <f t="shared" si="191"/>
        <v>0</v>
      </c>
      <c r="OUJ47" s="352">
        <f t="shared" si="191"/>
        <v>0</v>
      </c>
      <c r="OUK47" s="352">
        <f t="shared" si="191"/>
        <v>0</v>
      </c>
      <c r="OUL47" s="352">
        <f t="shared" ref="OUL47:OWW47" si="192">SUM(OUL43:OUL46)</f>
        <v>0</v>
      </c>
      <c r="OUM47" s="352">
        <f t="shared" si="192"/>
        <v>0</v>
      </c>
      <c r="OUN47" s="352">
        <f t="shared" si="192"/>
        <v>0</v>
      </c>
      <c r="OUO47" s="352">
        <f t="shared" si="192"/>
        <v>0</v>
      </c>
      <c r="OUP47" s="352">
        <f t="shared" si="192"/>
        <v>0</v>
      </c>
      <c r="OUQ47" s="352">
        <f t="shared" si="192"/>
        <v>0</v>
      </c>
      <c r="OUR47" s="352">
        <f t="shared" si="192"/>
        <v>0</v>
      </c>
      <c r="OUS47" s="352">
        <f t="shared" si="192"/>
        <v>0</v>
      </c>
      <c r="OUT47" s="352">
        <f t="shared" si="192"/>
        <v>0</v>
      </c>
      <c r="OUU47" s="352">
        <f t="shared" si="192"/>
        <v>0</v>
      </c>
      <c r="OUV47" s="352">
        <f t="shared" si="192"/>
        <v>0</v>
      </c>
      <c r="OUW47" s="352">
        <f t="shared" si="192"/>
        <v>0</v>
      </c>
      <c r="OUX47" s="352">
        <f t="shared" si="192"/>
        <v>0</v>
      </c>
      <c r="OUY47" s="352">
        <f t="shared" si="192"/>
        <v>0</v>
      </c>
      <c r="OUZ47" s="352">
        <f t="shared" si="192"/>
        <v>0</v>
      </c>
      <c r="OVA47" s="352">
        <f t="shared" si="192"/>
        <v>0</v>
      </c>
      <c r="OVB47" s="352">
        <f t="shared" si="192"/>
        <v>0</v>
      </c>
      <c r="OVC47" s="352">
        <f t="shared" si="192"/>
        <v>0</v>
      </c>
      <c r="OVD47" s="352">
        <f t="shared" si="192"/>
        <v>0</v>
      </c>
      <c r="OVE47" s="352">
        <f t="shared" si="192"/>
        <v>0</v>
      </c>
      <c r="OVF47" s="352">
        <f t="shared" si="192"/>
        <v>0</v>
      </c>
      <c r="OVG47" s="352">
        <f t="shared" si="192"/>
        <v>0</v>
      </c>
      <c r="OVH47" s="352">
        <f t="shared" si="192"/>
        <v>0</v>
      </c>
      <c r="OVI47" s="352">
        <f t="shared" si="192"/>
        <v>0</v>
      </c>
      <c r="OVJ47" s="352">
        <f t="shared" si="192"/>
        <v>0</v>
      </c>
      <c r="OVK47" s="352">
        <f t="shared" si="192"/>
        <v>0</v>
      </c>
      <c r="OVL47" s="352">
        <f t="shared" si="192"/>
        <v>0</v>
      </c>
      <c r="OVM47" s="352">
        <f t="shared" si="192"/>
        <v>0</v>
      </c>
      <c r="OVN47" s="352">
        <f t="shared" si="192"/>
        <v>0</v>
      </c>
      <c r="OVO47" s="352">
        <f t="shared" si="192"/>
        <v>0</v>
      </c>
      <c r="OVP47" s="352">
        <f t="shared" si="192"/>
        <v>0</v>
      </c>
      <c r="OVQ47" s="352">
        <f t="shared" si="192"/>
        <v>0</v>
      </c>
      <c r="OVR47" s="352">
        <f t="shared" si="192"/>
        <v>0</v>
      </c>
      <c r="OVS47" s="352">
        <f t="shared" si="192"/>
        <v>0</v>
      </c>
      <c r="OVT47" s="352">
        <f t="shared" si="192"/>
        <v>0</v>
      </c>
      <c r="OVU47" s="352">
        <f t="shared" si="192"/>
        <v>0</v>
      </c>
      <c r="OVV47" s="352">
        <f t="shared" si="192"/>
        <v>0</v>
      </c>
      <c r="OVW47" s="352">
        <f t="shared" si="192"/>
        <v>0</v>
      </c>
      <c r="OVX47" s="352">
        <f t="shared" si="192"/>
        <v>0</v>
      </c>
      <c r="OVY47" s="352">
        <f t="shared" si="192"/>
        <v>0</v>
      </c>
      <c r="OVZ47" s="352">
        <f t="shared" si="192"/>
        <v>0</v>
      </c>
      <c r="OWA47" s="352">
        <f t="shared" si="192"/>
        <v>0</v>
      </c>
      <c r="OWB47" s="352">
        <f t="shared" si="192"/>
        <v>0</v>
      </c>
      <c r="OWC47" s="352">
        <f t="shared" si="192"/>
        <v>0</v>
      </c>
      <c r="OWD47" s="352">
        <f t="shared" si="192"/>
        <v>0</v>
      </c>
      <c r="OWE47" s="352">
        <f t="shared" si="192"/>
        <v>0</v>
      </c>
      <c r="OWF47" s="352">
        <f t="shared" si="192"/>
        <v>0</v>
      </c>
      <c r="OWG47" s="352">
        <f t="shared" si="192"/>
        <v>0</v>
      </c>
      <c r="OWH47" s="352">
        <f t="shared" si="192"/>
        <v>0</v>
      </c>
      <c r="OWI47" s="352">
        <f t="shared" si="192"/>
        <v>0</v>
      </c>
      <c r="OWJ47" s="352">
        <f t="shared" si="192"/>
        <v>0</v>
      </c>
      <c r="OWK47" s="352">
        <f t="shared" si="192"/>
        <v>0</v>
      </c>
      <c r="OWL47" s="352">
        <f t="shared" si="192"/>
        <v>0</v>
      </c>
      <c r="OWM47" s="352">
        <f t="shared" si="192"/>
        <v>0</v>
      </c>
      <c r="OWN47" s="352">
        <f t="shared" si="192"/>
        <v>0</v>
      </c>
      <c r="OWO47" s="352">
        <f t="shared" si="192"/>
        <v>0</v>
      </c>
      <c r="OWP47" s="352">
        <f t="shared" si="192"/>
        <v>0</v>
      </c>
      <c r="OWQ47" s="352">
        <f t="shared" si="192"/>
        <v>0</v>
      </c>
      <c r="OWR47" s="352">
        <f t="shared" si="192"/>
        <v>0</v>
      </c>
      <c r="OWS47" s="352">
        <f t="shared" si="192"/>
        <v>0</v>
      </c>
      <c r="OWT47" s="352">
        <f t="shared" si="192"/>
        <v>0</v>
      </c>
      <c r="OWU47" s="352">
        <f t="shared" si="192"/>
        <v>0</v>
      </c>
      <c r="OWV47" s="352">
        <f t="shared" si="192"/>
        <v>0</v>
      </c>
      <c r="OWW47" s="352">
        <f t="shared" si="192"/>
        <v>0</v>
      </c>
      <c r="OWX47" s="352">
        <f t="shared" ref="OWX47:OZI47" si="193">SUM(OWX43:OWX46)</f>
        <v>0</v>
      </c>
      <c r="OWY47" s="352">
        <f t="shared" si="193"/>
        <v>0</v>
      </c>
      <c r="OWZ47" s="352">
        <f t="shared" si="193"/>
        <v>0</v>
      </c>
      <c r="OXA47" s="352">
        <f t="shared" si="193"/>
        <v>0</v>
      </c>
      <c r="OXB47" s="352">
        <f t="shared" si="193"/>
        <v>0</v>
      </c>
      <c r="OXC47" s="352">
        <f t="shared" si="193"/>
        <v>0</v>
      </c>
      <c r="OXD47" s="352">
        <f t="shared" si="193"/>
        <v>0</v>
      </c>
      <c r="OXE47" s="352">
        <f t="shared" si="193"/>
        <v>0</v>
      </c>
      <c r="OXF47" s="352">
        <f t="shared" si="193"/>
        <v>0</v>
      </c>
      <c r="OXG47" s="352">
        <f t="shared" si="193"/>
        <v>0</v>
      </c>
      <c r="OXH47" s="352">
        <f t="shared" si="193"/>
        <v>0</v>
      </c>
      <c r="OXI47" s="352">
        <f t="shared" si="193"/>
        <v>0</v>
      </c>
      <c r="OXJ47" s="352">
        <f t="shared" si="193"/>
        <v>0</v>
      </c>
      <c r="OXK47" s="352">
        <f t="shared" si="193"/>
        <v>0</v>
      </c>
      <c r="OXL47" s="352">
        <f t="shared" si="193"/>
        <v>0</v>
      </c>
      <c r="OXM47" s="352">
        <f t="shared" si="193"/>
        <v>0</v>
      </c>
      <c r="OXN47" s="352">
        <f t="shared" si="193"/>
        <v>0</v>
      </c>
      <c r="OXO47" s="352">
        <f t="shared" si="193"/>
        <v>0</v>
      </c>
      <c r="OXP47" s="352">
        <f t="shared" si="193"/>
        <v>0</v>
      </c>
      <c r="OXQ47" s="352">
        <f t="shared" si="193"/>
        <v>0</v>
      </c>
      <c r="OXR47" s="352">
        <f t="shared" si="193"/>
        <v>0</v>
      </c>
      <c r="OXS47" s="352">
        <f t="shared" si="193"/>
        <v>0</v>
      </c>
      <c r="OXT47" s="352">
        <f t="shared" si="193"/>
        <v>0</v>
      </c>
      <c r="OXU47" s="352">
        <f t="shared" si="193"/>
        <v>0</v>
      </c>
      <c r="OXV47" s="352">
        <f t="shared" si="193"/>
        <v>0</v>
      </c>
      <c r="OXW47" s="352">
        <f t="shared" si="193"/>
        <v>0</v>
      </c>
      <c r="OXX47" s="352">
        <f t="shared" si="193"/>
        <v>0</v>
      </c>
      <c r="OXY47" s="352">
        <f t="shared" si="193"/>
        <v>0</v>
      </c>
      <c r="OXZ47" s="352">
        <f t="shared" si="193"/>
        <v>0</v>
      </c>
      <c r="OYA47" s="352">
        <f t="shared" si="193"/>
        <v>0</v>
      </c>
      <c r="OYB47" s="352">
        <f t="shared" si="193"/>
        <v>0</v>
      </c>
      <c r="OYC47" s="352">
        <f t="shared" si="193"/>
        <v>0</v>
      </c>
      <c r="OYD47" s="352">
        <f t="shared" si="193"/>
        <v>0</v>
      </c>
      <c r="OYE47" s="352">
        <f t="shared" si="193"/>
        <v>0</v>
      </c>
      <c r="OYF47" s="352">
        <f t="shared" si="193"/>
        <v>0</v>
      </c>
      <c r="OYG47" s="352">
        <f t="shared" si="193"/>
        <v>0</v>
      </c>
      <c r="OYH47" s="352">
        <f t="shared" si="193"/>
        <v>0</v>
      </c>
      <c r="OYI47" s="352">
        <f t="shared" si="193"/>
        <v>0</v>
      </c>
      <c r="OYJ47" s="352">
        <f t="shared" si="193"/>
        <v>0</v>
      </c>
      <c r="OYK47" s="352">
        <f t="shared" si="193"/>
        <v>0</v>
      </c>
      <c r="OYL47" s="352">
        <f t="shared" si="193"/>
        <v>0</v>
      </c>
      <c r="OYM47" s="352">
        <f t="shared" si="193"/>
        <v>0</v>
      </c>
      <c r="OYN47" s="352">
        <f t="shared" si="193"/>
        <v>0</v>
      </c>
      <c r="OYO47" s="352">
        <f t="shared" si="193"/>
        <v>0</v>
      </c>
      <c r="OYP47" s="352">
        <f t="shared" si="193"/>
        <v>0</v>
      </c>
      <c r="OYQ47" s="352">
        <f t="shared" si="193"/>
        <v>0</v>
      </c>
      <c r="OYR47" s="352">
        <f t="shared" si="193"/>
        <v>0</v>
      </c>
      <c r="OYS47" s="352">
        <f t="shared" si="193"/>
        <v>0</v>
      </c>
      <c r="OYT47" s="352">
        <f t="shared" si="193"/>
        <v>0</v>
      </c>
      <c r="OYU47" s="352">
        <f t="shared" si="193"/>
        <v>0</v>
      </c>
      <c r="OYV47" s="352">
        <f t="shared" si="193"/>
        <v>0</v>
      </c>
      <c r="OYW47" s="352">
        <f t="shared" si="193"/>
        <v>0</v>
      </c>
      <c r="OYX47" s="352">
        <f t="shared" si="193"/>
        <v>0</v>
      </c>
      <c r="OYY47" s="352">
        <f t="shared" si="193"/>
        <v>0</v>
      </c>
      <c r="OYZ47" s="352">
        <f t="shared" si="193"/>
        <v>0</v>
      </c>
      <c r="OZA47" s="352">
        <f t="shared" si="193"/>
        <v>0</v>
      </c>
      <c r="OZB47" s="352">
        <f t="shared" si="193"/>
        <v>0</v>
      </c>
      <c r="OZC47" s="352">
        <f t="shared" si="193"/>
        <v>0</v>
      </c>
      <c r="OZD47" s="352">
        <f t="shared" si="193"/>
        <v>0</v>
      </c>
      <c r="OZE47" s="352">
        <f t="shared" si="193"/>
        <v>0</v>
      </c>
      <c r="OZF47" s="352">
        <f t="shared" si="193"/>
        <v>0</v>
      </c>
      <c r="OZG47" s="352">
        <f t="shared" si="193"/>
        <v>0</v>
      </c>
      <c r="OZH47" s="352">
        <f t="shared" si="193"/>
        <v>0</v>
      </c>
      <c r="OZI47" s="352">
        <f t="shared" si="193"/>
        <v>0</v>
      </c>
      <c r="OZJ47" s="352">
        <f t="shared" ref="OZJ47:PBU47" si="194">SUM(OZJ43:OZJ46)</f>
        <v>0</v>
      </c>
      <c r="OZK47" s="352">
        <f t="shared" si="194"/>
        <v>0</v>
      </c>
      <c r="OZL47" s="352">
        <f t="shared" si="194"/>
        <v>0</v>
      </c>
      <c r="OZM47" s="352">
        <f t="shared" si="194"/>
        <v>0</v>
      </c>
      <c r="OZN47" s="352">
        <f t="shared" si="194"/>
        <v>0</v>
      </c>
      <c r="OZO47" s="352">
        <f t="shared" si="194"/>
        <v>0</v>
      </c>
      <c r="OZP47" s="352">
        <f t="shared" si="194"/>
        <v>0</v>
      </c>
      <c r="OZQ47" s="352">
        <f t="shared" si="194"/>
        <v>0</v>
      </c>
      <c r="OZR47" s="352">
        <f t="shared" si="194"/>
        <v>0</v>
      </c>
      <c r="OZS47" s="352">
        <f t="shared" si="194"/>
        <v>0</v>
      </c>
      <c r="OZT47" s="352">
        <f t="shared" si="194"/>
        <v>0</v>
      </c>
      <c r="OZU47" s="352">
        <f t="shared" si="194"/>
        <v>0</v>
      </c>
      <c r="OZV47" s="352">
        <f t="shared" si="194"/>
        <v>0</v>
      </c>
      <c r="OZW47" s="352">
        <f t="shared" si="194"/>
        <v>0</v>
      </c>
      <c r="OZX47" s="352">
        <f t="shared" si="194"/>
        <v>0</v>
      </c>
      <c r="OZY47" s="352">
        <f t="shared" si="194"/>
        <v>0</v>
      </c>
      <c r="OZZ47" s="352">
        <f t="shared" si="194"/>
        <v>0</v>
      </c>
      <c r="PAA47" s="352">
        <f t="shared" si="194"/>
        <v>0</v>
      </c>
      <c r="PAB47" s="352">
        <f t="shared" si="194"/>
        <v>0</v>
      </c>
      <c r="PAC47" s="352">
        <f t="shared" si="194"/>
        <v>0</v>
      </c>
      <c r="PAD47" s="352">
        <f t="shared" si="194"/>
        <v>0</v>
      </c>
      <c r="PAE47" s="352">
        <f t="shared" si="194"/>
        <v>0</v>
      </c>
      <c r="PAF47" s="352">
        <f t="shared" si="194"/>
        <v>0</v>
      </c>
      <c r="PAG47" s="352">
        <f t="shared" si="194"/>
        <v>0</v>
      </c>
      <c r="PAH47" s="352">
        <f t="shared" si="194"/>
        <v>0</v>
      </c>
      <c r="PAI47" s="352">
        <f t="shared" si="194"/>
        <v>0</v>
      </c>
      <c r="PAJ47" s="352">
        <f t="shared" si="194"/>
        <v>0</v>
      </c>
      <c r="PAK47" s="352">
        <f t="shared" si="194"/>
        <v>0</v>
      </c>
      <c r="PAL47" s="352">
        <f t="shared" si="194"/>
        <v>0</v>
      </c>
      <c r="PAM47" s="352">
        <f t="shared" si="194"/>
        <v>0</v>
      </c>
      <c r="PAN47" s="352">
        <f t="shared" si="194"/>
        <v>0</v>
      </c>
      <c r="PAO47" s="352">
        <f t="shared" si="194"/>
        <v>0</v>
      </c>
      <c r="PAP47" s="352">
        <f t="shared" si="194"/>
        <v>0</v>
      </c>
      <c r="PAQ47" s="352">
        <f t="shared" si="194"/>
        <v>0</v>
      </c>
      <c r="PAR47" s="352">
        <f t="shared" si="194"/>
        <v>0</v>
      </c>
      <c r="PAS47" s="352">
        <f t="shared" si="194"/>
        <v>0</v>
      </c>
      <c r="PAT47" s="352">
        <f t="shared" si="194"/>
        <v>0</v>
      </c>
      <c r="PAU47" s="352">
        <f t="shared" si="194"/>
        <v>0</v>
      </c>
      <c r="PAV47" s="352">
        <f t="shared" si="194"/>
        <v>0</v>
      </c>
      <c r="PAW47" s="352">
        <f t="shared" si="194"/>
        <v>0</v>
      </c>
      <c r="PAX47" s="352">
        <f t="shared" si="194"/>
        <v>0</v>
      </c>
      <c r="PAY47" s="352">
        <f t="shared" si="194"/>
        <v>0</v>
      </c>
      <c r="PAZ47" s="352">
        <f t="shared" si="194"/>
        <v>0</v>
      </c>
      <c r="PBA47" s="352">
        <f t="shared" si="194"/>
        <v>0</v>
      </c>
      <c r="PBB47" s="352">
        <f t="shared" si="194"/>
        <v>0</v>
      </c>
      <c r="PBC47" s="352">
        <f t="shared" si="194"/>
        <v>0</v>
      </c>
      <c r="PBD47" s="352">
        <f t="shared" si="194"/>
        <v>0</v>
      </c>
      <c r="PBE47" s="352">
        <f t="shared" si="194"/>
        <v>0</v>
      </c>
      <c r="PBF47" s="352">
        <f t="shared" si="194"/>
        <v>0</v>
      </c>
      <c r="PBG47" s="352">
        <f t="shared" si="194"/>
        <v>0</v>
      </c>
      <c r="PBH47" s="352">
        <f t="shared" si="194"/>
        <v>0</v>
      </c>
      <c r="PBI47" s="352">
        <f t="shared" si="194"/>
        <v>0</v>
      </c>
      <c r="PBJ47" s="352">
        <f t="shared" si="194"/>
        <v>0</v>
      </c>
      <c r="PBK47" s="352">
        <f t="shared" si="194"/>
        <v>0</v>
      </c>
      <c r="PBL47" s="352">
        <f t="shared" si="194"/>
        <v>0</v>
      </c>
      <c r="PBM47" s="352">
        <f t="shared" si="194"/>
        <v>0</v>
      </c>
      <c r="PBN47" s="352">
        <f t="shared" si="194"/>
        <v>0</v>
      </c>
      <c r="PBO47" s="352">
        <f t="shared" si="194"/>
        <v>0</v>
      </c>
      <c r="PBP47" s="352">
        <f t="shared" si="194"/>
        <v>0</v>
      </c>
      <c r="PBQ47" s="352">
        <f t="shared" si="194"/>
        <v>0</v>
      </c>
      <c r="PBR47" s="352">
        <f t="shared" si="194"/>
        <v>0</v>
      </c>
      <c r="PBS47" s="352">
        <f t="shared" si="194"/>
        <v>0</v>
      </c>
      <c r="PBT47" s="352">
        <f t="shared" si="194"/>
        <v>0</v>
      </c>
      <c r="PBU47" s="352">
        <f t="shared" si="194"/>
        <v>0</v>
      </c>
      <c r="PBV47" s="352">
        <f t="shared" ref="PBV47:PEG47" si="195">SUM(PBV43:PBV46)</f>
        <v>0</v>
      </c>
      <c r="PBW47" s="352">
        <f t="shared" si="195"/>
        <v>0</v>
      </c>
      <c r="PBX47" s="352">
        <f t="shared" si="195"/>
        <v>0</v>
      </c>
      <c r="PBY47" s="352">
        <f t="shared" si="195"/>
        <v>0</v>
      </c>
      <c r="PBZ47" s="352">
        <f t="shared" si="195"/>
        <v>0</v>
      </c>
      <c r="PCA47" s="352">
        <f t="shared" si="195"/>
        <v>0</v>
      </c>
      <c r="PCB47" s="352">
        <f t="shared" si="195"/>
        <v>0</v>
      </c>
      <c r="PCC47" s="352">
        <f t="shared" si="195"/>
        <v>0</v>
      </c>
      <c r="PCD47" s="352">
        <f t="shared" si="195"/>
        <v>0</v>
      </c>
      <c r="PCE47" s="352">
        <f t="shared" si="195"/>
        <v>0</v>
      </c>
      <c r="PCF47" s="352">
        <f t="shared" si="195"/>
        <v>0</v>
      </c>
      <c r="PCG47" s="352">
        <f t="shared" si="195"/>
        <v>0</v>
      </c>
      <c r="PCH47" s="352">
        <f t="shared" si="195"/>
        <v>0</v>
      </c>
      <c r="PCI47" s="352">
        <f t="shared" si="195"/>
        <v>0</v>
      </c>
      <c r="PCJ47" s="352">
        <f t="shared" si="195"/>
        <v>0</v>
      </c>
      <c r="PCK47" s="352">
        <f t="shared" si="195"/>
        <v>0</v>
      </c>
      <c r="PCL47" s="352">
        <f t="shared" si="195"/>
        <v>0</v>
      </c>
      <c r="PCM47" s="352">
        <f t="shared" si="195"/>
        <v>0</v>
      </c>
      <c r="PCN47" s="352">
        <f t="shared" si="195"/>
        <v>0</v>
      </c>
      <c r="PCO47" s="352">
        <f t="shared" si="195"/>
        <v>0</v>
      </c>
      <c r="PCP47" s="352">
        <f t="shared" si="195"/>
        <v>0</v>
      </c>
      <c r="PCQ47" s="352">
        <f t="shared" si="195"/>
        <v>0</v>
      </c>
      <c r="PCR47" s="352">
        <f t="shared" si="195"/>
        <v>0</v>
      </c>
      <c r="PCS47" s="352">
        <f t="shared" si="195"/>
        <v>0</v>
      </c>
      <c r="PCT47" s="352">
        <f t="shared" si="195"/>
        <v>0</v>
      </c>
      <c r="PCU47" s="352">
        <f t="shared" si="195"/>
        <v>0</v>
      </c>
      <c r="PCV47" s="352">
        <f t="shared" si="195"/>
        <v>0</v>
      </c>
      <c r="PCW47" s="352">
        <f t="shared" si="195"/>
        <v>0</v>
      </c>
      <c r="PCX47" s="352">
        <f t="shared" si="195"/>
        <v>0</v>
      </c>
      <c r="PCY47" s="352">
        <f t="shared" si="195"/>
        <v>0</v>
      </c>
      <c r="PCZ47" s="352">
        <f t="shared" si="195"/>
        <v>0</v>
      </c>
      <c r="PDA47" s="352">
        <f t="shared" si="195"/>
        <v>0</v>
      </c>
      <c r="PDB47" s="352">
        <f t="shared" si="195"/>
        <v>0</v>
      </c>
      <c r="PDC47" s="352">
        <f t="shared" si="195"/>
        <v>0</v>
      </c>
      <c r="PDD47" s="352">
        <f t="shared" si="195"/>
        <v>0</v>
      </c>
      <c r="PDE47" s="352">
        <f t="shared" si="195"/>
        <v>0</v>
      </c>
      <c r="PDF47" s="352">
        <f t="shared" si="195"/>
        <v>0</v>
      </c>
      <c r="PDG47" s="352">
        <f t="shared" si="195"/>
        <v>0</v>
      </c>
      <c r="PDH47" s="352">
        <f t="shared" si="195"/>
        <v>0</v>
      </c>
      <c r="PDI47" s="352">
        <f t="shared" si="195"/>
        <v>0</v>
      </c>
      <c r="PDJ47" s="352">
        <f t="shared" si="195"/>
        <v>0</v>
      </c>
      <c r="PDK47" s="352">
        <f t="shared" si="195"/>
        <v>0</v>
      </c>
      <c r="PDL47" s="352">
        <f t="shared" si="195"/>
        <v>0</v>
      </c>
      <c r="PDM47" s="352">
        <f t="shared" si="195"/>
        <v>0</v>
      </c>
      <c r="PDN47" s="352">
        <f t="shared" si="195"/>
        <v>0</v>
      </c>
      <c r="PDO47" s="352">
        <f t="shared" si="195"/>
        <v>0</v>
      </c>
      <c r="PDP47" s="352">
        <f t="shared" si="195"/>
        <v>0</v>
      </c>
      <c r="PDQ47" s="352">
        <f t="shared" si="195"/>
        <v>0</v>
      </c>
      <c r="PDR47" s="352">
        <f t="shared" si="195"/>
        <v>0</v>
      </c>
      <c r="PDS47" s="352">
        <f t="shared" si="195"/>
        <v>0</v>
      </c>
      <c r="PDT47" s="352">
        <f t="shared" si="195"/>
        <v>0</v>
      </c>
      <c r="PDU47" s="352">
        <f t="shared" si="195"/>
        <v>0</v>
      </c>
      <c r="PDV47" s="352">
        <f t="shared" si="195"/>
        <v>0</v>
      </c>
      <c r="PDW47" s="352">
        <f t="shared" si="195"/>
        <v>0</v>
      </c>
      <c r="PDX47" s="352">
        <f t="shared" si="195"/>
        <v>0</v>
      </c>
      <c r="PDY47" s="352">
        <f t="shared" si="195"/>
        <v>0</v>
      </c>
      <c r="PDZ47" s="352">
        <f t="shared" si="195"/>
        <v>0</v>
      </c>
      <c r="PEA47" s="352">
        <f t="shared" si="195"/>
        <v>0</v>
      </c>
      <c r="PEB47" s="352">
        <f t="shared" si="195"/>
        <v>0</v>
      </c>
      <c r="PEC47" s="352">
        <f t="shared" si="195"/>
        <v>0</v>
      </c>
      <c r="PED47" s="352">
        <f t="shared" si="195"/>
        <v>0</v>
      </c>
      <c r="PEE47" s="352">
        <f t="shared" si="195"/>
        <v>0</v>
      </c>
      <c r="PEF47" s="352">
        <f t="shared" si="195"/>
        <v>0</v>
      </c>
      <c r="PEG47" s="352">
        <f t="shared" si="195"/>
        <v>0</v>
      </c>
      <c r="PEH47" s="352">
        <f t="shared" ref="PEH47:PGS47" si="196">SUM(PEH43:PEH46)</f>
        <v>0</v>
      </c>
      <c r="PEI47" s="352">
        <f t="shared" si="196"/>
        <v>0</v>
      </c>
      <c r="PEJ47" s="352">
        <f t="shared" si="196"/>
        <v>0</v>
      </c>
      <c r="PEK47" s="352">
        <f t="shared" si="196"/>
        <v>0</v>
      </c>
      <c r="PEL47" s="352">
        <f t="shared" si="196"/>
        <v>0</v>
      </c>
      <c r="PEM47" s="352">
        <f t="shared" si="196"/>
        <v>0</v>
      </c>
      <c r="PEN47" s="352">
        <f t="shared" si="196"/>
        <v>0</v>
      </c>
      <c r="PEO47" s="352">
        <f t="shared" si="196"/>
        <v>0</v>
      </c>
      <c r="PEP47" s="352">
        <f t="shared" si="196"/>
        <v>0</v>
      </c>
      <c r="PEQ47" s="352">
        <f t="shared" si="196"/>
        <v>0</v>
      </c>
      <c r="PER47" s="352">
        <f t="shared" si="196"/>
        <v>0</v>
      </c>
      <c r="PES47" s="352">
        <f t="shared" si="196"/>
        <v>0</v>
      </c>
      <c r="PET47" s="352">
        <f t="shared" si="196"/>
        <v>0</v>
      </c>
      <c r="PEU47" s="352">
        <f t="shared" si="196"/>
        <v>0</v>
      </c>
      <c r="PEV47" s="352">
        <f t="shared" si="196"/>
        <v>0</v>
      </c>
      <c r="PEW47" s="352">
        <f t="shared" si="196"/>
        <v>0</v>
      </c>
      <c r="PEX47" s="352">
        <f t="shared" si="196"/>
        <v>0</v>
      </c>
      <c r="PEY47" s="352">
        <f t="shared" si="196"/>
        <v>0</v>
      </c>
      <c r="PEZ47" s="352">
        <f t="shared" si="196"/>
        <v>0</v>
      </c>
      <c r="PFA47" s="352">
        <f t="shared" si="196"/>
        <v>0</v>
      </c>
      <c r="PFB47" s="352">
        <f t="shared" si="196"/>
        <v>0</v>
      </c>
      <c r="PFC47" s="352">
        <f t="shared" si="196"/>
        <v>0</v>
      </c>
      <c r="PFD47" s="352">
        <f t="shared" si="196"/>
        <v>0</v>
      </c>
      <c r="PFE47" s="352">
        <f t="shared" si="196"/>
        <v>0</v>
      </c>
      <c r="PFF47" s="352">
        <f t="shared" si="196"/>
        <v>0</v>
      </c>
      <c r="PFG47" s="352">
        <f t="shared" si="196"/>
        <v>0</v>
      </c>
      <c r="PFH47" s="352">
        <f t="shared" si="196"/>
        <v>0</v>
      </c>
      <c r="PFI47" s="352">
        <f t="shared" si="196"/>
        <v>0</v>
      </c>
      <c r="PFJ47" s="352">
        <f t="shared" si="196"/>
        <v>0</v>
      </c>
      <c r="PFK47" s="352">
        <f t="shared" si="196"/>
        <v>0</v>
      </c>
      <c r="PFL47" s="352">
        <f t="shared" si="196"/>
        <v>0</v>
      </c>
      <c r="PFM47" s="352">
        <f t="shared" si="196"/>
        <v>0</v>
      </c>
      <c r="PFN47" s="352">
        <f t="shared" si="196"/>
        <v>0</v>
      </c>
      <c r="PFO47" s="352">
        <f t="shared" si="196"/>
        <v>0</v>
      </c>
      <c r="PFP47" s="352">
        <f t="shared" si="196"/>
        <v>0</v>
      </c>
      <c r="PFQ47" s="352">
        <f t="shared" si="196"/>
        <v>0</v>
      </c>
      <c r="PFR47" s="352">
        <f t="shared" si="196"/>
        <v>0</v>
      </c>
      <c r="PFS47" s="352">
        <f t="shared" si="196"/>
        <v>0</v>
      </c>
      <c r="PFT47" s="352">
        <f t="shared" si="196"/>
        <v>0</v>
      </c>
      <c r="PFU47" s="352">
        <f t="shared" si="196"/>
        <v>0</v>
      </c>
      <c r="PFV47" s="352">
        <f t="shared" si="196"/>
        <v>0</v>
      </c>
      <c r="PFW47" s="352">
        <f t="shared" si="196"/>
        <v>0</v>
      </c>
      <c r="PFX47" s="352">
        <f t="shared" si="196"/>
        <v>0</v>
      </c>
      <c r="PFY47" s="352">
        <f t="shared" si="196"/>
        <v>0</v>
      </c>
      <c r="PFZ47" s="352">
        <f t="shared" si="196"/>
        <v>0</v>
      </c>
      <c r="PGA47" s="352">
        <f t="shared" si="196"/>
        <v>0</v>
      </c>
      <c r="PGB47" s="352">
        <f t="shared" si="196"/>
        <v>0</v>
      </c>
      <c r="PGC47" s="352">
        <f t="shared" si="196"/>
        <v>0</v>
      </c>
      <c r="PGD47" s="352">
        <f t="shared" si="196"/>
        <v>0</v>
      </c>
      <c r="PGE47" s="352">
        <f t="shared" si="196"/>
        <v>0</v>
      </c>
      <c r="PGF47" s="352">
        <f t="shared" si="196"/>
        <v>0</v>
      </c>
      <c r="PGG47" s="352">
        <f t="shared" si="196"/>
        <v>0</v>
      </c>
      <c r="PGH47" s="352">
        <f t="shared" si="196"/>
        <v>0</v>
      </c>
      <c r="PGI47" s="352">
        <f t="shared" si="196"/>
        <v>0</v>
      </c>
      <c r="PGJ47" s="352">
        <f t="shared" si="196"/>
        <v>0</v>
      </c>
      <c r="PGK47" s="352">
        <f t="shared" si="196"/>
        <v>0</v>
      </c>
      <c r="PGL47" s="352">
        <f t="shared" si="196"/>
        <v>0</v>
      </c>
      <c r="PGM47" s="352">
        <f t="shared" si="196"/>
        <v>0</v>
      </c>
      <c r="PGN47" s="352">
        <f t="shared" si="196"/>
        <v>0</v>
      </c>
      <c r="PGO47" s="352">
        <f t="shared" si="196"/>
        <v>0</v>
      </c>
      <c r="PGP47" s="352">
        <f t="shared" si="196"/>
        <v>0</v>
      </c>
      <c r="PGQ47" s="352">
        <f t="shared" si="196"/>
        <v>0</v>
      </c>
      <c r="PGR47" s="352">
        <f t="shared" si="196"/>
        <v>0</v>
      </c>
      <c r="PGS47" s="352">
        <f t="shared" si="196"/>
        <v>0</v>
      </c>
      <c r="PGT47" s="352">
        <f t="shared" ref="PGT47:PJE47" si="197">SUM(PGT43:PGT46)</f>
        <v>0</v>
      </c>
      <c r="PGU47" s="352">
        <f t="shared" si="197"/>
        <v>0</v>
      </c>
      <c r="PGV47" s="352">
        <f t="shared" si="197"/>
        <v>0</v>
      </c>
      <c r="PGW47" s="352">
        <f t="shared" si="197"/>
        <v>0</v>
      </c>
      <c r="PGX47" s="352">
        <f t="shared" si="197"/>
        <v>0</v>
      </c>
      <c r="PGY47" s="352">
        <f t="shared" si="197"/>
        <v>0</v>
      </c>
      <c r="PGZ47" s="352">
        <f t="shared" si="197"/>
        <v>0</v>
      </c>
      <c r="PHA47" s="352">
        <f t="shared" si="197"/>
        <v>0</v>
      </c>
      <c r="PHB47" s="352">
        <f t="shared" si="197"/>
        <v>0</v>
      </c>
      <c r="PHC47" s="352">
        <f t="shared" si="197"/>
        <v>0</v>
      </c>
      <c r="PHD47" s="352">
        <f t="shared" si="197"/>
        <v>0</v>
      </c>
      <c r="PHE47" s="352">
        <f t="shared" si="197"/>
        <v>0</v>
      </c>
      <c r="PHF47" s="352">
        <f t="shared" si="197"/>
        <v>0</v>
      </c>
      <c r="PHG47" s="352">
        <f t="shared" si="197"/>
        <v>0</v>
      </c>
      <c r="PHH47" s="352">
        <f t="shared" si="197"/>
        <v>0</v>
      </c>
      <c r="PHI47" s="352">
        <f t="shared" si="197"/>
        <v>0</v>
      </c>
      <c r="PHJ47" s="352">
        <f t="shared" si="197"/>
        <v>0</v>
      </c>
      <c r="PHK47" s="352">
        <f t="shared" si="197"/>
        <v>0</v>
      </c>
      <c r="PHL47" s="352">
        <f t="shared" si="197"/>
        <v>0</v>
      </c>
      <c r="PHM47" s="352">
        <f t="shared" si="197"/>
        <v>0</v>
      </c>
      <c r="PHN47" s="352">
        <f t="shared" si="197"/>
        <v>0</v>
      </c>
      <c r="PHO47" s="352">
        <f t="shared" si="197"/>
        <v>0</v>
      </c>
      <c r="PHP47" s="352">
        <f t="shared" si="197"/>
        <v>0</v>
      </c>
      <c r="PHQ47" s="352">
        <f t="shared" si="197"/>
        <v>0</v>
      </c>
      <c r="PHR47" s="352">
        <f t="shared" si="197"/>
        <v>0</v>
      </c>
      <c r="PHS47" s="352">
        <f t="shared" si="197"/>
        <v>0</v>
      </c>
      <c r="PHT47" s="352">
        <f t="shared" si="197"/>
        <v>0</v>
      </c>
      <c r="PHU47" s="352">
        <f t="shared" si="197"/>
        <v>0</v>
      </c>
      <c r="PHV47" s="352">
        <f t="shared" si="197"/>
        <v>0</v>
      </c>
      <c r="PHW47" s="352">
        <f t="shared" si="197"/>
        <v>0</v>
      </c>
      <c r="PHX47" s="352">
        <f t="shared" si="197"/>
        <v>0</v>
      </c>
      <c r="PHY47" s="352">
        <f t="shared" si="197"/>
        <v>0</v>
      </c>
      <c r="PHZ47" s="352">
        <f t="shared" si="197"/>
        <v>0</v>
      </c>
      <c r="PIA47" s="352">
        <f t="shared" si="197"/>
        <v>0</v>
      </c>
      <c r="PIB47" s="352">
        <f t="shared" si="197"/>
        <v>0</v>
      </c>
      <c r="PIC47" s="352">
        <f t="shared" si="197"/>
        <v>0</v>
      </c>
      <c r="PID47" s="352">
        <f t="shared" si="197"/>
        <v>0</v>
      </c>
      <c r="PIE47" s="352">
        <f t="shared" si="197"/>
        <v>0</v>
      </c>
      <c r="PIF47" s="352">
        <f t="shared" si="197"/>
        <v>0</v>
      </c>
      <c r="PIG47" s="352">
        <f t="shared" si="197"/>
        <v>0</v>
      </c>
      <c r="PIH47" s="352">
        <f t="shared" si="197"/>
        <v>0</v>
      </c>
      <c r="PII47" s="352">
        <f t="shared" si="197"/>
        <v>0</v>
      </c>
      <c r="PIJ47" s="352">
        <f t="shared" si="197"/>
        <v>0</v>
      </c>
      <c r="PIK47" s="352">
        <f t="shared" si="197"/>
        <v>0</v>
      </c>
      <c r="PIL47" s="352">
        <f t="shared" si="197"/>
        <v>0</v>
      </c>
      <c r="PIM47" s="352">
        <f t="shared" si="197"/>
        <v>0</v>
      </c>
      <c r="PIN47" s="352">
        <f t="shared" si="197"/>
        <v>0</v>
      </c>
      <c r="PIO47" s="352">
        <f t="shared" si="197"/>
        <v>0</v>
      </c>
      <c r="PIP47" s="352">
        <f t="shared" si="197"/>
        <v>0</v>
      </c>
      <c r="PIQ47" s="352">
        <f t="shared" si="197"/>
        <v>0</v>
      </c>
      <c r="PIR47" s="352">
        <f t="shared" si="197"/>
        <v>0</v>
      </c>
      <c r="PIS47" s="352">
        <f t="shared" si="197"/>
        <v>0</v>
      </c>
      <c r="PIT47" s="352">
        <f t="shared" si="197"/>
        <v>0</v>
      </c>
      <c r="PIU47" s="352">
        <f t="shared" si="197"/>
        <v>0</v>
      </c>
      <c r="PIV47" s="352">
        <f t="shared" si="197"/>
        <v>0</v>
      </c>
      <c r="PIW47" s="352">
        <f t="shared" si="197"/>
        <v>0</v>
      </c>
      <c r="PIX47" s="352">
        <f t="shared" si="197"/>
        <v>0</v>
      </c>
      <c r="PIY47" s="352">
        <f t="shared" si="197"/>
        <v>0</v>
      </c>
      <c r="PIZ47" s="352">
        <f t="shared" si="197"/>
        <v>0</v>
      </c>
      <c r="PJA47" s="352">
        <f t="shared" si="197"/>
        <v>0</v>
      </c>
      <c r="PJB47" s="352">
        <f t="shared" si="197"/>
        <v>0</v>
      </c>
      <c r="PJC47" s="352">
        <f t="shared" si="197"/>
        <v>0</v>
      </c>
      <c r="PJD47" s="352">
        <f t="shared" si="197"/>
        <v>0</v>
      </c>
      <c r="PJE47" s="352">
        <f t="shared" si="197"/>
        <v>0</v>
      </c>
      <c r="PJF47" s="352">
        <f t="shared" ref="PJF47:PLQ47" si="198">SUM(PJF43:PJF46)</f>
        <v>0</v>
      </c>
      <c r="PJG47" s="352">
        <f t="shared" si="198"/>
        <v>0</v>
      </c>
      <c r="PJH47" s="352">
        <f t="shared" si="198"/>
        <v>0</v>
      </c>
      <c r="PJI47" s="352">
        <f t="shared" si="198"/>
        <v>0</v>
      </c>
      <c r="PJJ47" s="352">
        <f t="shared" si="198"/>
        <v>0</v>
      </c>
      <c r="PJK47" s="352">
        <f t="shared" si="198"/>
        <v>0</v>
      </c>
      <c r="PJL47" s="352">
        <f t="shared" si="198"/>
        <v>0</v>
      </c>
      <c r="PJM47" s="352">
        <f t="shared" si="198"/>
        <v>0</v>
      </c>
      <c r="PJN47" s="352">
        <f t="shared" si="198"/>
        <v>0</v>
      </c>
      <c r="PJO47" s="352">
        <f t="shared" si="198"/>
        <v>0</v>
      </c>
      <c r="PJP47" s="352">
        <f t="shared" si="198"/>
        <v>0</v>
      </c>
      <c r="PJQ47" s="352">
        <f t="shared" si="198"/>
        <v>0</v>
      </c>
      <c r="PJR47" s="352">
        <f t="shared" si="198"/>
        <v>0</v>
      </c>
      <c r="PJS47" s="352">
        <f t="shared" si="198"/>
        <v>0</v>
      </c>
      <c r="PJT47" s="352">
        <f t="shared" si="198"/>
        <v>0</v>
      </c>
      <c r="PJU47" s="352">
        <f t="shared" si="198"/>
        <v>0</v>
      </c>
      <c r="PJV47" s="352">
        <f t="shared" si="198"/>
        <v>0</v>
      </c>
      <c r="PJW47" s="352">
        <f t="shared" si="198"/>
        <v>0</v>
      </c>
      <c r="PJX47" s="352">
        <f t="shared" si="198"/>
        <v>0</v>
      </c>
      <c r="PJY47" s="352">
        <f t="shared" si="198"/>
        <v>0</v>
      </c>
      <c r="PJZ47" s="352">
        <f t="shared" si="198"/>
        <v>0</v>
      </c>
      <c r="PKA47" s="352">
        <f t="shared" si="198"/>
        <v>0</v>
      </c>
      <c r="PKB47" s="352">
        <f t="shared" si="198"/>
        <v>0</v>
      </c>
      <c r="PKC47" s="352">
        <f t="shared" si="198"/>
        <v>0</v>
      </c>
      <c r="PKD47" s="352">
        <f t="shared" si="198"/>
        <v>0</v>
      </c>
      <c r="PKE47" s="352">
        <f t="shared" si="198"/>
        <v>0</v>
      </c>
      <c r="PKF47" s="352">
        <f t="shared" si="198"/>
        <v>0</v>
      </c>
      <c r="PKG47" s="352">
        <f t="shared" si="198"/>
        <v>0</v>
      </c>
      <c r="PKH47" s="352">
        <f t="shared" si="198"/>
        <v>0</v>
      </c>
      <c r="PKI47" s="352">
        <f t="shared" si="198"/>
        <v>0</v>
      </c>
      <c r="PKJ47" s="352">
        <f t="shared" si="198"/>
        <v>0</v>
      </c>
      <c r="PKK47" s="352">
        <f t="shared" si="198"/>
        <v>0</v>
      </c>
      <c r="PKL47" s="352">
        <f t="shared" si="198"/>
        <v>0</v>
      </c>
      <c r="PKM47" s="352">
        <f t="shared" si="198"/>
        <v>0</v>
      </c>
      <c r="PKN47" s="352">
        <f t="shared" si="198"/>
        <v>0</v>
      </c>
      <c r="PKO47" s="352">
        <f t="shared" si="198"/>
        <v>0</v>
      </c>
      <c r="PKP47" s="352">
        <f t="shared" si="198"/>
        <v>0</v>
      </c>
      <c r="PKQ47" s="352">
        <f t="shared" si="198"/>
        <v>0</v>
      </c>
      <c r="PKR47" s="352">
        <f t="shared" si="198"/>
        <v>0</v>
      </c>
      <c r="PKS47" s="352">
        <f t="shared" si="198"/>
        <v>0</v>
      </c>
      <c r="PKT47" s="352">
        <f t="shared" si="198"/>
        <v>0</v>
      </c>
      <c r="PKU47" s="352">
        <f t="shared" si="198"/>
        <v>0</v>
      </c>
      <c r="PKV47" s="352">
        <f t="shared" si="198"/>
        <v>0</v>
      </c>
      <c r="PKW47" s="352">
        <f t="shared" si="198"/>
        <v>0</v>
      </c>
      <c r="PKX47" s="352">
        <f t="shared" si="198"/>
        <v>0</v>
      </c>
      <c r="PKY47" s="352">
        <f t="shared" si="198"/>
        <v>0</v>
      </c>
      <c r="PKZ47" s="352">
        <f t="shared" si="198"/>
        <v>0</v>
      </c>
      <c r="PLA47" s="352">
        <f t="shared" si="198"/>
        <v>0</v>
      </c>
      <c r="PLB47" s="352">
        <f t="shared" si="198"/>
        <v>0</v>
      </c>
      <c r="PLC47" s="352">
        <f t="shared" si="198"/>
        <v>0</v>
      </c>
      <c r="PLD47" s="352">
        <f t="shared" si="198"/>
        <v>0</v>
      </c>
      <c r="PLE47" s="352">
        <f t="shared" si="198"/>
        <v>0</v>
      </c>
      <c r="PLF47" s="352">
        <f t="shared" si="198"/>
        <v>0</v>
      </c>
      <c r="PLG47" s="352">
        <f t="shared" si="198"/>
        <v>0</v>
      </c>
      <c r="PLH47" s="352">
        <f t="shared" si="198"/>
        <v>0</v>
      </c>
      <c r="PLI47" s="352">
        <f t="shared" si="198"/>
        <v>0</v>
      </c>
      <c r="PLJ47" s="352">
        <f t="shared" si="198"/>
        <v>0</v>
      </c>
      <c r="PLK47" s="352">
        <f t="shared" si="198"/>
        <v>0</v>
      </c>
      <c r="PLL47" s="352">
        <f t="shared" si="198"/>
        <v>0</v>
      </c>
      <c r="PLM47" s="352">
        <f t="shared" si="198"/>
        <v>0</v>
      </c>
      <c r="PLN47" s="352">
        <f t="shared" si="198"/>
        <v>0</v>
      </c>
      <c r="PLO47" s="352">
        <f t="shared" si="198"/>
        <v>0</v>
      </c>
      <c r="PLP47" s="352">
        <f t="shared" si="198"/>
        <v>0</v>
      </c>
      <c r="PLQ47" s="352">
        <f t="shared" si="198"/>
        <v>0</v>
      </c>
      <c r="PLR47" s="352">
        <f t="shared" ref="PLR47:POC47" si="199">SUM(PLR43:PLR46)</f>
        <v>0</v>
      </c>
      <c r="PLS47" s="352">
        <f t="shared" si="199"/>
        <v>0</v>
      </c>
      <c r="PLT47" s="352">
        <f t="shared" si="199"/>
        <v>0</v>
      </c>
      <c r="PLU47" s="352">
        <f t="shared" si="199"/>
        <v>0</v>
      </c>
      <c r="PLV47" s="352">
        <f t="shared" si="199"/>
        <v>0</v>
      </c>
      <c r="PLW47" s="352">
        <f t="shared" si="199"/>
        <v>0</v>
      </c>
      <c r="PLX47" s="352">
        <f t="shared" si="199"/>
        <v>0</v>
      </c>
      <c r="PLY47" s="352">
        <f t="shared" si="199"/>
        <v>0</v>
      </c>
      <c r="PLZ47" s="352">
        <f t="shared" si="199"/>
        <v>0</v>
      </c>
      <c r="PMA47" s="352">
        <f t="shared" si="199"/>
        <v>0</v>
      </c>
      <c r="PMB47" s="352">
        <f t="shared" si="199"/>
        <v>0</v>
      </c>
      <c r="PMC47" s="352">
        <f t="shared" si="199"/>
        <v>0</v>
      </c>
      <c r="PMD47" s="352">
        <f t="shared" si="199"/>
        <v>0</v>
      </c>
      <c r="PME47" s="352">
        <f t="shared" si="199"/>
        <v>0</v>
      </c>
      <c r="PMF47" s="352">
        <f t="shared" si="199"/>
        <v>0</v>
      </c>
      <c r="PMG47" s="352">
        <f t="shared" si="199"/>
        <v>0</v>
      </c>
      <c r="PMH47" s="352">
        <f t="shared" si="199"/>
        <v>0</v>
      </c>
      <c r="PMI47" s="352">
        <f t="shared" si="199"/>
        <v>0</v>
      </c>
      <c r="PMJ47" s="352">
        <f t="shared" si="199"/>
        <v>0</v>
      </c>
      <c r="PMK47" s="352">
        <f t="shared" si="199"/>
        <v>0</v>
      </c>
      <c r="PML47" s="352">
        <f t="shared" si="199"/>
        <v>0</v>
      </c>
      <c r="PMM47" s="352">
        <f t="shared" si="199"/>
        <v>0</v>
      </c>
      <c r="PMN47" s="352">
        <f t="shared" si="199"/>
        <v>0</v>
      </c>
      <c r="PMO47" s="352">
        <f t="shared" si="199"/>
        <v>0</v>
      </c>
      <c r="PMP47" s="352">
        <f t="shared" si="199"/>
        <v>0</v>
      </c>
      <c r="PMQ47" s="352">
        <f t="shared" si="199"/>
        <v>0</v>
      </c>
      <c r="PMR47" s="352">
        <f t="shared" si="199"/>
        <v>0</v>
      </c>
      <c r="PMS47" s="352">
        <f t="shared" si="199"/>
        <v>0</v>
      </c>
      <c r="PMT47" s="352">
        <f t="shared" si="199"/>
        <v>0</v>
      </c>
      <c r="PMU47" s="352">
        <f t="shared" si="199"/>
        <v>0</v>
      </c>
      <c r="PMV47" s="352">
        <f t="shared" si="199"/>
        <v>0</v>
      </c>
      <c r="PMW47" s="352">
        <f t="shared" si="199"/>
        <v>0</v>
      </c>
      <c r="PMX47" s="352">
        <f t="shared" si="199"/>
        <v>0</v>
      </c>
      <c r="PMY47" s="352">
        <f t="shared" si="199"/>
        <v>0</v>
      </c>
      <c r="PMZ47" s="352">
        <f t="shared" si="199"/>
        <v>0</v>
      </c>
      <c r="PNA47" s="352">
        <f t="shared" si="199"/>
        <v>0</v>
      </c>
      <c r="PNB47" s="352">
        <f t="shared" si="199"/>
        <v>0</v>
      </c>
      <c r="PNC47" s="352">
        <f t="shared" si="199"/>
        <v>0</v>
      </c>
      <c r="PND47" s="352">
        <f t="shared" si="199"/>
        <v>0</v>
      </c>
      <c r="PNE47" s="352">
        <f t="shared" si="199"/>
        <v>0</v>
      </c>
      <c r="PNF47" s="352">
        <f t="shared" si="199"/>
        <v>0</v>
      </c>
      <c r="PNG47" s="352">
        <f t="shared" si="199"/>
        <v>0</v>
      </c>
      <c r="PNH47" s="352">
        <f t="shared" si="199"/>
        <v>0</v>
      </c>
      <c r="PNI47" s="352">
        <f t="shared" si="199"/>
        <v>0</v>
      </c>
      <c r="PNJ47" s="352">
        <f t="shared" si="199"/>
        <v>0</v>
      </c>
      <c r="PNK47" s="352">
        <f t="shared" si="199"/>
        <v>0</v>
      </c>
      <c r="PNL47" s="352">
        <f t="shared" si="199"/>
        <v>0</v>
      </c>
      <c r="PNM47" s="352">
        <f t="shared" si="199"/>
        <v>0</v>
      </c>
      <c r="PNN47" s="352">
        <f t="shared" si="199"/>
        <v>0</v>
      </c>
      <c r="PNO47" s="352">
        <f t="shared" si="199"/>
        <v>0</v>
      </c>
      <c r="PNP47" s="352">
        <f t="shared" si="199"/>
        <v>0</v>
      </c>
      <c r="PNQ47" s="352">
        <f t="shared" si="199"/>
        <v>0</v>
      </c>
      <c r="PNR47" s="352">
        <f t="shared" si="199"/>
        <v>0</v>
      </c>
      <c r="PNS47" s="352">
        <f t="shared" si="199"/>
        <v>0</v>
      </c>
      <c r="PNT47" s="352">
        <f t="shared" si="199"/>
        <v>0</v>
      </c>
      <c r="PNU47" s="352">
        <f t="shared" si="199"/>
        <v>0</v>
      </c>
      <c r="PNV47" s="352">
        <f t="shared" si="199"/>
        <v>0</v>
      </c>
      <c r="PNW47" s="352">
        <f t="shared" si="199"/>
        <v>0</v>
      </c>
      <c r="PNX47" s="352">
        <f t="shared" si="199"/>
        <v>0</v>
      </c>
      <c r="PNY47" s="352">
        <f t="shared" si="199"/>
        <v>0</v>
      </c>
      <c r="PNZ47" s="352">
        <f t="shared" si="199"/>
        <v>0</v>
      </c>
      <c r="POA47" s="352">
        <f t="shared" si="199"/>
        <v>0</v>
      </c>
      <c r="POB47" s="352">
        <f t="shared" si="199"/>
        <v>0</v>
      </c>
      <c r="POC47" s="352">
        <f t="shared" si="199"/>
        <v>0</v>
      </c>
      <c r="POD47" s="352">
        <f t="shared" ref="POD47:PQO47" si="200">SUM(POD43:POD46)</f>
        <v>0</v>
      </c>
      <c r="POE47" s="352">
        <f t="shared" si="200"/>
        <v>0</v>
      </c>
      <c r="POF47" s="352">
        <f t="shared" si="200"/>
        <v>0</v>
      </c>
      <c r="POG47" s="352">
        <f t="shared" si="200"/>
        <v>0</v>
      </c>
      <c r="POH47" s="352">
        <f t="shared" si="200"/>
        <v>0</v>
      </c>
      <c r="POI47" s="352">
        <f t="shared" si="200"/>
        <v>0</v>
      </c>
      <c r="POJ47" s="352">
        <f t="shared" si="200"/>
        <v>0</v>
      </c>
      <c r="POK47" s="352">
        <f t="shared" si="200"/>
        <v>0</v>
      </c>
      <c r="POL47" s="352">
        <f t="shared" si="200"/>
        <v>0</v>
      </c>
      <c r="POM47" s="352">
        <f t="shared" si="200"/>
        <v>0</v>
      </c>
      <c r="PON47" s="352">
        <f t="shared" si="200"/>
        <v>0</v>
      </c>
      <c r="POO47" s="352">
        <f t="shared" si="200"/>
        <v>0</v>
      </c>
      <c r="POP47" s="352">
        <f t="shared" si="200"/>
        <v>0</v>
      </c>
      <c r="POQ47" s="352">
        <f t="shared" si="200"/>
        <v>0</v>
      </c>
      <c r="POR47" s="352">
        <f t="shared" si="200"/>
        <v>0</v>
      </c>
      <c r="POS47" s="352">
        <f t="shared" si="200"/>
        <v>0</v>
      </c>
      <c r="POT47" s="352">
        <f t="shared" si="200"/>
        <v>0</v>
      </c>
      <c r="POU47" s="352">
        <f t="shared" si="200"/>
        <v>0</v>
      </c>
      <c r="POV47" s="352">
        <f t="shared" si="200"/>
        <v>0</v>
      </c>
      <c r="POW47" s="352">
        <f t="shared" si="200"/>
        <v>0</v>
      </c>
      <c r="POX47" s="352">
        <f t="shared" si="200"/>
        <v>0</v>
      </c>
      <c r="POY47" s="352">
        <f t="shared" si="200"/>
        <v>0</v>
      </c>
      <c r="POZ47" s="352">
        <f t="shared" si="200"/>
        <v>0</v>
      </c>
      <c r="PPA47" s="352">
        <f t="shared" si="200"/>
        <v>0</v>
      </c>
      <c r="PPB47" s="352">
        <f t="shared" si="200"/>
        <v>0</v>
      </c>
      <c r="PPC47" s="352">
        <f t="shared" si="200"/>
        <v>0</v>
      </c>
      <c r="PPD47" s="352">
        <f t="shared" si="200"/>
        <v>0</v>
      </c>
      <c r="PPE47" s="352">
        <f t="shared" si="200"/>
        <v>0</v>
      </c>
      <c r="PPF47" s="352">
        <f t="shared" si="200"/>
        <v>0</v>
      </c>
      <c r="PPG47" s="352">
        <f t="shared" si="200"/>
        <v>0</v>
      </c>
      <c r="PPH47" s="352">
        <f t="shared" si="200"/>
        <v>0</v>
      </c>
      <c r="PPI47" s="352">
        <f t="shared" si="200"/>
        <v>0</v>
      </c>
      <c r="PPJ47" s="352">
        <f t="shared" si="200"/>
        <v>0</v>
      </c>
      <c r="PPK47" s="352">
        <f t="shared" si="200"/>
        <v>0</v>
      </c>
      <c r="PPL47" s="352">
        <f t="shared" si="200"/>
        <v>0</v>
      </c>
      <c r="PPM47" s="352">
        <f t="shared" si="200"/>
        <v>0</v>
      </c>
      <c r="PPN47" s="352">
        <f t="shared" si="200"/>
        <v>0</v>
      </c>
      <c r="PPO47" s="352">
        <f t="shared" si="200"/>
        <v>0</v>
      </c>
      <c r="PPP47" s="352">
        <f t="shared" si="200"/>
        <v>0</v>
      </c>
      <c r="PPQ47" s="352">
        <f t="shared" si="200"/>
        <v>0</v>
      </c>
      <c r="PPR47" s="352">
        <f t="shared" si="200"/>
        <v>0</v>
      </c>
      <c r="PPS47" s="352">
        <f t="shared" si="200"/>
        <v>0</v>
      </c>
      <c r="PPT47" s="352">
        <f t="shared" si="200"/>
        <v>0</v>
      </c>
      <c r="PPU47" s="352">
        <f t="shared" si="200"/>
        <v>0</v>
      </c>
      <c r="PPV47" s="352">
        <f t="shared" si="200"/>
        <v>0</v>
      </c>
      <c r="PPW47" s="352">
        <f t="shared" si="200"/>
        <v>0</v>
      </c>
      <c r="PPX47" s="352">
        <f t="shared" si="200"/>
        <v>0</v>
      </c>
      <c r="PPY47" s="352">
        <f t="shared" si="200"/>
        <v>0</v>
      </c>
      <c r="PPZ47" s="352">
        <f t="shared" si="200"/>
        <v>0</v>
      </c>
      <c r="PQA47" s="352">
        <f t="shared" si="200"/>
        <v>0</v>
      </c>
      <c r="PQB47" s="352">
        <f t="shared" si="200"/>
        <v>0</v>
      </c>
      <c r="PQC47" s="352">
        <f t="shared" si="200"/>
        <v>0</v>
      </c>
      <c r="PQD47" s="352">
        <f t="shared" si="200"/>
        <v>0</v>
      </c>
      <c r="PQE47" s="352">
        <f t="shared" si="200"/>
        <v>0</v>
      </c>
      <c r="PQF47" s="352">
        <f t="shared" si="200"/>
        <v>0</v>
      </c>
      <c r="PQG47" s="352">
        <f t="shared" si="200"/>
        <v>0</v>
      </c>
      <c r="PQH47" s="352">
        <f t="shared" si="200"/>
        <v>0</v>
      </c>
      <c r="PQI47" s="352">
        <f t="shared" si="200"/>
        <v>0</v>
      </c>
      <c r="PQJ47" s="352">
        <f t="shared" si="200"/>
        <v>0</v>
      </c>
      <c r="PQK47" s="352">
        <f t="shared" si="200"/>
        <v>0</v>
      </c>
      <c r="PQL47" s="352">
        <f t="shared" si="200"/>
        <v>0</v>
      </c>
      <c r="PQM47" s="352">
        <f t="shared" si="200"/>
        <v>0</v>
      </c>
      <c r="PQN47" s="352">
        <f t="shared" si="200"/>
        <v>0</v>
      </c>
      <c r="PQO47" s="352">
        <f t="shared" si="200"/>
        <v>0</v>
      </c>
      <c r="PQP47" s="352">
        <f t="shared" ref="PQP47:PTA47" si="201">SUM(PQP43:PQP46)</f>
        <v>0</v>
      </c>
      <c r="PQQ47" s="352">
        <f t="shared" si="201"/>
        <v>0</v>
      </c>
      <c r="PQR47" s="352">
        <f t="shared" si="201"/>
        <v>0</v>
      </c>
      <c r="PQS47" s="352">
        <f t="shared" si="201"/>
        <v>0</v>
      </c>
      <c r="PQT47" s="352">
        <f t="shared" si="201"/>
        <v>0</v>
      </c>
      <c r="PQU47" s="352">
        <f t="shared" si="201"/>
        <v>0</v>
      </c>
      <c r="PQV47" s="352">
        <f t="shared" si="201"/>
        <v>0</v>
      </c>
      <c r="PQW47" s="352">
        <f t="shared" si="201"/>
        <v>0</v>
      </c>
      <c r="PQX47" s="352">
        <f t="shared" si="201"/>
        <v>0</v>
      </c>
      <c r="PQY47" s="352">
        <f t="shared" si="201"/>
        <v>0</v>
      </c>
      <c r="PQZ47" s="352">
        <f t="shared" si="201"/>
        <v>0</v>
      </c>
      <c r="PRA47" s="352">
        <f t="shared" si="201"/>
        <v>0</v>
      </c>
      <c r="PRB47" s="352">
        <f t="shared" si="201"/>
        <v>0</v>
      </c>
      <c r="PRC47" s="352">
        <f t="shared" si="201"/>
        <v>0</v>
      </c>
      <c r="PRD47" s="352">
        <f t="shared" si="201"/>
        <v>0</v>
      </c>
      <c r="PRE47" s="352">
        <f t="shared" si="201"/>
        <v>0</v>
      </c>
      <c r="PRF47" s="352">
        <f t="shared" si="201"/>
        <v>0</v>
      </c>
      <c r="PRG47" s="352">
        <f t="shared" si="201"/>
        <v>0</v>
      </c>
      <c r="PRH47" s="352">
        <f t="shared" si="201"/>
        <v>0</v>
      </c>
      <c r="PRI47" s="352">
        <f t="shared" si="201"/>
        <v>0</v>
      </c>
      <c r="PRJ47" s="352">
        <f t="shared" si="201"/>
        <v>0</v>
      </c>
      <c r="PRK47" s="352">
        <f t="shared" si="201"/>
        <v>0</v>
      </c>
      <c r="PRL47" s="352">
        <f t="shared" si="201"/>
        <v>0</v>
      </c>
      <c r="PRM47" s="352">
        <f t="shared" si="201"/>
        <v>0</v>
      </c>
      <c r="PRN47" s="352">
        <f t="shared" si="201"/>
        <v>0</v>
      </c>
      <c r="PRO47" s="352">
        <f t="shared" si="201"/>
        <v>0</v>
      </c>
      <c r="PRP47" s="352">
        <f t="shared" si="201"/>
        <v>0</v>
      </c>
      <c r="PRQ47" s="352">
        <f t="shared" si="201"/>
        <v>0</v>
      </c>
      <c r="PRR47" s="352">
        <f t="shared" si="201"/>
        <v>0</v>
      </c>
      <c r="PRS47" s="352">
        <f t="shared" si="201"/>
        <v>0</v>
      </c>
      <c r="PRT47" s="352">
        <f t="shared" si="201"/>
        <v>0</v>
      </c>
      <c r="PRU47" s="352">
        <f t="shared" si="201"/>
        <v>0</v>
      </c>
      <c r="PRV47" s="352">
        <f t="shared" si="201"/>
        <v>0</v>
      </c>
      <c r="PRW47" s="352">
        <f t="shared" si="201"/>
        <v>0</v>
      </c>
      <c r="PRX47" s="352">
        <f t="shared" si="201"/>
        <v>0</v>
      </c>
      <c r="PRY47" s="352">
        <f t="shared" si="201"/>
        <v>0</v>
      </c>
      <c r="PRZ47" s="352">
        <f t="shared" si="201"/>
        <v>0</v>
      </c>
      <c r="PSA47" s="352">
        <f t="shared" si="201"/>
        <v>0</v>
      </c>
      <c r="PSB47" s="352">
        <f t="shared" si="201"/>
        <v>0</v>
      </c>
      <c r="PSC47" s="352">
        <f t="shared" si="201"/>
        <v>0</v>
      </c>
      <c r="PSD47" s="352">
        <f t="shared" si="201"/>
        <v>0</v>
      </c>
      <c r="PSE47" s="352">
        <f t="shared" si="201"/>
        <v>0</v>
      </c>
      <c r="PSF47" s="352">
        <f t="shared" si="201"/>
        <v>0</v>
      </c>
      <c r="PSG47" s="352">
        <f t="shared" si="201"/>
        <v>0</v>
      </c>
      <c r="PSH47" s="352">
        <f t="shared" si="201"/>
        <v>0</v>
      </c>
      <c r="PSI47" s="352">
        <f t="shared" si="201"/>
        <v>0</v>
      </c>
      <c r="PSJ47" s="352">
        <f t="shared" si="201"/>
        <v>0</v>
      </c>
      <c r="PSK47" s="352">
        <f t="shared" si="201"/>
        <v>0</v>
      </c>
      <c r="PSL47" s="352">
        <f t="shared" si="201"/>
        <v>0</v>
      </c>
      <c r="PSM47" s="352">
        <f t="shared" si="201"/>
        <v>0</v>
      </c>
      <c r="PSN47" s="352">
        <f t="shared" si="201"/>
        <v>0</v>
      </c>
      <c r="PSO47" s="352">
        <f t="shared" si="201"/>
        <v>0</v>
      </c>
      <c r="PSP47" s="352">
        <f t="shared" si="201"/>
        <v>0</v>
      </c>
      <c r="PSQ47" s="352">
        <f t="shared" si="201"/>
        <v>0</v>
      </c>
      <c r="PSR47" s="352">
        <f t="shared" si="201"/>
        <v>0</v>
      </c>
      <c r="PSS47" s="352">
        <f t="shared" si="201"/>
        <v>0</v>
      </c>
      <c r="PST47" s="352">
        <f t="shared" si="201"/>
        <v>0</v>
      </c>
      <c r="PSU47" s="352">
        <f t="shared" si="201"/>
        <v>0</v>
      </c>
      <c r="PSV47" s="352">
        <f t="shared" si="201"/>
        <v>0</v>
      </c>
      <c r="PSW47" s="352">
        <f t="shared" si="201"/>
        <v>0</v>
      </c>
      <c r="PSX47" s="352">
        <f t="shared" si="201"/>
        <v>0</v>
      </c>
      <c r="PSY47" s="352">
        <f t="shared" si="201"/>
        <v>0</v>
      </c>
      <c r="PSZ47" s="352">
        <f t="shared" si="201"/>
        <v>0</v>
      </c>
      <c r="PTA47" s="352">
        <f t="shared" si="201"/>
        <v>0</v>
      </c>
      <c r="PTB47" s="352">
        <f t="shared" ref="PTB47:PVM47" si="202">SUM(PTB43:PTB46)</f>
        <v>0</v>
      </c>
      <c r="PTC47" s="352">
        <f t="shared" si="202"/>
        <v>0</v>
      </c>
      <c r="PTD47" s="352">
        <f t="shared" si="202"/>
        <v>0</v>
      </c>
      <c r="PTE47" s="352">
        <f t="shared" si="202"/>
        <v>0</v>
      </c>
      <c r="PTF47" s="352">
        <f t="shared" si="202"/>
        <v>0</v>
      </c>
      <c r="PTG47" s="352">
        <f t="shared" si="202"/>
        <v>0</v>
      </c>
      <c r="PTH47" s="352">
        <f t="shared" si="202"/>
        <v>0</v>
      </c>
      <c r="PTI47" s="352">
        <f t="shared" si="202"/>
        <v>0</v>
      </c>
      <c r="PTJ47" s="352">
        <f t="shared" si="202"/>
        <v>0</v>
      </c>
      <c r="PTK47" s="352">
        <f t="shared" si="202"/>
        <v>0</v>
      </c>
      <c r="PTL47" s="352">
        <f t="shared" si="202"/>
        <v>0</v>
      </c>
      <c r="PTM47" s="352">
        <f t="shared" si="202"/>
        <v>0</v>
      </c>
      <c r="PTN47" s="352">
        <f t="shared" si="202"/>
        <v>0</v>
      </c>
      <c r="PTO47" s="352">
        <f t="shared" si="202"/>
        <v>0</v>
      </c>
      <c r="PTP47" s="352">
        <f t="shared" si="202"/>
        <v>0</v>
      </c>
      <c r="PTQ47" s="352">
        <f t="shared" si="202"/>
        <v>0</v>
      </c>
      <c r="PTR47" s="352">
        <f t="shared" si="202"/>
        <v>0</v>
      </c>
      <c r="PTS47" s="352">
        <f t="shared" si="202"/>
        <v>0</v>
      </c>
      <c r="PTT47" s="352">
        <f t="shared" si="202"/>
        <v>0</v>
      </c>
      <c r="PTU47" s="352">
        <f t="shared" si="202"/>
        <v>0</v>
      </c>
      <c r="PTV47" s="352">
        <f t="shared" si="202"/>
        <v>0</v>
      </c>
      <c r="PTW47" s="352">
        <f t="shared" si="202"/>
        <v>0</v>
      </c>
      <c r="PTX47" s="352">
        <f t="shared" si="202"/>
        <v>0</v>
      </c>
      <c r="PTY47" s="352">
        <f t="shared" si="202"/>
        <v>0</v>
      </c>
      <c r="PTZ47" s="352">
        <f t="shared" si="202"/>
        <v>0</v>
      </c>
      <c r="PUA47" s="352">
        <f t="shared" si="202"/>
        <v>0</v>
      </c>
      <c r="PUB47" s="352">
        <f t="shared" si="202"/>
        <v>0</v>
      </c>
      <c r="PUC47" s="352">
        <f t="shared" si="202"/>
        <v>0</v>
      </c>
      <c r="PUD47" s="352">
        <f t="shared" si="202"/>
        <v>0</v>
      </c>
      <c r="PUE47" s="352">
        <f t="shared" si="202"/>
        <v>0</v>
      </c>
      <c r="PUF47" s="352">
        <f t="shared" si="202"/>
        <v>0</v>
      </c>
      <c r="PUG47" s="352">
        <f t="shared" si="202"/>
        <v>0</v>
      </c>
      <c r="PUH47" s="352">
        <f t="shared" si="202"/>
        <v>0</v>
      </c>
      <c r="PUI47" s="352">
        <f t="shared" si="202"/>
        <v>0</v>
      </c>
      <c r="PUJ47" s="352">
        <f t="shared" si="202"/>
        <v>0</v>
      </c>
      <c r="PUK47" s="352">
        <f t="shared" si="202"/>
        <v>0</v>
      </c>
      <c r="PUL47" s="352">
        <f t="shared" si="202"/>
        <v>0</v>
      </c>
      <c r="PUM47" s="352">
        <f t="shared" si="202"/>
        <v>0</v>
      </c>
      <c r="PUN47" s="352">
        <f t="shared" si="202"/>
        <v>0</v>
      </c>
      <c r="PUO47" s="352">
        <f t="shared" si="202"/>
        <v>0</v>
      </c>
      <c r="PUP47" s="352">
        <f t="shared" si="202"/>
        <v>0</v>
      </c>
      <c r="PUQ47" s="352">
        <f t="shared" si="202"/>
        <v>0</v>
      </c>
      <c r="PUR47" s="352">
        <f t="shared" si="202"/>
        <v>0</v>
      </c>
      <c r="PUS47" s="352">
        <f t="shared" si="202"/>
        <v>0</v>
      </c>
      <c r="PUT47" s="352">
        <f t="shared" si="202"/>
        <v>0</v>
      </c>
      <c r="PUU47" s="352">
        <f t="shared" si="202"/>
        <v>0</v>
      </c>
      <c r="PUV47" s="352">
        <f t="shared" si="202"/>
        <v>0</v>
      </c>
      <c r="PUW47" s="352">
        <f t="shared" si="202"/>
        <v>0</v>
      </c>
      <c r="PUX47" s="352">
        <f t="shared" si="202"/>
        <v>0</v>
      </c>
      <c r="PUY47" s="352">
        <f t="shared" si="202"/>
        <v>0</v>
      </c>
      <c r="PUZ47" s="352">
        <f t="shared" si="202"/>
        <v>0</v>
      </c>
      <c r="PVA47" s="352">
        <f t="shared" si="202"/>
        <v>0</v>
      </c>
      <c r="PVB47" s="352">
        <f t="shared" si="202"/>
        <v>0</v>
      </c>
      <c r="PVC47" s="352">
        <f t="shared" si="202"/>
        <v>0</v>
      </c>
      <c r="PVD47" s="352">
        <f t="shared" si="202"/>
        <v>0</v>
      </c>
      <c r="PVE47" s="352">
        <f t="shared" si="202"/>
        <v>0</v>
      </c>
      <c r="PVF47" s="352">
        <f t="shared" si="202"/>
        <v>0</v>
      </c>
      <c r="PVG47" s="352">
        <f t="shared" si="202"/>
        <v>0</v>
      </c>
      <c r="PVH47" s="352">
        <f t="shared" si="202"/>
        <v>0</v>
      </c>
      <c r="PVI47" s="352">
        <f t="shared" si="202"/>
        <v>0</v>
      </c>
      <c r="PVJ47" s="352">
        <f t="shared" si="202"/>
        <v>0</v>
      </c>
      <c r="PVK47" s="352">
        <f t="shared" si="202"/>
        <v>0</v>
      </c>
      <c r="PVL47" s="352">
        <f t="shared" si="202"/>
        <v>0</v>
      </c>
      <c r="PVM47" s="352">
        <f t="shared" si="202"/>
        <v>0</v>
      </c>
      <c r="PVN47" s="352">
        <f t="shared" ref="PVN47:PXY47" si="203">SUM(PVN43:PVN46)</f>
        <v>0</v>
      </c>
      <c r="PVO47" s="352">
        <f t="shared" si="203"/>
        <v>0</v>
      </c>
      <c r="PVP47" s="352">
        <f t="shared" si="203"/>
        <v>0</v>
      </c>
      <c r="PVQ47" s="352">
        <f t="shared" si="203"/>
        <v>0</v>
      </c>
      <c r="PVR47" s="352">
        <f t="shared" si="203"/>
        <v>0</v>
      </c>
      <c r="PVS47" s="352">
        <f t="shared" si="203"/>
        <v>0</v>
      </c>
      <c r="PVT47" s="352">
        <f t="shared" si="203"/>
        <v>0</v>
      </c>
      <c r="PVU47" s="352">
        <f t="shared" si="203"/>
        <v>0</v>
      </c>
      <c r="PVV47" s="352">
        <f t="shared" si="203"/>
        <v>0</v>
      </c>
      <c r="PVW47" s="352">
        <f t="shared" si="203"/>
        <v>0</v>
      </c>
      <c r="PVX47" s="352">
        <f t="shared" si="203"/>
        <v>0</v>
      </c>
      <c r="PVY47" s="352">
        <f t="shared" si="203"/>
        <v>0</v>
      </c>
      <c r="PVZ47" s="352">
        <f t="shared" si="203"/>
        <v>0</v>
      </c>
      <c r="PWA47" s="352">
        <f t="shared" si="203"/>
        <v>0</v>
      </c>
      <c r="PWB47" s="352">
        <f t="shared" si="203"/>
        <v>0</v>
      </c>
      <c r="PWC47" s="352">
        <f t="shared" si="203"/>
        <v>0</v>
      </c>
      <c r="PWD47" s="352">
        <f t="shared" si="203"/>
        <v>0</v>
      </c>
      <c r="PWE47" s="352">
        <f t="shared" si="203"/>
        <v>0</v>
      </c>
      <c r="PWF47" s="352">
        <f t="shared" si="203"/>
        <v>0</v>
      </c>
      <c r="PWG47" s="352">
        <f t="shared" si="203"/>
        <v>0</v>
      </c>
      <c r="PWH47" s="352">
        <f t="shared" si="203"/>
        <v>0</v>
      </c>
      <c r="PWI47" s="352">
        <f t="shared" si="203"/>
        <v>0</v>
      </c>
      <c r="PWJ47" s="352">
        <f t="shared" si="203"/>
        <v>0</v>
      </c>
      <c r="PWK47" s="352">
        <f t="shared" si="203"/>
        <v>0</v>
      </c>
      <c r="PWL47" s="352">
        <f t="shared" si="203"/>
        <v>0</v>
      </c>
      <c r="PWM47" s="352">
        <f t="shared" si="203"/>
        <v>0</v>
      </c>
      <c r="PWN47" s="352">
        <f t="shared" si="203"/>
        <v>0</v>
      </c>
      <c r="PWO47" s="352">
        <f t="shared" si="203"/>
        <v>0</v>
      </c>
      <c r="PWP47" s="352">
        <f t="shared" si="203"/>
        <v>0</v>
      </c>
      <c r="PWQ47" s="352">
        <f t="shared" si="203"/>
        <v>0</v>
      </c>
      <c r="PWR47" s="352">
        <f t="shared" si="203"/>
        <v>0</v>
      </c>
      <c r="PWS47" s="352">
        <f t="shared" si="203"/>
        <v>0</v>
      </c>
      <c r="PWT47" s="352">
        <f t="shared" si="203"/>
        <v>0</v>
      </c>
      <c r="PWU47" s="352">
        <f t="shared" si="203"/>
        <v>0</v>
      </c>
      <c r="PWV47" s="352">
        <f t="shared" si="203"/>
        <v>0</v>
      </c>
      <c r="PWW47" s="352">
        <f t="shared" si="203"/>
        <v>0</v>
      </c>
      <c r="PWX47" s="352">
        <f t="shared" si="203"/>
        <v>0</v>
      </c>
      <c r="PWY47" s="352">
        <f t="shared" si="203"/>
        <v>0</v>
      </c>
      <c r="PWZ47" s="352">
        <f t="shared" si="203"/>
        <v>0</v>
      </c>
      <c r="PXA47" s="352">
        <f t="shared" si="203"/>
        <v>0</v>
      </c>
      <c r="PXB47" s="352">
        <f t="shared" si="203"/>
        <v>0</v>
      </c>
      <c r="PXC47" s="352">
        <f t="shared" si="203"/>
        <v>0</v>
      </c>
      <c r="PXD47" s="352">
        <f t="shared" si="203"/>
        <v>0</v>
      </c>
      <c r="PXE47" s="352">
        <f t="shared" si="203"/>
        <v>0</v>
      </c>
      <c r="PXF47" s="352">
        <f t="shared" si="203"/>
        <v>0</v>
      </c>
      <c r="PXG47" s="352">
        <f t="shared" si="203"/>
        <v>0</v>
      </c>
      <c r="PXH47" s="352">
        <f t="shared" si="203"/>
        <v>0</v>
      </c>
      <c r="PXI47" s="352">
        <f t="shared" si="203"/>
        <v>0</v>
      </c>
      <c r="PXJ47" s="352">
        <f t="shared" si="203"/>
        <v>0</v>
      </c>
      <c r="PXK47" s="352">
        <f t="shared" si="203"/>
        <v>0</v>
      </c>
      <c r="PXL47" s="352">
        <f t="shared" si="203"/>
        <v>0</v>
      </c>
      <c r="PXM47" s="352">
        <f t="shared" si="203"/>
        <v>0</v>
      </c>
      <c r="PXN47" s="352">
        <f t="shared" si="203"/>
        <v>0</v>
      </c>
      <c r="PXO47" s="352">
        <f t="shared" si="203"/>
        <v>0</v>
      </c>
      <c r="PXP47" s="352">
        <f t="shared" si="203"/>
        <v>0</v>
      </c>
      <c r="PXQ47" s="352">
        <f t="shared" si="203"/>
        <v>0</v>
      </c>
      <c r="PXR47" s="352">
        <f t="shared" si="203"/>
        <v>0</v>
      </c>
      <c r="PXS47" s="352">
        <f t="shared" si="203"/>
        <v>0</v>
      </c>
      <c r="PXT47" s="352">
        <f t="shared" si="203"/>
        <v>0</v>
      </c>
      <c r="PXU47" s="352">
        <f t="shared" si="203"/>
        <v>0</v>
      </c>
      <c r="PXV47" s="352">
        <f t="shared" si="203"/>
        <v>0</v>
      </c>
      <c r="PXW47" s="352">
        <f t="shared" si="203"/>
        <v>0</v>
      </c>
      <c r="PXX47" s="352">
        <f t="shared" si="203"/>
        <v>0</v>
      </c>
      <c r="PXY47" s="352">
        <f t="shared" si="203"/>
        <v>0</v>
      </c>
      <c r="PXZ47" s="352">
        <f t="shared" ref="PXZ47:QAK47" si="204">SUM(PXZ43:PXZ46)</f>
        <v>0</v>
      </c>
      <c r="PYA47" s="352">
        <f t="shared" si="204"/>
        <v>0</v>
      </c>
      <c r="PYB47" s="352">
        <f t="shared" si="204"/>
        <v>0</v>
      </c>
      <c r="PYC47" s="352">
        <f t="shared" si="204"/>
        <v>0</v>
      </c>
      <c r="PYD47" s="352">
        <f t="shared" si="204"/>
        <v>0</v>
      </c>
      <c r="PYE47" s="352">
        <f t="shared" si="204"/>
        <v>0</v>
      </c>
      <c r="PYF47" s="352">
        <f t="shared" si="204"/>
        <v>0</v>
      </c>
      <c r="PYG47" s="352">
        <f t="shared" si="204"/>
        <v>0</v>
      </c>
      <c r="PYH47" s="352">
        <f t="shared" si="204"/>
        <v>0</v>
      </c>
      <c r="PYI47" s="352">
        <f t="shared" si="204"/>
        <v>0</v>
      </c>
      <c r="PYJ47" s="352">
        <f t="shared" si="204"/>
        <v>0</v>
      </c>
      <c r="PYK47" s="352">
        <f t="shared" si="204"/>
        <v>0</v>
      </c>
      <c r="PYL47" s="352">
        <f t="shared" si="204"/>
        <v>0</v>
      </c>
      <c r="PYM47" s="352">
        <f t="shared" si="204"/>
        <v>0</v>
      </c>
      <c r="PYN47" s="352">
        <f t="shared" si="204"/>
        <v>0</v>
      </c>
      <c r="PYO47" s="352">
        <f t="shared" si="204"/>
        <v>0</v>
      </c>
      <c r="PYP47" s="352">
        <f t="shared" si="204"/>
        <v>0</v>
      </c>
      <c r="PYQ47" s="352">
        <f t="shared" si="204"/>
        <v>0</v>
      </c>
      <c r="PYR47" s="352">
        <f t="shared" si="204"/>
        <v>0</v>
      </c>
      <c r="PYS47" s="352">
        <f t="shared" si="204"/>
        <v>0</v>
      </c>
      <c r="PYT47" s="352">
        <f t="shared" si="204"/>
        <v>0</v>
      </c>
      <c r="PYU47" s="352">
        <f t="shared" si="204"/>
        <v>0</v>
      </c>
      <c r="PYV47" s="352">
        <f t="shared" si="204"/>
        <v>0</v>
      </c>
      <c r="PYW47" s="352">
        <f t="shared" si="204"/>
        <v>0</v>
      </c>
      <c r="PYX47" s="352">
        <f t="shared" si="204"/>
        <v>0</v>
      </c>
      <c r="PYY47" s="352">
        <f t="shared" si="204"/>
        <v>0</v>
      </c>
      <c r="PYZ47" s="352">
        <f t="shared" si="204"/>
        <v>0</v>
      </c>
      <c r="PZA47" s="352">
        <f t="shared" si="204"/>
        <v>0</v>
      </c>
      <c r="PZB47" s="352">
        <f t="shared" si="204"/>
        <v>0</v>
      </c>
      <c r="PZC47" s="352">
        <f t="shared" si="204"/>
        <v>0</v>
      </c>
      <c r="PZD47" s="352">
        <f t="shared" si="204"/>
        <v>0</v>
      </c>
      <c r="PZE47" s="352">
        <f t="shared" si="204"/>
        <v>0</v>
      </c>
      <c r="PZF47" s="352">
        <f t="shared" si="204"/>
        <v>0</v>
      </c>
      <c r="PZG47" s="352">
        <f t="shared" si="204"/>
        <v>0</v>
      </c>
      <c r="PZH47" s="352">
        <f t="shared" si="204"/>
        <v>0</v>
      </c>
      <c r="PZI47" s="352">
        <f t="shared" si="204"/>
        <v>0</v>
      </c>
      <c r="PZJ47" s="352">
        <f t="shared" si="204"/>
        <v>0</v>
      </c>
      <c r="PZK47" s="352">
        <f t="shared" si="204"/>
        <v>0</v>
      </c>
      <c r="PZL47" s="352">
        <f t="shared" si="204"/>
        <v>0</v>
      </c>
      <c r="PZM47" s="352">
        <f t="shared" si="204"/>
        <v>0</v>
      </c>
      <c r="PZN47" s="352">
        <f t="shared" si="204"/>
        <v>0</v>
      </c>
      <c r="PZO47" s="352">
        <f t="shared" si="204"/>
        <v>0</v>
      </c>
      <c r="PZP47" s="352">
        <f t="shared" si="204"/>
        <v>0</v>
      </c>
      <c r="PZQ47" s="352">
        <f t="shared" si="204"/>
        <v>0</v>
      </c>
      <c r="PZR47" s="352">
        <f t="shared" si="204"/>
        <v>0</v>
      </c>
      <c r="PZS47" s="352">
        <f t="shared" si="204"/>
        <v>0</v>
      </c>
      <c r="PZT47" s="352">
        <f t="shared" si="204"/>
        <v>0</v>
      </c>
      <c r="PZU47" s="352">
        <f t="shared" si="204"/>
        <v>0</v>
      </c>
      <c r="PZV47" s="352">
        <f t="shared" si="204"/>
        <v>0</v>
      </c>
      <c r="PZW47" s="352">
        <f t="shared" si="204"/>
        <v>0</v>
      </c>
      <c r="PZX47" s="352">
        <f t="shared" si="204"/>
        <v>0</v>
      </c>
      <c r="PZY47" s="352">
        <f t="shared" si="204"/>
        <v>0</v>
      </c>
      <c r="PZZ47" s="352">
        <f t="shared" si="204"/>
        <v>0</v>
      </c>
      <c r="QAA47" s="352">
        <f t="shared" si="204"/>
        <v>0</v>
      </c>
      <c r="QAB47" s="352">
        <f t="shared" si="204"/>
        <v>0</v>
      </c>
      <c r="QAC47" s="352">
        <f t="shared" si="204"/>
        <v>0</v>
      </c>
      <c r="QAD47" s="352">
        <f t="shared" si="204"/>
        <v>0</v>
      </c>
      <c r="QAE47" s="352">
        <f t="shared" si="204"/>
        <v>0</v>
      </c>
      <c r="QAF47" s="352">
        <f t="shared" si="204"/>
        <v>0</v>
      </c>
      <c r="QAG47" s="352">
        <f t="shared" si="204"/>
        <v>0</v>
      </c>
      <c r="QAH47" s="352">
        <f t="shared" si="204"/>
        <v>0</v>
      </c>
      <c r="QAI47" s="352">
        <f t="shared" si="204"/>
        <v>0</v>
      </c>
      <c r="QAJ47" s="352">
        <f t="shared" si="204"/>
        <v>0</v>
      </c>
      <c r="QAK47" s="352">
        <f t="shared" si="204"/>
        <v>0</v>
      </c>
      <c r="QAL47" s="352">
        <f t="shared" ref="QAL47:QCW47" si="205">SUM(QAL43:QAL46)</f>
        <v>0</v>
      </c>
      <c r="QAM47" s="352">
        <f t="shared" si="205"/>
        <v>0</v>
      </c>
      <c r="QAN47" s="352">
        <f t="shared" si="205"/>
        <v>0</v>
      </c>
      <c r="QAO47" s="352">
        <f t="shared" si="205"/>
        <v>0</v>
      </c>
      <c r="QAP47" s="352">
        <f t="shared" si="205"/>
        <v>0</v>
      </c>
      <c r="QAQ47" s="352">
        <f t="shared" si="205"/>
        <v>0</v>
      </c>
      <c r="QAR47" s="352">
        <f t="shared" si="205"/>
        <v>0</v>
      </c>
      <c r="QAS47" s="352">
        <f t="shared" si="205"/>
        <v>0</v>
      </c>
      <c r="QAT47" s="352">
        <f t="shared" si="205"/>
        <v>0</v>
      </c>
      <c r="QAU47" s="352">
        <f t="shared" si="205"/>
        <v>0</v>
      </c>
      <c r="QAV47" s="352">
        <f t="shared" si="205"/>
        <v>0</v>
      </c>
      <c r="QAW47" s="352">
        <f t="shared" si="205"/>
        <v>0</v>
      </c>
      <c r="QAX47" s="352">
        <f t="shared" si="205"/>
        <v>0</v>
      </c>
      <c r="QAY47" s="352">
        <f t="shared" si="205"/>
        <v>0</v>
      </c>
      <c r="QAZ47" s="352">
        <f t="shared" si="205"/>
        <v>0</v>
      </c>
      <c r="QBA47" s="352">
        <f t="shared" si="205"/>
        <v>0</v>
      </c>
      <c r="QBB47" s="352">
        <f t="shared" si="205"/>
        <v>0</v>
      </c>
      <c r="QBC47" s="352">
        <f t="shared" si="205"/>
        <v>0</v>
      </c>
      <c r="QBD47" s="352">
        <f t="shared" si="205"/>
        <v>0</v>
      </c>
      <c r="QBE47" s="352">
        <f t="shared" si="205"/>
        <v>0</v>
      </c>
      <c r="QBF47" s="352">
        <f t="shared" si="205"/>
        <v>0</v>
      </c>
      <c r="QBG47" s="352">
        <f t="shared" si="205"/>
        <v>0</v>
      </c>
      <c r="QBH47" s="352">
        <f t="shared" si="205"/>
        <v>0</v>
      </c>
      <c r="QBI47" s="352">
        <f t="shared" si="205"/>
        <v>0</v>
      </c>
      <c r="QBJ47" s="352">
        <f t="shared" si="205"/>
        <v>0</v>
      </c>
      <c r="QBK47" s="352">
        <f t="shared" si="205"/>
        <v>0</v>
      </c>
      <c r="QBL47" s="352">
        <f t="shared" si="205"/>
        <v>0</v>
      </c>
      <c r="QBM47" s="352">
        <f t="shared" si="205"/>
        <v>0</v>
      </c>
      <c r="QBN47" s="352">
        <f t="shared" si="205"/>
        <v>0</v>
      </c>
      <c r="QBO47" s="352">
        <f t="shared" si="205"/>
        <v>0</v>
      </c>
      <c r="QBP47" s="352">
        <f t="shared" si="205"/>
        <v>0</v>
      </c>
      <c r="QBQ47" s="352">
        <f t="shared" si="205"/>
        <v>0</v>
      </c>
      <c r="QBR47" s="352">
        <f t="shared" si="205"/>
        <v>0</v>
      </c>
      <c r="QBS47" s="352">
        <f t="shared" si="205"/>
        <v>0</v>
      </c>
      <c r="QBT47" s="352">
        <f t="shared" si="205"/>
        <v>0</v>
      </c>
      <c r="QBU47" s="352">
        <f t="shared" si="205"/>
        <v>0</v>
      </c>
      <c r="QBV47" s="352">
        <f t="shared" si="205"/>
        <v>0</v>
      </c>
      <c r="QBW47" s="352">
        <f t="shared" si="205"/>
        <v>0</v>
      </c>
      <c r="QBX47" s="352">
        <f t="shared" si="205"/>
        <v>0</v>
      </c>
      <c r="QBY47" s="352">
        <f t="shared" si="205"/>
        <v>0</v>
      </c>
      <c r="QBZ47" s="352">
        <f t="shared" si="205"/>
        <v>0</v>
      </c>
      <c r="QCA47" s="352">
        <f t="shared" si="205"/>
        <v>0</v>
      </c>
      <c r="QCB47" s="352">
        <f t="shared" si="205"/>
        <v>0</v>
      </c>
      <c r="QCC47" s="352">
        <f t="shared" si="205"/>
        <v>0</v>
      </c>
      <c r="QCD47" s="352">
        <f t="shared" si="205"/>
        <v>0</v>
      </c>
      <c r="QCE47" s="352">
        <f t="shared" si="205"/>
        <v>0</v>
      </c>
      <c r="QCF47" s="352">
        <f t="shared" si="205"/>
        <v>0</v>
      </c>
      <c r="QCG47" s="352">
        <f t="shared" si="205"/>
        <v>0</v>
      </c>
      <c r="QCH47" s="352">
        <f t="shared" si="205"/>
        <v>0</v>
      </c>
      <c r="QCI47" s="352">
        <f t="shared" si="205"/>
        <v>0</v>
      </c>
      <c r="QCJ47" s="352">
        <f t="shared" si="205"/>
        <v>0</v>
      </c>
      <c r="QCK47" s="352">
        <f t="shared" si="205"/>
        <v>0</v>
      </c>
      <c r="QCL47" s="352">
        <f t="shared" si="205"/>
        <v>0</v>
      </c>
      <c r="QCM47" s="352">
        <f t="shared" si="205"/>
        <v>0</v>
      </c>
      <c r="QCN47" s="352">
        <f t="shared" si="205"/>
        <v>0</v>
      </c>
      <c r="QCO47" s="352">
        <f t="shared" si="205"/>
        <v>0</v>
      </c>
      <c r="QCP47" s="352">
        <f t="shared" si="205"/>
        <v>0</v>
      </c>
      <c r="QCQ47" s="352">
        <f t="shared" si="205"/>
        <v>0</v>
      </c>
      <c r="QCR47" s="352">
        <f t="shared" si="205"/>
        <v>0</v>
      </c>
      <c r="QCS47" s="352">
        <f t="shared" si="205"/>
        <v>0</v>
      </c>
      <c r="QCT47" s="352">
        <f t="shared" si="205"/>
        <v>0</v>
      </c>
      <c r="QCU47" s="352">
        <f t="shared" si="205"/>
        <v>0</v>
      </c>
      <c r="QCV47" s="352">
        <f t="shared" si="205"/>
        <v>0</v>
      </c>
      <c r="QCW47" s="352">
        <f t="shared" si="205"/>
        <v>0</v>
      </c>
      <c r="QCX47" s="352">
        <f t="shared" ref="QCX47:QFI47" si="206">SUM(QCX43:QCX46)</f>
        <v>0</v>
      </c>
      <c r="QCY47" s="352">
        <f t="shared" si="206"/>
        <v>0</v>
      </c>
      <c r="QCZ47" s="352">
        <f t="shared" si="206"/>
        <v>0</v>
      </c>
      <c r="QDA47" s="352">
        <f t="shared" si="206"/>
        <v>0</v>
      </c>
      <c r="QDB47" s="352">
        <f t="shared" si="206"/>
        <v>0</v>
      </c>
      <c r="QDC47" s="352">
        <f t="shared" si="206"/>
        <v>0</v>
      </c>
      <c r="QDD47" s="352">
        <f t="shared" si="206"/>
        <v>0</v>
      </c>
      <c r="QDE47" s="352">
        <f t="shared" si="206"/>
        <v>0</v>
      </c>
      <c r="QDF47" s="352">
        <f t="shared" si="206"/>
        <v>0</v>
      </c>
      <c r="QDG47" s="352">
        <f t="shared" si="206"/>
        <v>0</v>
      </c>
      <c r="QDH47" s="352">
        <f t="shared" si="206"/>
        <v>0</v>
      </c>
      <c r="QDI47" s="352">
        <f t="shared" si="206"/>
        <v>0</v>
      </c>
      <c r="QDJ47" s="352">
        <f t="shared" si="206"/>
        <v>0</v>
      </c>
      <c r="QDK47" s="352">
        <f t="shared" si="206"/>
        <v>0</v>
      </c>
      <c r="QDL47" s="352">
        <f t="shared" si="206"/>
        <v>0</v>
      </c>
      <c r="QDM47" s="352">
        <f t="shared" si="206"/>
        <v>0</v>
      </c>
      <c r="QDN47" s="352">
        <f t="shared" si="206"/>
        <v>0</v>
      </c>
      <c r="QDO47" s="352">
        <f t="shared" si="206"/>
        <v>0</v>
      </c>
      <c r="QDP47" s="352">
        <f t="shared" si="206"/>
        <v>0</v>
      </c>
      <c r="QDQ47" s="352">
        <f t="shared" si="206"/>
        <v>0</v>
      </c>
      <c r="QDR47" s="352">
        <f t="shared" si="206"/>
        <v>0</v>
      </c>
      <c r="QDS47" s="352">
        <f t="shared" si="206"/>
        <v>0</v>
      </c>
      <c r="QDT47" s="352">
        <f t="shared" si="206"/>
        <v>0</v>
      </c>
      <c r="QDU47" s="352">
        <f t="shared" si="206"/>
        <v>0</v>
      </c>
      <c r="QDV47" s="352">
        <f t="shared" si="206"/>
        <v>0</v>
      </c>
      <c r="QDW47" s="352">
        <f t="shared" si="206"/>
        <v>0</v>
      </c>
      <c r="QDX47" s="352">
        <f t="shared" si="206"/>
        <v>0</v>
      </c>
      <c r="QDY47" s="352">
        <f t="shared" si="206"/>
        <v>0</v>
      </c>
      <c r="QDZ47" s="352">
        <f t="shared" si="206"/>
        <v>0</v>
      </c>
      <c r="QEA47" s="352">
        <f t="shared" si="206"/>
        <v>0</v>
      </c>
      <c r="QEB47" s="352">
        <f t="shared" si="206"/>
        <v>0</v>
      </c>
      <c r="QEC47" s="352">
        <f t="shared" si="206"/>
        <v>0</v>
      </c>
      <c r="QED47" s="352">
        <f t="shared" si="206"/>
        <v>0</v>
      </c>
      <c r="QEE47" s="352">
        <f t="shared" si="206"/>
        <v>0</v>
      </c>
      <c r="QEF47" s="352">
        <f t="shared" si="206"/>
        <v>0</v>
      </c>
      <c r="QEG47" s="352">
        <f t="shared" si="206"/>
        <v>0</v>
      </c>
      <c r="QEH47" s="352">
        <f t="shared" si="206"/>
        <v>0</v>
      </c>
      <c r="QEI47" s="352">
        <f t="shared" si="206"/>
        <v>0</v>
      </c>
      <c r="QEJ47" s="352">
        <f t="shared" si="206"/>
        <v>0</v>
      </c>
      <c r="QEK47" s="352">
        <f t="shared" si="206"/>
        <v>0</v>
      </c>
      <c r="QEL47" s="352">
        <f t="shared" si="206"/>
        <v>0</v>
      </c>
      <c r="QEM47" s="352">
        <f t="shared" si="206"/>
        <v>0</v>
      </c>
      <c r="QEN47" s="352">
        <f t="shared" si="206"/>
        <v>0</v>
      </c>
      <c r="QEO47" s="352">
        <f t="shared" si="206"/>
        <v>0</v>
      </c>
      <c r="QEP47" s="352">
        <f t="shared" si="206"/>
        <v>0</v>
      </c>
      <c r="QEQ47" s="352">
        <f t="shared" si="206"/>
        <v>0</v>
      </c>
      <c r="QER47" s="352">
        <f t="shared" si="206"/>
        <v>0</v>
      </c>
      <c r="QES47" s="352">
        <f t="shared" si="206"/>
        <v>0</v>
      </c>
      <c r="QET47" s="352">
        <f t="shared" si="206"/>
        <v>0</v>
      </c>
      <c r="QEU47" s="352">
        <f t="shared" si="206"/>
        <v>0</v>
      </c>
      <c r="QEV47" s="352">
        <f t="shared" si="206"/>
        <v>0</v>
      </c>
      <c r="QEW47" s="352">
        <f t="shared" si="206"/>
        <v>0</v>
      </c>
      <c r="QEX47" s="352">
        <f t="shared" si="206"/>
        <v>0</v>
      </c>
      <c r="QEY47" s="352">
        <f t="shared" si="206"/>
        <v>0</v>
      </c>
      <c r="QEZ47" s="352">
        <f t="shared" si="206"/>
        <v>0</v>
      </c>
      <c r="QFA47" s="352">
        <f t="shared" si="206"/>
        <v>0</v>
      </c>
      <c r="QFB47" s="352">
        <f t="shared" si="206"/>
        <v>0</v>
      </c>
      <c r="QFC47" s="352">
        <f t="shared" si="206"/>
        <v>0</v>
      </c>
      <c r="QFD47" s="352">
        <f t="shared" si="206"/>
        <v>0</v>
      </c>
      <c r="QFE47" s="352">
        <f t="shared" si="206"/>
        <v>0</v>
      </c>
      <c r="QFF47" s="352">
        <f t="shared" si="206"/>
        <v>0</v>
      </c>
      <c r="QFG47" s="352">
        <f t="shared" si="206"/>
        <v>0</v>
      </c>
      <c r="QFH47" s="352">
        <f t="shared" si="206"/>
        <v>0</v>
      </c>
      <c r="QFI47" s="352">
        <f t="shared" si="206"/>
        <v>0</v>
      </c>
      <c r="QFJ47" s="352">
        <f t="shared" ref="QFJ47:QHU47" si="207">SUM(QFJ43:QFJ46)</f>
        <v>0</v>
      </c>
      <c r="QFK47" s="352">
        <f t="shared" si="207"/>
        <v>0</v>
      </c>
      <c r="QFL47" s="352">
        <f t="shared" si="207"/>
        <v>0</v>
      </c>
      <c r="QFM47" s="352">
        <f t="shared" si="207"/>
        <v>0</v>
      </c>
      <c r="QFN47" s="352">
        <f t="shared" si="207"/>
        <v>0</v>
      </c>
      <c r="QFO47" s="352">
        <f t="shared" si="207"/>
        <v>0</v>
      </c>
      <c r="QFP47" s="352">
        <f t="shared" si="207"/>
        <v>0</v>
      </c>
      <c r="QFQ47" s="352">
        <f t="shared" si="207"/>
        <v>0</v>
      </c>
      <c r="QFR47" s="352">
        <f t="shared" si="207"/>
        <v>0</v>
      </c>
      <c r="QFS47" s="352">
        <f t="shared" si="207"/>
        <v>0</v>
      </c>
      <c r="QFT47" s="352">
        <f t="shared" si="207"/>
        <v>0</v>
      </c>
      <c r="QFU47" s="352">
        <f t="shared" si="207"/>
        <v>0</v>
      </c>
      <c r="QFV47" s="352">
        <f t="shared" si="207"/>
        <v>0</v>
      </c>
      <c r="QFW47" s="352">
        <f t="shared" si="207"/>
        <v>0</v>
      </c>
      <c r="QFX47" s="352">
        <f t="shared" si="207"/>
        <v>0</v>
      </c>
      <c r="QFY47" s="352">
        <f t="shared" si="207"/>
        <v>0</v>
      </c>
      <c r="QFZ47" s="352">
        <f t="shared" si="207"/>
        <v>0</v>
      </c>
      <c r="QGA47" s="352">
        <f t="shared" si="207"/>
        <v>0</v>
      </c>
      <c r="QGB47" s="352">
        <f t="shared" si="207"/>
        <v>0</v>
      </c>
      <c r="QGC47" s="352">
        <f t="shared" si="207"/>
        <v>0</v>
      </c>
      <c r="QGD47" s="352">
        <f t="shared" si="207"/>
        <v>0</v>
      </c>
      <c r="QGE47" s="352">
        <f t="shared" si="207"/>
        <v>0</v>
      </c>
      <c r="QGF47" s="352">
        <f t="shared" si="207"/>
        <v>0</v>
      </c>
      <c r="QGG47" s="352">
        <f t="shared" si="207"/>
        <v>0</v>
      </c>
      <c r="QGH47" s="352">
        <f t="shared" si="207"/>
        <v>0</v>
      </c>
      <c r="QGI47" s="352">
        <f t="shared" si="207"/>
        <v>0</v>
      </c>
      <c r="QGJ47" s="352">
        <f t="shared" si="207"/>
        <v>0</v>
      </c>
      <c r="QGK47" s="352">
        <f t="shared" si="207"/>
        <v>0</v>
      </c>
      <c r="QGL47" s="352">
        <f t="shared" si="207"/>
        <v>0</v>
      </c>
      <c r="QGM47" s="352">
        <f t="shared" si="207"/>
        <v>0</v>
      </c>
      <c r="QGN47" s="352">
        <f t="shared" si="207"/>
        <v>0</v>
      </c>
      <c r="QGO47" s="352">
        <f t="shared" si="207"/>
        <v>0</v>
      </c>
      <c r="QGP47" s="352">
        <f t="shared" si="207"/>
        <v>0</v>
      </c>
      <c r="QGQ47" s="352">
        <f t="shared" si="207"/>
        <v>0</v>
      </c>
      <c r="QGR47" s="352">
        <f t="shared" si="207"/>
        <v>0</v>
      </c>
      <c r="QGS47" s="352">
        <f t="shared" si="207"/>
        <v>0</v>
      </c>
      <c r="QGT47" s="352">
        <f t="shared" si="207"/>
        <v>0</v>
      </c>
      <c r="QGU47" s="352">
        <f t="shared" si="207"/>
        <v>0</v>
      </c>
      <c r="QGV47" s="352">
        <f t="shared" si="207"/>
        <v>0</v>
      </c>
      <c r="QGW47" s="352">
        <f t="shared" si="207"/>
        <v>0</v>
      </c>
      <c r="QGX47" s="352">
        <f t="shared" si="207"/>
        <v>0</v>
      </c>
      <c r="QGY47" s="352">
        <f t="shared" si="207"/>
        <v>0</v>
      </c>
      <c r="QGZ47" s="352">
        <f t="shared" si="207"/>
        <v>0</v>
      </c>
      <c r="QHA47" s="352">
        <f t="shared" si="207"/>
        <v>0</v>
      </c>
      <c r="QHB47" s="352">
        <f t="shared" si="207"/>
        <v>0</v>
      </c>
      <c r="QHC47" s="352">
        <f t="shared" si="207"/>
        <v>0</v>
      </c>
      <c r="QHD47" s="352">
        <f t="shared" si="207"/>
        <v>0</v>
      </c>
      <c r="QHE47" s="352">
        <f t="shared" si="207"/>
        <v>0</v>
      </c>
      <c r="QHF47" s="352">
        <f t="shared" si="207"/>
        <v>0</v>
      </c>
      <c r="QHG47" s="352">
        <f t="shared" si="207"/>
        <v>0</v>
      </c>
      <c r="QHH47" s="352">
        <f t="shared" si="207"/>
        <v>0</v>
      </c>
      <c r="QHI47" s="352">
        <f t="shared" si="207"/>
        <v>0</v>
      </c>
      <c r="QHJ47" s="352">
        <f t="shared" si="207"/>
        <v>0</v>
      </c>
      <c r="QHK47" s="352">
        <f t="shared" si="207"/>
        <v>0</v>
      </c>
      <c r="QHL47" s="352">
        <f t="shared" si="207"/>
        <v>0</v>
      </c>
      <c r="QHM47" s="352">
        <f t="shared" si="207"/>
        <v>0</v>
      </c>
      <c r="QHN47" s="352">
        <f t="shared" si="207"/>
        <v>0</v>
      </c>
      <c r="QHO47" s="352">
        <f t="shared" si="207"/>
        <v>0</v>
      </c>
      <c r="QHP47" s="352">
        <f t="shared" si="207"/>
        <v>0</v>
      </c>
      <c r="QHQ47" s="352">
        <f t="shared" si="207"/>
        <v>0</v>
      </c>
      <c r="QHR47" s="352">
        <f t="shared" si="207"/>
        <v>0</v>
      </c>
      <c r="QHS47" s="352">
        <f t="shared" si="207"/>
        <v>0</v>
      </c>
      <c r="QHT47" s="352">
        <f t="shared" si="207"/>
        <v>0</v>
      </c>
      <c r="QHU47" s="352">
        <f t="shared" si="207"/>
        <v>0</v>
      </c>
      <c r="QHV47" s="352">
        <f t="shared" ref="QHV47:QKG47" si="208">SUM(QHV43:QHV46)</f>
        <v>0</v>
      </c>
      <c r="QHW47" s="352">
        <f t="shared" si="208"/>
        <v>0</v>
      </c>
      <c r="QHX47" s="352">
        <f t="shared" si="208"/>
        <v>0</v>
      </c>
      <c r="QHY47" s="352">
        <f t="shared" si="208"/>
        <v>0</v>
      </c>
      <c r="QHZ47" s="352">
        <f t="shared" si="208"/>
        <v>0</v>
      </c>
      <c r="QIA47" s="352">
        <f t="shared" si="208"/>
        <v>0</v>
      </c>
      <c r="QIB47" s="352">
        <f t="shared" si="208"/>
        <v>0</v>
      </c>
      <c r="QIC47" s="352">
        <f t="shared" si="208"/>
        <v>0</v>
      </c>
      <c r="QID47" s="352">
        <f t="shared" si="208"/>
        <v>0</v>
      </c>
      <c r="QIE47" s="352">
        <f t="shared" si="208"/>
        <v>0</v>
      </c>
      <c r="QIF47" s="352">
        <f t="shared" si="208"/>
        <v>0</v>
      </c>
      <c r="QIG47" s="352">
        <f t="shared" si="208"/>
        <v>0</v>
      </c>
      <c r="QIH47" s="352">
        <f t="shared" si="208"/>
        <v>0</v>
      </c>
      <c r="QII47" s="352">
        <f t="shared" si="208"/>
        <v>0</v>
      </c>
      <c r="QIJ47" s="352">
        <f t="shared" si="208"/>
        <v>0</v>
      </c>
      <c r="QIK47" s="352">
        <f t="shared" si="208"/>
        <v>0</v>
      </c>
      <c r="QIL47" s="352">
        <f t="shared" si="208"/>
        <v>0</v>
      </c>
      <c r="QIM47" s="352">
        <f t="shared" si="208"/>
        <v>0</v>
      </c>
      <c r="QIN47" s="352">
        <f t="shared" si="208"/>
        <v>0</v>
      </c>
      <c r="QIO47" s="352">
        <f t="shared" si="208"/>
        <v>0</v>
      </c>
      <c r="QIP47" s="352">
        <f t="shared" si="208"/>
        <v>0</v>
      </c>
      <c r="QIQ47" s="352">
        <f t="shared" si="208"/>
        <v>0</v>
      </c>
      <c r="QIR47" s="352">
        <f t="shared" si="208"/>
        <v>0</v>
      </c>
      <c r="QIS47" s="352">
        <f t="shared" si="208"/>
        <v>0</v>
      </c>
      <c r="QIT47" s="352">
        <f t="shared" si="208"/>
        <v>0</v>
      </c>
      <c r="QIU47" s="352">
        <f t="shared" si="208"/>
        <v>0</v>
      </c>
      <c r="QIV47" s="352">
        <f t="shared" si="208"/>
        <v>0</v>
      </c>
      <c r="QIW47" s="352">
        <f t="shared" si="208"/>
        <v>0</v>
      </c>
      <c r="QIX47" s="352">
        <f t="shared" si="208"/>
        <v>0</v>
      </c>
      <c r="QIY47" s="352">
        <f t="shared" si="208"/>
        <v>0</v>
      </c>
      <c r="QIZ47" s="352">
        <f t="shared" si="208"/>
        <v>0</v>
      </c>
      <c r="QJA47" s="352">
        <f t="shared" si="208"/>
        <v>0</v>
      </c>
      <c r="QJB47" s="352">
        <f t="shared" si="208"/>
        <v>0</v>
      </c>
      <c r="QJC47" s="352">
        <f t="shared" si="208"/>
        <v>0</v>
      </c>
      <c r="QJD47" s="352">
        <f t="shared" si="208"/>
        <v>0</v>
      </c>
      <c r="QJE47" s="352">
        <f t="shared" si="208"/>
        <v>0</v>
      </c>
      <c r="QJF47" s="352">
        <f t="shared" si="208"/>
        <v>0</v>
      </c>
      <c r="QJG47" s="352">
        <f t="shared" si="208"/>
        <v>0</v>
      </c>
      <c r="QJH47" s="352">
        <f t="shared" si="208"/>
        <v>0</v>
      </c>
      <c r="QJI47" s="352">
        <f t="shared" si="208"/>
        <v>0</v>
      </c>
      <c r="QJJ47" s="352">
        <f t="shared" si="208"/>
        <v>0</v>
      </c>
      <c r="QJK47" s="352">
        <f t="shared" si="208"/>
        <v>0</v>
      </c>
      <c r="QJL47" s="352">
        <f t="shared" si="208"/>
        <v>0</v>
      </c>
      <c r="QJM47" s="352">
        <f t="shared" si="208"/>
        <v>0</v>
      </c>
      <c r="QJN47" s="352">
        <f t="shared" si="208"/>
        <v>0</v>
      </c>
      <c r="QJO47" s="352">
        <f t="shared" si="208"/>
        <v>0</v>
      </c>
      <c r="QJP47" s="352">
        <f t="shared" si="208"/>
        <v>0</v>
      </c>
      <c r="QJQ47" s="352">
        <f t="shared" si="208"/>
        <v>0</v>
      </c>
      <c r="QJR47" s="352">
        <f t="shared" si="208"/>
        <v>0</v>
      </c>
      <c r="QJS47" s="352">
        <f t="shared" si="208"/>
        <v>0</v>
      </c>
      <c r="QJT47" s="352">
        <f t="shared" si="208"/>
        <v>0</v>
      </c>
      <c r="QJU47" s="352">
        <f t="shared" si="208"/>
        <v>0</v>
      </c>
      <c r="QJV47" s="352">
        <f t="shared" si="208"/>
        <v>0</v>
      </c>
      <c r="QJW47" s="352">
        <f t="shared" si="208"/>
        <v>0</v>
      </c>
      <c r="QJX47" s="352">
        <f t="shared" si="208"/>
        <v>0</v>
      </c>
      <c r="QJY47" s="352">
        <f t="shared" si="208"/>
        <v>0</v>
      </c>
      <c r="QJZ47" s="352">
        <f t="shared" si="208"/>
        <v>0</v>
      </c>
      <c r="QKA47" s="352">
        <f t="shared" si="208"/>
        <v>0</v>
      </c>
      <c r="QKB47" s="352">
        <f t="shared" si="208"/>
        <v>0</v>
      </c>
      <c r="QKC47" s="352">
        <f t="shared" si="208"/>
        <v>0</v>
      </c>
      <c r="QKD47" s="352">
        <f t="shared" si="208"/>
        <v>0</v>
      </c>
      <c r="QKE47" s="352">
        <f t="shared" si="208"/>
        <v>0</v>
      </c>
      <c r="QKF47" s="352">
        <f t="shared" si="208"/>
        <v>0</v>
      </c>
      <c r="QKG47" s="352">
        <f t="shared" si="208"/>
        <v>0</v>
      </c>
      <c r="QKH47" s="352">
        <f t="shared" ref="QKH47:QMS47" si="209">SUM(QKH43:QKH46)</f>
        <v>0</v>
      </c>
      <c r="QKI47" s="352">
        <f t="shared" si="209"/>
        <v>0</v>
      </c>
      <c r="QKJ47" s="352">
        <f t="shared" si="209"/>
        <v>0</v>
      </c>
      <c r="QKK47" s="352">
        <f t="shared" si="209"/>
        <v>0</v>
      </c>
      <c r="QKL47" s="352">
        <f t="shared" si="209"/>
        <v>0</v>
      </c>
      <c r="QKM47" s="352">
        <f t="shared" si="209"/>
        <v>0</v>
      </c>
      <c r="QKN47" s="352">
        <f t="shared" si="209"/>
        <v>0</v>
      </c>
      <c r="QKO47" s="352">
        <f t="shared" si="209"/>
        <v>0</v>
      </c>
      <c r="QKP47" s="352">
        <f t="shared" si="209"/>
        <v>0</v>
      </c>
      <c r="QKQ47" s="352">
        <f t="shared" si="209"/>
        <v>0</v>
      </c>
      <c r="QKR47" s="352">
        <f t="shared" si="209"/>
        <v>0</v>
      </c>
      <c r="QKS47" s="352">
        <f t="shared" si="209"/>
        <v>0</v>
      </c>
      <c r="QKT47" s="352">
        <f t="shared" si="209"/>
        <v>0</v>
      </c>
      <c r="QKU47" s="352">
        <f t="shared" si="209"/>
        <v>0</v>
      </c>
      <c r="QKV47" s="352">
        <f t="shared" si="209"/>
        <v>0</v>
      </c>
      <c r="QKW47" s="352">
        <f t="shared" si="209"/>
        <v>0</v>
      </c>
      <c r="QKX47" s="352">
        <f t="shared" si="209"/>
        <v>0</v>
      </c>
      <c r="QKY47" s="352">
        <f t="shared" si="209"/>
        <v>0</v>
      </c>
      <c r="QKZ47" s="352">
        <f t="shared" si="209"/>
        <v>0</v>
      </c>
      <c r="QLA47" s="352">
        <f t="shared" si="209"/>
        <v>0</v>
      </c>
      <c r="QLB47" s="352">
        <f t="shared" si="209"/>
        <v>0</v>
      </c>
      <c r="QLC47" s="352">
        <f t="shared" si="209"/>
        <v>0</v>
      </c>
      <c r="QLD47" s="352">
        <f t="shared" si="209"/>
        <v>0</v>
      </c>
      <c r="QLE47" s="352">
        <f t="shared" si="209"/>
        <v>0</v>
      </c>
      <c r="QLF47" s="352">
        <f t="shared" si="209"/>
        <v>0</v>
      </c>
      <c r="QLG47" s="352">
        <f t="shared" si="209"/>
        <v>0</v>
      </c>
      <c r="QLH47" s="352">
        <f t="shared" si="209"/>
        <v>0</v>
      </c>
      <c r="QLI47" s="352">
        <f t="shared" si="209"/>
        <v>0</v>
      </c>
      <c r="QLJ47" s="352">
        <f t="shared" si="209"/>
        <v>0</v>
      </c>
      <c r="QLK47" s="352">
        <f t="shared" si="209"/>
        <v>0</v>
      </c>
      <c r="QLL47" s="352">
        <f t="shared" si="209"/>
        <v>0</v>
      </c>
      <c r="QLM47" s="352">
        <f t="shared" si="209"/>
        <v>0</v>
      </c>
      <c r="QLN47" s="352">
        <f t="shared" si="209"/>
        <v>0</v>
      </c>
      <c r="QLO47" s="352">
        <f t="shared" si="209"/>
        <v>0</v>
      </c>
      <c r="QLP47" s="352">
        <f t="shared" si="209"/>
        <v>0</v>
      </c>
      <c r="QLQ47" s="352">
        <f t="shared" si="209"/>
        <v>0</v>
      </c>
      <c r="QLR47" s="352">
        <f t="shared" si="209"/>
        <v>0</v>
      </c>
      <c r="QLS47" s="352">
        <f t="shared" si="209"/>
        <v>0</v>
      </c>
      <c r="QLT47" s="352">
        <f t="shared" si="209"/>
        <v>0</v>
      </c>
      <c r="QLU47" s="352">
        <f t="shared" si="209"/>
        <v>0</v>
      </c>
      <c r="QLV47" s="352">
        <f t="shared" si="209"/>
        <v>0</v>
      </c>
      <c r="QLW47" s="352">
        <f t="shared" si="209"/>
        <v>0</v>
      </c>
      <c r="QLX47" s="352">
        <f t="shared" si="209"/>
        <v>0</v>
      </c>
      <c r="QLY47" s="352">
        <f t="shared" si="209"/>
        <v>0</v>
      </c>
      <c r="QLZ47" s="352">
        <f t="shared" si="209"/>
        <v>0</v>
      </c>
      <c r="QMA47" s="352">
        <f t="shared" si="209"/>
        <v>0</v>
      </c>
      <c r="QMB47" s="352">
        <f t="shared" si="209"/>
        <v>0</v>
      </c>
      <c r="QMC47" s="352">
        <f t="shared" si="209"/>
        <v>0</v>
      </c>
      <c r="QMD47" s="352">
        <f t="shared" si="209"/>
        <v>0</v>
      </c>
      <c r="QME47" s="352">
        <f t="shared" si="209"/>
        <v>0</v>
      </c>
      <c r="QMF47" s="352">
        <f t="shared" si="209"/>
        <v>0</v>
      </c>
      <c r="QMG47" s="352">
        <f t="shared" si="209"/>
        <v>0</v>
      </c>
      <c r="QMH47" s="352">
        <f t="shared" si="209"/>
        <v>0</v>
      </c>
      <c r="QMI47" s="352">
        <f t="shared" si="209"/>
        <v>0</v>
      </c>
      <c r="QMJ47" s="352">
        <f t="shared" si="209"/>
        <v>0</v>
      </c>
      <c r="QMK47" s="352">
        <f t="shared" si="209"/>
        <v>0</v>
      </c>
      <c r="QML47" s="352">
        <f t="shared" si="209"/>
        <v>0</v>
      </c>
      <c r="QMM47" s="352">
        <f t="shared" si="209"/>
        <v>0</v>
      </c>
      <c r="QMN47" s="352">
        <f t="shared" si="209"/>
        <v>0</v>
      </c>
      <c r="QMO47" s="352">
        <f t="shared" si="209"/>
        <v>0</v>
      </c>
      <c r="QMP47" s="352">
        <f t="shared" si="209"/>
        <v>0</v>
      </c>
      <c r="QMQ47" s="352">
        <f t="shared" si="209"/>
        <v>0</v>
      </c>
      <c r="QMR47" s="352">
        <f t="shared" si="209"/>
        <v>0</v>
      </c>
      <c r="QMS47" s="352">
        <f t="shared" si="209"/>
        <v>0</v>
      </c>
      <c r="QMT47" s="352">
        <f t="shared" ref="QMT47:QPE47" si="210">SUM(QMT43:QMT46)</f>
        <v>0</v>
      </c>
      <c r="QMU47" s="352">
        <f t="shared" si="210"/>
        <v>0</v>
      </c>
      <c r="QMV47" s="352">
        <f t="shared" si="210"/>
        <v>0</v>
      </c>
      <c r="QMW47" s="352">
        <f t="shared" si="210"/>
        <v>0</v>
      </c>
      <c r="QMX47" s="352">
        <f t="shared" si="210"/>
        <v>0</v>
      </c>
      <c r="QMY47" s="352">
        <f t="shared" si="210"/>
        <v>0</v>
      </c>
      <c r="QMZ47" s="352">
        <f t="shared" si="210"/>
        <v>0</v>
      </c>
      <c r="QNA47" s="352">
        <f t="shared" si="210"/>
        <v>0</v>
      </c>
      <c r="QNB47" s="352">
        <f t="shared" si="210"/>
        <v>0</v>
      </c>
      <c r="QNC47" s="352">
        <f t="shared" si="210"/>
        <v>0</v>
      </c>
      <c r="QND47" s="352">
        <f t="shared" si="210"/>
        <v>0</v>
      </c>
      <c r="QNE47" s="352">
        <f t="shared" si="210"/>
        <v>0</v>
      </c>
      <c r="QNF47" s="352">
        <f t="shared" si="210"/>
        <v>0</v>
      </c>
      <c r="QNG47" s="352">
        <f t="shared" si="210"/>
        <v>0</v>
      </c>
      <c r="QNH47" s="352">
        <f t="shared" si="210"/>
        <v>0</v>
      </c>
      <c r="QNI47" s="352">
        <f t="shared" si="210"/>
        <v>0</v>
      </c>
      <c r="QNJ47" s="352">
        <f t="shared" si="210"/>
        <v>0</v>
      </c>
      <c r="QNK47" s="352">
        <f t="shared" si="210"/>
        <v>0</v>
      </c>
      <c r="QNL47" s="352">
        <f t="shared" si="210"/>
        <v>0</v>
      </c>
      <c r="QNM47" s="352">
        <f t="shared" si="210"/>
        <v>0</v>
      </c>
      <c r="QNN47" s="352">
        <f t="shared" si="210"/>
        <v>0</v>
      </c>
      <c r="QNO47" s="352">
        <f t="shared" si="210"/>
        <v>0</v>
      </c>
      <c r="QNP47" s="352">
        <f t="shared" si="210"/>
        <v>0</v>
      </c>
      <c r="QNQ47" s="352">
        <f t="shared" si="210"/>
        <v>0</v>
      </c>
      <c r="QNR47" s="352">
        <f t="shared" si="210"/>
        <v>0</v>
      </c>
      <c r="QNS47" s="352">
        <f t="shared" si="210"/>
        <v>0</v>
      </c>
      <c r="QNT47" s="352">
        <f t="shared" si="210"/>
        <v>0</v>
      </c>
      <c r="QNU47" s="352">
        <f t="shared" si="210"/>
        <v>0</v>
      </c>
      <c r="QNV47" s="352">
        <f t="shared" si="210"/>
        <v>0</v>
      </c>
      <c r="QNW47" s="352">
        <f t="shared" si="210"/>
        <v>0</v>
      </c>
      <c r="QNX47" s="352">
        <f t="shared" si="210"/>
        <v>0</v>
      </c>
      <c r="QNY47" s="352">
        <f t="shared" si="210"/>
        <v>0</v>
      </c>
      <c r="QNZ47" s="352">
        <f t="shared" si="210"/>
        <v>0</v>
      </c>
      <c r="QOA47" s="352">
        <f t="shared" si="210"/>
        <v>0</v>
      </c>
      <c r="QOB47" s="352">
        <f t="shared" si="210"/>
        <v>0</v>
      </c>
      <c r="QOC47" s="352">
        <f t="shared" si="210"/>
        <v>0</v>
      </c>
      <c r="QOD47" s="352">
        <f t="shared" si="210"/>
        <v>0</v>
      </c>
      <c r="QOE47" s="352">
        <f t="shared" si="210"/>
        <v>0</v>
      </c>
      <c r="QOF47" s="352">
        <f t="shared" si="210"/>
        <v>0</v>
      </c>
      <c r="QOG47" s="352">
        <f t="shared" si="210"/>
        <v>0</v>
      </c>
      <c r="QOH47" s="352">
        <f t="shared" si="210"/>
        <v>0</v>
      </c>
      <c r="QOI47" s="352">
        <f t="shared" si="210"/>
        <v>0</v>
      </c>
      <c r="QOJ47" s="352">
        <f t="shared" si="210"/>
        <v>0</v>
      </c>
      <c r="QOK47" s="352">
        <f t="shared" si="210"/>
        <v>0</v>
      </c>
      <c r="QOL47" s="352">
        <f t="shared" si="210"/>
        <v>0</v>
      </c>
      <c r="QOM47" s="352">
        <f t="shared" si="210"/>
        <v>0</v>
      </c>
      <c r="QON47" s="352">
        <f t="shared" si="210"/>
        <v>0</v>
      </c>
      <c r="QOO47" s="352">
        <f t="shared" si="210"/>
        <v>0</v>
      </c>
      <c r="QOP47" s="352">
        <f t="shared" si="210"/>
        <v>0</v>
      </c>
      <c r="QOQ47" s="352">
        <f t="shared" si="210"/>
        <v>0</v>
      </c>
      <c r="QOR47" s="352">
        <f t="shared" si="210"/>
        <v>0</v>
      </c>
      <c r="QOS47" s="352">
        <f t="shared" si="210"/>
        <v>0</v>
      </c>
      <c r="QOT47" s="352">
        <f t="shared" si="210"/>
        <v>0</v>
      </c>
      <c r="QOU47" s="352">
        <f t="shared" si="210"/>
        <v>0</v>
      </c>
      <c r="QOV47" s="352">
        <f t="shared" si="210"/>
        <v>0</v>
      </c>
      <c r="QOW47" s="352">
        <f t="shared" si="210"/>
        <v>0</v>
      </c>
      <c r="QOX47" s="352">
        <f t="shared" si="210"/>
        <v>0</v>
      </c>
      <c r="QOY47" s="352">
        <f t="shared" si="210"/>
        <v>0</v>
      </c>
      <c r="QOZ47" s="352">
        <f t="shared" si="210"/>
        <v>0</v>
      </c>
      <c r="QPA47" s="352">
        <f t="shared" si="210"/>
        <v>0</v>
      </c>
      <c r="QPB47" s="352">
        <f t="shared" si="210"/>
        <v>0</v>
      </c>
      <c r="QPC47" s="352">
        <f t="shared" si="210"/>
        <v>0</v>
      </c>
      <c r="QPD47" s="352">
        <f t="shared" si="210"/>
        <v>0</v>
      </c>
      <c r="QPE47" s="352">
        <f t="shared" si="210"/>
        <v>0</v>
      </c>
      <c r="QPF47" s="352">
        <f t="shared" ref="QPF47:QRQ47" si="211">SUM(QPF43:QPF46)</f>
        <v>0</v>
      </c>
      <c r="QPG47" s="352">
        <f t="shared" si="211"/>
        <v>0</v>
      </c>
      <c r="QPH47" s="352">
        <f t="shared" si="211"/>
        <v>0</v>
      </c>
      <c r="QPI47" s="352">
        <f t="shared" si="211"/>
        <v>0</v>
      </c>
      <c r="QPJ47" s="352">
        <f t="shared" si="211"/>
        <v>0</v>
      </c>
      <c r="QPK47" s="352">
        <f t="shared" si="211"/>
        <v>0</v>
      </c>
      <c r="QPL47" s="352">
        <f t="shared" si="211"/>
        <v>0</v>
      </c>
      <c r="QPM47" s="352">
        <f t="shared" si="211"/>
        <v>0</v>
      </c>
      <c r="QPN47" s="352">
        <f t="shared" si="211"/>
        <v>0</v>
      </c>
      <c r="QPO47" s="352">
        <f t="shared" si="211"/>
        <v>0</v>
      </c>
      <c r="QPP47" s="352">
        <f t="shared" si="211"/>
        <v>0</v>
      </c>
      <c r="QPQ47" s="352">
        <f t="shared" si="211"/>
        <v>0</v>
      </c>
      <c r="QPR47" s="352">
        <f t="shared" si="211"/>
        <v>0</v>
      </c>
      <c r="QPS47" s="352">
        <f t="shared" si="211"/>
        <v>0</v>
      </c>
      <c r="QPT47" s="352">
        <f t="shared" si="211"/>
        <v>0</v>
      </c>
      <c r="QPU47" s="352">
        <f t="shared" si="211"/>
        <v>0</v>
      </c>
      <c r="QPV47" s="352">
        <f t="shared" si="211"/>
        <v>0</v>
      </c>
      <c r="QPW47" s="352">
        <f t="shared" si="211"/>
        <v>0</v>
      </c>
      <c r="QPX47" s="352">
        <f t="shared" si="211"/>
        <v>0</v>
      </c>
      <c r="QPY47" s="352">
        <f t="shared" si="211"/>
        <v>0</v>
      </c>
      <c r="QPZ47" s="352">
        <f t="shared" si="211"/>
        <v>0</v>
      </c>
      <c r="QQA47" s="352">
        <f t="shared" si="211"/>
        <v>0</v>
      </c>
      <c r="QQB47" s="352">
        <f t="shared" si="211"/>
        <v>0</v>
      </c>
      <c r="QQC47" s="352">
        <f t="shared" si="211"/>
        <v>0</v>
      </c>
      <c r="QQD47" s="352">
        <f t="shared" si="211"/>
        <v>0</v>
      </c>
      <c r="QQE47" s="352">
        <f t="shared" si="211"/>
        <v>0</v>
      </c>
      <c r="QQF47" s="352">
        <f t="shared" si="211"/>
        <v>0</v>
      </c>
      <c r="QQG47" s="352">
        <f t="shared" si="211"/>
        <v>0</v>
      </c>
      <c r="QQH47" s="352">
        <f t="shared" si="211"/>
        <v>0</v>
      </c>
      <c r="QQI47" s="352">
        <f t="shared" si="211"/>
        <v>0</v>
      </c>
      <c r="QQJ47" s="352">
        <f t="shared" si="211"/>
        <v>0</v>
      </c>
      <c r="QQK47" s="352">
        <f t="shared" si="211"/>
        <v>0</v>
      </c>
      <c r="QQL47" s="352">
        <f t="shared" si="211"/>
        <v>0</v>
      </c>
      <c r="QQM47" s="352">
        <f t="shared" si="211"/>
        <v>0</v>
      </c>
      <c r="QQN47" s="352">
        <f t="shared" si="211"/>
        <v>0</v>
      </c>
      <c r="QQO47" s="352">
        <f t="shared" si="211"/>
        <v>0</v>
      </c>
      <c r="QQP47" s="352">
        <f t="shared" si="211"/>
        <v>0</v>
      </c>
      <c r="QQQ47" s="352">
        <f t="shared" si="211"/>
        <v>0</v>
      </c>
      <c r="QQR47" s="352">
        <f t="shared" si="211"/>
        <v>0</v>
      </c>
      <c r="QQS47" s="352">
        <f t="shared" si="211"/>
        <v>0</v>
      </c>
      <c r="QQT47" s="352">
        <f t="shared" si="211"/>
        <v>0</v>
      </c>
      <c r="QQU47" s="352">
        <f t="shared" si="211"/>
        <v>0</v>
      </c>
      <c r="QQV47" s="352">
        <f t="shared" si="211"/>
        <v>0</v>
      </c>
      <c r="QQW47" s="352">
        <f t="shared" si="211"/>
        <v>0</v>
      </c>
      <c r="QQX47" s="352">
        <f t="shared" si="211"/>
        <v>0</v>
      </c>
      <c r="QQY47" s="352">
        <f t="shared" si="211"/>
        <v>0</v>
      </c>
      <c r="QQZ47" s="352">
        <f t="shared" si="211"/>
        <v>0</v>
      </c>
      <c r="QRA47" s="352">
        <f t="shared" si="211"/>
        <v>0</v>
      </c>
      <c r="QRB47" s="352">
        <f t="shared" si="211"/>
        <v>0</v>
      </c>
      <c r="QRC47" s="352">
        <f t="shared" si="211"/>
        <v>0</v>
      </c>
      <c r="QRD47" s="352">
        <f t="shared" si="211"/>
        <v>0</v>
      </c>
      <c r="QRE47" s="352">
        <f t="shared" si="211"/>
        <v>0</v>
      </c>
      <c r="QRF47" s="352">
        <f t="shared" si="211"/>
        <v>0</v>
      </c>
      <c r="QRG47" s="352">
        <f t="shared" si="211"/>
        <v>0</v>
      </c>
      <c r="QRH47" s="352">
        <f t="shared" si="211"/>
        <v>0</v>
      </c>
      <c r="QRI47" s="352">
        <f t="shared" si="211"/>
        <v>0</v>
      </c>
      <c r="QRJ47" s="352">
        <f t="shared" si="211"/>
        <v>0</v>
      </c>
      <c r="QRK47" s="352">
        <f t="shared" si="211"/>
        <v>0</v>
      </c>
      <c r="QRL47" s="352">
        <f t="shared" si="211"/>
        <v>0</v>
      </c>
      <c r="QRM47" s="352">
        <f t="shared" si="211"/>
        <v>0</v>
      </c>
      <c r="QRN47" s="352">
        <f t="shared" si="211"/>
        <v>0</v>
      </c>
      <c r="QRO47" s="352">
        <f t="shared" si="211"/>
        <v>0</v>
      </c>
      <c r="QRP47" s="352">
        <f t="shared" si="211"/>
        <v>0</v>
      </c>
      <c r="QRQ47" s="352">
        <f t="shared" si="211"/>
        <v>0</v>
      </c>
      <c r="QRR47" s="352">
        <f t="shared" ref="QRR47:QUC47" si="212">SUM(QRR43:QRR46)</f>
        <v>0</v>
      </c>
      <c r="QRS47" s="352">
        <f t="shared" si="212"/>
        <v>0</v>
      </c>
      <c r="QRT47" s="352">
        <f t="shared" si="212"/>
        <v>0</v>
      </c>
      <c r="QRU47" s="352">
        <f t="shared" si="212"/>
        <v>0</v>
      </c>
      <c r="QRV47" s="352">
        <f t="shared" si="212"/>
        <v>0</v>
      </c>
      <c r="QRW47" s="352">
        <f t="shared" si="212"/>
        <v>0</v>
      </c>
      <c r="QRX47" s="352">
        <f t="shared" si="212"/>
        <v>0</v>
      </c>
      <c r="QRY47" s="352">
        <f t="shared" si="212"/>
        <v>0</v>
      </c>
      <c r="QRZ47" s="352">
        <f t="shared" si="212"/>
        <v>0</v>
      </c>
      <c r="QSA47" s="352">
        <f t="shared" si="212"/>
        <v>0</v>
      </c>
      <c r="QSB47" s="352">
        <f t="shared" si="212"/>
        <v>0</v>
      </c>
      <c r="QSC47" s="352">
        <f t="shared" si="212"/>
        <v>0</v>
      </c>
      <c r="QSD47" s="352">
        <f t="shared" si="212"/>
        <v>0</v>
      </c>
      <c r="QSE47" s="352">
        <f t="shared" si="212"/>
        <v>0</v>
      </c>
      <c r="QSF47" s="352">
        <f t="shared" si="212"/>
        <v>0</v>
      </c>
      <c r="QSG47" s="352">
        <f t="shared" si="212"/>
        <v>0</v>
      </c>
      <c r="QSH47" s="352">
        <f t="shared" si="212"/>
        <v>0</v>
      </c>
      <c r="QSI47" s="352">
        <f t="shared" si="212"/>
        <v>0</v>
      </c>
      <c r="QSJ47" s="352">
        <f t="shared" si="212"/>
        <v>0</v>
      </c>
      <c r="QSK47" s="352">
        <f t="shared" si="212"/>
        <v>0</v>
      </c>
      <c r="QSL47" s="352">
        <f t="shared" si="212"/>
        <v>0</v>
      </c>
      <c r="QSM47" s="352">
        <f t="shared" si="212"/>
        <v>0</v>
      </c>
      <c r="QSN47" s="352">
        <f t="shared" si="212"/>
        <v>0</v>
      </c>
      <c r="QSO47" s="352">
        <f t="shared" si="212"/>
        <v>0</v>
      </c>
      <c r="QSP47" s="352">
        <f t="shared" si="212"/>
        <v>0</v>
      </c>
      <c r="QSQ47" s="352">
        <f t="shared" si="212"/>
        <v>0</v>
      </c>
      <c r="QSR47" s="352">
        <f t="shared" si="212"/>
        <v>0</v>
      </c>
      <c r="QSS47" s="352">
        <f t="shared" si="212"/>
        <v>0</v>
      </c>
      <c r="QST47" s="352">
        <f t="shared" si="212"/>
        <v>0</v>
      </c>
      <c r="QSU47" s="352">
        <f t="shared" si="212"/>
        <v>0</v>
      </c>
      <c r="QSV47" s="352">
        <f t="shared" si="212"/>
        <v>0</v>
      </c>
      <c r="QSW47" s="352">
        <f t="shared" si="212"/>
        <v>0</v>
      </c>
      <c r="QSX47" s="352">
        <f t="shared" si="212"/>
        <v>0</v>
      </c>
      <c r="QSY47" s="352">
        <f t="shared" si="212"/>
        <v>0</v>
      </c>
      <c r="QSZ47" s="352">
        <f t="shared" si="212"/>
        <v>0</v>
      </c>
      <c r="QTA47" s="352">
        <f t="shared" si="212"/>
        <v>0</v>
      </c>
      <c r="QTB47" s="352">
        <f t="shared" si="212"/>
        <v>0</v>
      </c>
      <c r="QTC47" s="352">
        <f t="shared" si="212"/>
        <v>0</v>
      </c>
      <c r="QTD47" s="352">
        <f t="shared" si="212"/>
        <v>0</v>
      </c>
      <c r="QTE47" s="352">
        <f t="shared" si="212"/>
        <v>0</v>
      </c>
      <c r="QTF47" s="352">
        <f t="shared" si="212"/>
        <v>0</v>
      </c>
      <c r="QTG47" s="352">
        <f t="shared" si="212"/>
        <v>0</v>
      </c>
      <c r="QTH47" s="352">
        <f t="shared" si="212"/>
        <v>0</v>
      </c>
      <c r="QTI47" s="352">
        <f t="shared" si="212"/>
        <v>0</v>
      </c>
      <c r="QTJ47" s="352">
        <f t="shared" si="212"/>
        <v>0</v>
      </c>
      <c r="QTK47" s="352">
        <f t="shared" si="212"/>
        <v>0</v>
      </c>
      <c r="QTL47" s="352">
        <f t="shared" si="212"/>
        <v>0</v>
      </c>
      <c r="QTM47" s="352">
        <f t="shared" si="212"/>
        <v>0</v>
      </c>
      <c r="QTN47" s="352">
        <f t="shared" si="212"/>
        <v>0</v>
      </c>
      <c r="QTO47" s="352">
        <f t="shared" si="212"/>
        <v>0</v>
      </c>
      <c r="QTP47" s="352">
        <f t="shared" si="212"/>
        <v>0</v>
      </c>
      <c r="QTQ47" s="352">
        <f t="shared" si="212"/>
        <v>0</v>
      </c>
      <c r="QTR47" s="352">
        <f t="shared" si="212"/>
        <v>0</v>
      </c>
      <c r="QTS47" s="352">
        <f t="shared" si="212"/>
        <v>0</v>
      </c>
      <c r="QTT47" s="352">
        <f t="shared" si="212"/>
        <v>0</v>
      </c>
      <c r="QTU47" s="352">
        <f t="shared" si="212"/>
        <v>0</v>
      </c>
      <c r="QTV47" s="352">
        <f t="shared" si="212"/>
        <v>0</v>
      </c>
      <c r="QTW47" s="352">
        <f t="shared" si="212"/>
        <v>0</v>
      </c>
      <c r="QTX47" s="352">
        <f t="shared" si="212"/>
        <v>0</v>
      </c>
      <c r="QTY47" s="352">
        <f t="shared" si="212"/>
        <v>0</v>
      </c>
      <c r="QTZ47" s="352">
        <f t="shared" si="212"/>
        <v>0</v>
      </c>
      <c r="QUA47" s="352">
        <f t="shared" si="212"/>
        <v>0</v>
      </c>
      <c r="QUB47" s="352">
        <f t="shared" si="212"/>
        <v>0</v>
      </c>
      <c r="QUC47" s="352">
        <f t="shared" si="212"/>
        <v>0</v>
      </c>
      <c r="QUD47" s="352">
        <f t="shared" ref="QUD47:QWO47" si="213">SUM(QUD43:QUD46)</f>
        <v>0</v>
      </c>
      <c r="QUE47" s="352">
        <f t="shared" si="213"/>
        <v>0</v>
      </c>
      <c r="QUF47" s="352">
        <f t="shared" si="213"/>
        <v>0</v>
      </c>
      <c r="QUG47" s="352">
        <f t="shared" si="213"/>
        <v>0</v>
      </c>
      <c r="QUH47" s="352">
        <f t="shared" si="213"/>
        <v>0</v>
      </c>
      <c r="QUI47" s="352">
        <f t="shared" si="213"/>
        <v>0</v>
      </c>
      <c r="QUJ47" s="352">
        <f t="shared" si="213"/>
        <v>0</v>
      </c>
      <c r="QUK47" s="352">
        <f t="shared" si="213"/>
        <v>0</v>
      </c>
      <c r="QUL47" s="352">
        <f t="shared" si="213"/>
        <v>0</v>
      </c>
      <c r="QUM47" s="352">
        <f t="shared" si="213"/>
        <v>0</v>
      </c>
      <c r="QUN47" s="352">
        <f t="shared" si="213"/>
        <v>0</v>
      </c>
      <c r="QUO47" s="352">
        <f t="shared" si="213"/>
        <v>0</v>
      </c>
      <c r="QUP47" s="352">
        <f t="shared" si="213"/>
        <v>0</v>
      </c>
      <c r="QUQ47" s="352">
        <f t="shared" si="213"/>
        <v>0</v>
      </c>
      <c r="QUR47" s="352">
        <f t="shared" si="213"/>
        <v>0</v>
      </c>
      <c r="QUS47" s="352">
        <f t="shared" si="213"/>
        <v>0</v>
      </c>
      <c r="QUT47" s="352">
        <f t="shared" si="213"/>
        <v>0</v>
      </c>
      <c r="QUU47" s="352">
        <f t="shared" si="213"/>
        <v>0</v>
      </c>
      <c r="QUV47" s="352">
        <f t="shared" si="213"/>
        <v>0</v>
      </c>
      <c r="QUW47" s="352">
        <f t="shared" si="213"/>
        <v>0</v>
      </c>
      <c r="QUX47" s="352">
        <f t="shared" si="213"/>
        <v>0</v>
      </c>
      <c r="QUY47" s="352">
        <f t="shared" si="213"/>
        <v>0</v>
      </c>
      <c r="QUZ47" s="352">
        <f t="shared" si="213"/>
        <v>0</v>
      </c>
      <c r="QVA47" s="352">
        <f t="shared" si="213"/>
        <v>0</v>
      </c>
      <c r="QVB47" s="352">
        <f t="shared" si="213"/>
        <v>0</v>
      </c>
      <c r="QVC47" s="352">
        <f t="shared" si="213"/>
        <v>0</v>
      </c>
      <c r="QVD47" s="352">
        <f t="shared" si="213"/>
        <v>0</v>
      </c>
      <c r="QVE47" s="352">
        <f t="shared" si="213"/>
        <v>0</v>
      </c>
      <c r="QVF47" s="352">
        <f t="shared" si="213"/>
        <v>0</v>
      </c>
      <c r="QVG47" s="352">
        <f t="shared" si="213"/>
        <v>0</v>
      </c>
      <c r="QVH47" s="352">
        <f t="shared" si="213"/>
        <v>0</v>
      </c>
      <c r="QVI47" s="352">
        <f t="shared" si="213"/>
        <v>0</v>
      </c>
      <c r="QVJ47" s="352">
        <f t="shared" si="213"/>
        <v>0</v>
      </c>
      <c r="QVK47" s="352">
        <f t="shared" si="213"/>
        <v>0</v>
      </c>
      <c r="QVL47" s="352">
        <f t="shared" si="213"/>
        <v>0</v>
      </c>
      <c r="QVM47" s="352">
        <f t="shared" si="213"/>
        <v>0</v>
      </c>
      <c r="QVN47" s="352">
        <f t="shared" si="213"/>
        <v>0</v>
      </c>
      <c r="QVO47" s="352">
        <f t="shared" si="213"/>
        <v>0</v>
      </c>
      <c r="QVP47" s="352">
        <f t="shared" si="213"/>
        <v>0</v>
      </c>
      <c r="QVQ47" s="352">
        <f t="shared" si="213"/>
        <v>0</v>
      </c>
      <c r="QVR47" s="352">
        <f t="shared" si="213"/>
        <v>0</v>
      </c>
      <c r="QVS47" s="352">
        <f t="shared" si="213"/>
        <v>0</v>
      </c>
      <c r="QVT47" s="352">
        <f t="shared" si="213"/>
        <v>0</v>
      </c>
      <c r="QVU47" s="352">
        <f t="shared" si="213"/>
        <v>0</v>
      </c>
      <c r="QVV47" s="352">
        <f t="shared" si="213"/>
        <v>0</v>
      </c>
      <c r="QVW47" s="352">
        <f t="shared" si="213"/>
        <v>0</v>
      </c>
      <c r="QVX47" s="352">
        <f t="shared" si="213"/>
        <v>0</v>
      </c>
      <c r="QVY47" s="352">
        <f t="shared" si="213"/>
        <v>0</v>
      </c>
      <c r="QVZ47" s="352">
        <f t="shared" si="213"/>
        <v>0</v>
      </c>
      <c r="QWA47" s="352">
        <f t="shared" si="213"/>
        <v>0</v>
      </c>
      <c r="QWB47" s="352">
        <f t="shared" si="213"/>
        <v>0</v>
      </c>
      <c r="QWC47" s="352">
        <f t="shared" si="213"/>
        <v>0</v>
      </c>
      <c r="QWD47" s="352">
        <f t="shared" si="213"/>
        <v>0</v>
      </c>
      <c r="QWE47" s="352">
        <f t="shared" si="213"/>
        <v>0</v>
      </c>
      <c r="QWF47" s="352">
        <f t="shared" si="213"/>
        <v>0</v>
      </c>
      <c r="QWG47" s="352">
        <f t="shared" si="213"/>
        <v>0</v>
      </c>
      <c r="QWH47" s="352">
        <f t="shared" si="213"/>
        <v>0</v>
      </c>
      <c r="QWI47" s="352">
        <f t="shared" si="213"/>
        <v>0</v>
      </c>
      <c r="QWJ47" s="352">
        <f t="shared" si="213"/>
        <v>0</v>
      </c>
      <c r="QWK47" s="352">
        <f t="shared" si="213"/>
        <v>0</v>
      </c>
      <c r="QWL47" s="352">
        <f t="shared" si="213"/>
        <v>0</v>
      </c>
      <c r="QWM47" s="352">
        <f t="shared" si="213"/>
        <v>0</v>
      </c>
      <c r="QWN47" s="352">
        <f t="shared" si="213"/>
        <v>0</v>
      </c>
      <c r="QWO47" s="352">
        <f t="shared" si="213"/>
        <v>0</v>
      </c>
      <c r="QWP47" s="352">
        <f t="shared" ref="QWP47:QZA47" si="214">SUM(QWP43:QWP46)</f>
        <v>0</v>
      </c>
      <c r="QWQ47" s="352">
        <f t="shared" si="214"/>
        <v>0</v>
      </c>
      <c r="QWR47" s="352">
        <f t="shared" si="214"/>
        <v>0</v>
      </c>
      <c r="QWS47" s="352">
        <f t="shared" si="214"/>
        <v>0</v>
      </c>
      <c r="QWT47" s="352">
        <f t="shared" si="214"/>
        <v>0</v>
      </c>
      <c r="QWU47" s="352">
        <f t="shared" si="214"/>
        <v>0</v>
      </c>
      <c r="QWV47" s="352">
        <f t="shared" si="214"/>
        <v>0</v>
      </c>
      <c r="QWW47" s="352">
        <f t="shared" si="214"/>
        <v>0</v>
      </c>
      <c r="QWX47" s="352">
        <f t="shared" si="214"/>
        <v>0</v>
      </c>
      <c r="QWY47" s="352">
        <f t="shared" si="214"/>
        <v>0</v>
      </c>
      <c r="QWZ47" s="352">
        <f t="shared" si="214"/>
        <v>0</v>
      </c>
      <c r="QXA47" s="352">
        <f t="shared" si="214"/>
        <v>0</v>
      </c>
      <c r="QXB47" s="352">
        <f t="shared" si="214"/>
        <v>0</v>
      </c>
      <c r="QXC47" s="352">
        <f t="shared" si="214"/>
        <v>0</v>
      </c>
      <c r="QXD47" s="352">
        <f t="shared" si="214"/>
        <v>0</v>
      </c>
      <c r="QXE47" s="352">
        <f t="shared" si="214"/>
        <v>0</v>
      </c>
      <c r="QXF47" s="352">
        <f t="shared" si="214"/>
        <v>0</v>
      </c>
      <c r="QXG47" s="352">
        <f t="shared" si="214"/>
        <v>0</v>
      </c>
      <c r="QXH47" s="352">
        <f t="shared" si="214"/>
        <v>0</v>
      </c>
      <c r="QXI47" s="352">
        <f t="shared" si="214"/>
        <v>0</v>
      </c>
      <c r="QXJ47" s="352">
        <f t="shared" si="214"/>
        <v>0</v>
      </c>
      <c r="QXK47" s="352">
        <f t="shared" si="214"/>
        <v>0</v>
      </c>
      <c r="QXL47" s="352">
        <f t="shared" si="214"/>
        <v>0</v>
      </c>
      <c r="QXM47" s="352">
        <f t="shared" si="214"/>
        <v>0</v>
      </c>
      <c r="QXN47" s="352">
        <f t="shared" si="214"/>
        <v>0</v>
      </c>
      <c r="QXO47" s="352">
        <f t="shared" si="214"/>
        <v>0</v>
      </c>
      <c r="QXP47" s="352">
        <f t="shared" si="214"/>
        <v>0</v>
      </c>
      <c r="QXQ47" s="352">
        <f t="shared" si="214"/>
        <v>0</v>
      </c>
      <c r="QXR47" s="352">
        <f t="shared" si="214"/>
        <v>0</v>
      </c>
      <c r="QXS47" s="352">
        <f t="shared" si="214"/>
        <v>0</v>
      </c>
      <c r="QXT47" s="352">
        <f t="shared" si="214"/>
        <v>0</v>
      </c>
      <c r="QXU47" s="352">
        <f t="shared" si="214"/>
        <v>0</v>
      </c>
      <c r="QXV47" s="352">
        <f t="shared" si="214"/>
        <v>0</v>
      </c>
      <c r="QXW47" s="352">
        <f t="shared" si="214"/>
        <v>0</v>
      </c>
      <c r="QXX47" s="352">
        <f t="shared" si="214"/>
        <v>0</v>
      </c>
      <c r="QXY47" s="352">
        <f t="shared" si="214"/>
        <v>0</v>
      </c>
      <c r="QXZ47" s="352">
        <f t="shared" si="214"/>
        <v>0</v>
      </c>
      <c r="QYA47" s="352">
        <f t="shared" si="214"/>
        <v>0</v>
      </c>
      <c r="QYB47" s="352">
        <f t="shared" si="214"/>
        <v>0</v>
      </c>
      <c r="QYC47" s="352">
        <f t="shared" si="214"/>
        <v>0</v>
      </c>
      <c r="QYD47" s="352">
        <f t="shared" si="214"/>
        <v>0</v>
      </c>
      <c r="QYE47" s="352">
        <f t="shared" si="214"/>
        <v>0</v>
      </c>
      <c r="QYF47" s="352">
        <f t="shared" si="214"/>
        <v>0</v>
      </c>
      <c r="QYG47" s="352">
        <f t="shared" si="214"/>
        <v>0</v>
      </c>
      <c r="QYH47" s="352">
        <f t="shared" si="214"/>
        <v>0</v>
      </c>
      <c r="QYI47" s="352">
        <f t="shared" si="214"/>
        <v>0</v>
      </c>
      <c r="QYJ47" s="352">
        <f t="shared" si="214"/>
        <v>0</v>
      </c>
      <c r="QYK47" s="352">
        <f t="shared" si="214"/>
        <v>0</v>
      </c>
      <c r="QYL47" s="352">
        <f t="shared" si="214"/>
        <v>0</v>
      </c>
      <c r="QYM47" s="352">
        <f t="shared" si="214"/>
        <v>0</v>
      </c>
      <c r="QYN47" s="352">
        <f t="shared" si="214"/>
        <v>0</v>
      </c>
      <c r="QYO47" s="352">
        <f t="shared" si="214"/>
        <v>0</v>
      </c>
      <c r="QYP47" s="352">
        <f t="shared" si="214"/>
        <v>0</v>
      </c>
      <c r="QYQ47" s="352">
        <f t="shared" si="214"/>
        <v>0</v>
      </c>
      <c r="QYR47" s="352">
        <f t="shared" si="214"/>
        <v>0</v>
      </c>
      <c r="QYS47" s="352">
        <f t="shared" si="214"/>
        <v>0</v>
      </c>
      <c r="QYT47" s="352">
        <f t="shared" si="214"/>
        <v>0</v>
      </c>
      <c r="QYU47" s="352">
        <f t="shared" si="214"/>
        <v>0</v>
      </c>
      <c r="QYV47" s="352">
        <f t="shared" si="214"/>
        <v>0</v>
      </c>
      <c r="QYW47" s="352">
        <f t="shared" si="214"/>
        <v>0</v>
      </c>
      <c r="QYX47" s="352">
        <f t="shared" si="214"/>
        <v>0</v>
      </c>
      <c r="QYY47" s="352">
        <f t="shared" si="214"/>
        <v>0</v>
      </c>
      <c r="QYZ47" s="352">
        <f t="shared" si="214"/>
        <v>0</v>
      </c>
      <c r="QZA47" s="352">
        <f t="shared" si="214"/>
        <v>0</v>
      </c>
      <c r="QZB47" s="352">
        <f t="shared" ref="QZB47:RBM47" si="215">SUM(QZB43:QZB46)</f>
        <v>0</v>
      </c>
      <c r="QZC47" s="352">
        <f t="shared" si="215"/>
        <v>0</v>
      </c>
      <c r="QZD47" s="352">
        <f t="shared" si="215"/>
        <v>0</v>
      </c>
      <c r="QZE47" s="352">
        <f t="shared" si="215"/>
        <v>0</v>
      </c>
      <c r="QZF47" s="352">
        <f t="shared" si="215"/>
        <v>0</v>
      </c>
      <c r="QZG47" s="352">
        <f t="shared" si="215"/>
        <v>0</v>
      </c>
      <c r="QZH47" s="352">
        <f t="shared" si="215"/>
        <v>0</v>
      </c>
      <c r="QZI47" s="352">
        <f t="shared" si="215"/>
        <v>0</v>
      </c>
      <c r="QZJ47" s="352">
        <f t="shared" si="215"/>
        <v>0</v>
      </c>
      <c r="QZK47" s="352">
        <f t="shared" si="215"/>
        <v>0</v>
      </c>
      <c r="QZL47" s="352">
        <f t="shared" si="215"/>
        <v>0</v>
      </c>
      <c r="QZM47" s="352">
        <f t="shared" si="215"/>
        <v>0</v>
      </c>
      <c r="QZN47" s="352">
        <f t="shared" si="215"/>
        <v>0</v>
      </c>
      <c r="QZO47" s="352">
        <f t="shared" si="215"/>
        <v>0</v>
      </c>
      <c r="QZP47" s="352">
        <f t="shared" si="215"/>
        <v>0</v>
      </c>
      <c r="QZQ47" s="352">
        <f t="shared" si="215"/>
        <v>0</v>
      </c>
      <c r="QZR47" s="352">
        <f t="shared" si="215"/>
        <v>0</v>
      </c>
      <c r="QZS47" s="352">
        <f t="shared" si="215"/>
        <v>0</v>
      </c>
      <c r="QZT47" s="352">
        <f t="shared" si="215"/>
        <v>0</v>
      </c>
      <c r="QZU47" s="352">
        <f t="shared" si="215"/>
        <v>0</v>
      </c>
      <c r="QZV47" s="352">
        <f t="shared" si="215"/>
        <v>0</v>
      </c>
      <c r="QZW47" s="352">
        <f t="shared" si="215"/>
        <v>0</v>
      </c>
      <c r="QZX47" s="352">
        <f t="shared" si="215"/>
        <v>0</v>
      </c>
      <c r="QZY47" s="352">
        <f t="shared" si="215"/>
        <v>0</v>
      </c>
      <c r="QZZ47" s="352">
        <f t="shared" si="215"/>
        <v>0</v>
      </c>
      <c r="RAA47" s="352">
        <f t="shared" si="215"/>
        <v>0</v>
      </c>
      <c r="RAB47" s="352">
        <f t="shared" si="215"/>
        <v>0</v>
      </c>
      <c r="RAC47" s="352">
        <f t="shared" si="215"/>
        <v>0</v>
      </c>
      <c r="RAD47" s="352">
        <f t="shared" si="215"/>
        <v>0</v>
      </c>
      <c r="RAE47" s="352">
        <f t="shared" si="215"/>
        <v>0</v>
      </c>
      <c r="RAF47" s="352">
        <f t="shared" si="215"/>
        <v>0</v>
      </c>
      <c r="RAG47" s="352">
        <f t="shared" si="215"/>
        <v>0</v>
      </c>
      <c r="RAH47" s="352">
        <f t="shared" si="215"/>
        <v>0</v>
      </c>
      <c r="RAI47" s="352">
        <f t="shared" si="215"/>
        <v>0</v>
      </c>
      <c r="RAJ47" s="352">
        <f t="shared" si="215"/>
        <v>0</v>
      </c>
      <c r="RAK47" s="352">
        <f t="shared" si="215"/>
        <v>0</v>
      </c>
      <c r="RAL47" s="352">
        <f t="shared" si="215"/>
        <v>0</v>
      </c>
      <c r="RAM47" s="352">
        <f t="shared" si="215"/>
        <v>0</v>
      </c>
      <c r="RAN47" s="352">
        <f t="shared" si="215"/>
        <v>0</v>
      </c>
      <c r="RAO47" s="352">
        <f t="shared" si="215"/>
        <v>0</v>
      </c>
      <c r="RAP47" s="352">
        <f t="shared" si="215"/>
        <v>0</v>
      </c>
      <c r="RAQ47" s="352">
        <f t="shared" si="215"/>
        <v>0</v>
      </c>
      <c r="RAR47" s="352">
        <f t="shared" si="215"/>
        <v>0</v>
      </c>
      <c r="RAS47" s="352">
        <f t="shared" si="215"/>
        <v>0</v>
      </c>
      <c r="RAT47" s="352">
        <f t="shared" si="215"/>
        <v>0</v>
      </c>
      <c r="RAU47" s="352">
        <f t="shared" si="215"/>
        <v>0</v>
      </c>
      <c r="RAV47" s="352">
        <f t="shared" si="215"/>
        <v>0</v>
      </c>
      <c r="RAW47" s="352">
        <f t="shared" si="215"/>
        <v>0</v>
      </c>
      <c r="RAX47" s="352">
        <f t="shared" si="215"/>
        <v>0</v>
      </c>
      <c r="RAY47" s="352">
        <f t="shared" si="215"/>
        <v>0</v>
      </c>
      <c r="RAZ47" s="352">
        <f t="shared" si="215"/>
        <v>0</v>
      </c>
      <c r="RBA47" s="352">
        <f t="shared" si="215"/>
        <v>0</v>
      </c>
      <c r="RBB47" s="352">
        <f t="shared" si="215"/>
        <v>0</v>
      </c>
      <c r="RBC47" s="352">
        <f t="shared" si="215"/>
        <v>0</v>
      </c>
      <c r="RBD47" s="352">
        <f t="shared" si="215"/>
        <v>0</v>
      </c>
      <c r="RBE47" s="352">
        <f t="shared" si="215"/>
        <v>0</v>
      </c>
      <c r="RBF47" s="352">
        <f t="shared" si="215"/>
        <v>0</v>
      </c>
      <c r="RBG47" s="352">
        <f t="shared" si="215"/>
        <v>0</v>
      </c>
      <c r="RBH47" s="352">
        <f t="shared" si="215"/>
        <v>0</v>
      </c>
      <c r="RBI47" s="352">
        <f t="shared" si="215"/>
        <v>0</v>
      </c>
      <c r="RBJ47" s="352">
        <f t="shared" si="215"/>
        <v>0</v>
      </c>
      <c r="RBK47" s="352">
        <f t="shared" si="215"/>
        <v>0</v>
      </c>
      <c r="RBL47" s="352">
        <f t="shared" si="215"/>
        <v>0</v>
      </c>
      <c r="RBM47" s="352">
        <f t="shared" si="215"/>
        <v>0</v>
      </c>
      <c r="RBN47" s="352">
        <f t="shared" ref="RBN47:RDY47" si="216">SUM(RBN43:RBN46)</f>
        <v>0</v>
      </c>
      <c r="RBO47" s="352">
        <f t="shared" si="216"/>
        <v>0</v>
      </c>
      <c r="RBP47" s="352">
        <f t="shared" si="216"/>
        <v>0</v>
      </c>
      <c r="RBQ47" s="352">
        <f t="shared" si="216"/>
        <v>0</v>
      </c>
      <c r="RBR47" s="352">
        <f t="shared" si="216"/>
        <v>0</v>
      </c>
      <c r="RBS47" s="352">
        <f t="shared" si="216"/>
        <v>0</v>
      </c>
      <c r="RBT47" s="352">
        <f t="shared" si="216"/>
        <v>0</v>
      </c>
      <c r="RBU47" s="352">
        <f t="shared" si="216"/>
        <v>0</v>
      </c>
      <c r="RBV47" s="352">
        <f t="shared" si="216"/>
        <v>0</v>
      </c>
      <c r="RBW47" s="352">
        <f t="shared" si="216"/>
        <v>0</v>
      </c>
      <c r="RBX47" s="352">
        <f t="shared" si="216"/>
        <v>0</v>
      </c>
      <c r="RBY47" s="352">
        <f t="shared" si="216"/>
        <v>0</v>
      </c>
      <c r="RBZ47" s="352">
        <f t="shared" si="216"/>
        <v>0</v>
      </c>
      <c r="RCA47" s="352">
        <f t="shared" si="216"/>
        <v>0</v>
      </c>
      <c r="RCB47" s="352">
        <f t="shared" si="216"/>
        <v>0</v>
      </c>
      <c r="RCC47" s="352">
        <f t="shared" si="216"/>
        <v>0</v>
      </c>
      <c r="RCD47" s="352">
        <f t="shared" si="216"/>
        <v>0</v>
      </c>
      <c r="RCE47" s="352">
        <f t="shared" si="216"/>
        <v>0</v>
      </c>
      <c r="RCF47" s="352">
        <f t="shared" si="216"/>
        <v>0</v>
      </c>
      <c r="RCG47" s="352">
        <f t="shared" si="216"/>
        <v>0</v>
      </c>
      <c r="RCH47" s="352">
        <f t="shared" si="216"/>
        <v>0</v>
      </c>
      <c r="RCI47" s="352">
        <f t="shared" si="216"/>
        <v>0</v>
      </c>
      <c r="RCJ47" s="352">
        <f t="shared" si="216"/>
        <v>0</v>
      </c>
      <c r="RCK47" s="352">
        <f t="shared" si="216"/>
        <v>0</v>
      </c>
      <c r="RCL47" s="352">
        <f t="shared" si="216"/>
        <v>0</v>
      </c>
      <c r="RCM47" s="352">
        <f t="shared" si="216"/>
        <v>0</v>
      </c>
      <c r="RCN47" s="352">
        <f t="shared" si="216"/>
        <v>0</v>
      </c>
      <c r="RCO47" s="352">
        <f t="shared" si="216"/>
        <v>0</v>
      </c>
      <c r="RCP47" s="352">
        <f t="shared" si="216"/>
        <v>0</v>
      </c>
      <c r="RCQ47" s="352">
        <f t="shared" si="216"/>
        <v>0</v>
      </c>
      <c r="RCR47" s="352">
        <f t="shared" si="216"/>
        <v>0</v>
      </c>
      <c r="RCS47" s="352">
        <f t="shared" si="216"/>
        <v>0</v>
      </c>
      <c r="RCT47" s="352">
        <f t="shared" si="216"/>
        <v>0</v>
      </c>
      <c r="RCU47" s="352">
        <f t="shared" si="216"/>
        <v>0</v>
      </c>
      <c r="RCV47" s="352">
        <f t="shared" si="216"/>
        <v>0</v>
      </c>
      <c r="RCW47" s="352">
        <f t="shared" si="216"/>
        <v>0</v>
      </c>
      <c r="RCX47" s="352">
        <f t="shared" si="216"/>
        <v>0</v>
      </c>
      <c r="RCY47" s="352">
        <f t="shared" si="216"/>
        <v>0</v>
      </c>
      <c r="RCZ47" s="352">
        <f t="shared" si="216"/>
        <v>0</v>
      </c>
      <c r="RDA47" s="352">
        <f t="shared" si="216"/>
        <v>0</v>
      </c>
      <c r="RDB47" s="352">
        <f t="shared" si="216"/>
        <v>0</v>
      </c>
      <c r="RDC47" s="352">
        <f t="shared" si="216"/>
        <v>0</v>
      </c>
      <c r="RDD47" s="352">
        <f t="shared" si="216"/>
        <v>0</v>
      </c>
      <c r="RDE47" s="352">
        <f t="shared" si="216"/>
        <v>0</v>
      </c>
      <c r="RDF47" s="352">
        <f t="shared" si="216"/>
        <v>0</v>
      </c>
      <c r="RDG47" s="352">
        <f t="shared" si="216"/>
        <v>0</v>
      </c>
      <c r="RDH47" s="352">
        <f t="shared" si="216"/>
        <v>0</v>
      </c>
      <c r="RDI47" s="352">
        <f t="shared" si="216"/>
        <v>0</v>
      </c>
      <c r="RDJ47" s="352">
        <f t="shared" si="216"/>
        <v>0</v>
      </c>
      <c r="RDK47" s="352">
        <f t="shared" si="216"/>
        <v>0</v>
      </c>
      <c r="RDL47" s="352">
        <f t="shared" si="216"/>
        <v>0</v>
      </c>
      <c r="RDM47" s="352">
        <f t="shared" si="216"/>
        <v>0</v>
      </c>
      <c r="RDN47" s="352">
        <f t="shared" si="216"/>
        <v>0</v>
      </c>
      <c r="RDO47" s="352">
        <f t="shared" si="216"/>
        <v>0</v>
      </c>
      <c r="RDP47" s="352">
        <f t="shared" si="216"/>
        <v>0</v>
      </c>
      <c r="RDQ47" s="352">
        <f t="shared" si="216"/>
        <v>0</v>
      </c>
      <c r="RDR47" s="352">
        <f t="shared" si="216"/>
        <v>0</v>
      </c>
      <c r="RDS47" s="352">
        <f t="shared" si="216"/>
        <v>0</v>
      </c>
      <c r="RDT47" s="352">
        <f t="shared" si="216"/>
        <v>0</v>
      </c>
      <c r="RDU47" s="352">
        <f t="shared" si="216"/>
        <v>0</v>
      </c>
      <c r="RDV47" s="352">
        <f t="shared" si="216"/>
        <v>0</v>
      </c>
      <c r="RDW47" s="352">
        <f t="shared" si="216"/>
        <v>0</v>
      </c>
      <c r="RDX47" s="352">
        <f t="shared" si="216"/>
        <v>0</v>
      </c>
      <c r="RDY47" s="352">
        <f t="shared" si="216"/>
        <v>0</v>
      </c>
      <c r="RDZ47" s="352">
        <f t="shared" ref="RDZ47:RGK47" si="217">SUM(RDZ43:RDZ46)</f>
        <v>0</v>
      </c>
      <c r="REA47" s="352">
        <f t="shared" si="217"/>
        <v>0</v>
      </c>
      <c r="REB47" s="352">
        <f t="shared" si="217"/>
        <v>0</v>
      </c>
      <c r="REC47" s="352">
        <f t="shared" si="217"/>
        <v>0</v>
      </c>
      <c r="RED47" s="352">
        <f t="shared" si="217"/>
        <v>0</v>
      </c>
      <c r="REE47" s="352">
        <f t="shared" si="217"/>
        <v>0</v>
      </c>
      <c r="REF47" s="352">
        <f t="shared" si="217"/>
        <v>0</v>
      </c>
      <c r="REG47" s="352">
        <f t="shared" si="217"/>
        <v>0</v>
      </c>
      <c r="REH47" s="352">
        <f t="shared" si="217"/>
        <v>0</v>
      </c>
      <c r="REI47" s="352">
        <f t="shared" si="217"/>
        <v>0</v>
      </c>
      <c r="REJ47" s="352">
        <f t="shared" si="217"/>
        <v>0</v>
      </c>
      <c r="REK47" s="352">
        <f t="shared" si="217"/>
        <v>0</v>
      </c>
      <c r="REL47" s="352">
        <f t="shared" si="217"/>
        <v>0</v>
      </c>
      <c r="REM47" s="352">
        <f t="shared" si="217"/>
        <v>0</v>
      </c>
      <c r="REN47" s="352">
        <f t="shared" si="217"/>
        <v>0</v>
      </c>
      <c r="REO47" s="352">
        <f t="shared" si="217"/>
        <v>0</v>
      </c>
      <c r="REP47" s="352">
        <f t="shared" si="217"/>
        <v>0</v>
      </c>
      <c r="REQ47" s="352">
        <f t="shared" si="217"/>
        <v>0</v>
      </c>
      <c r="RER47" s="352">
        <f t="shared" si="217"/>
        <v>0</v>
      </c>
      <c r="RES47" s="352">
        <f t="shared" si="217"/>
        <v>0</v>
      </c>
      <c r="RET47" s="352">
        <f t="shared" si="217"/>
        <v>0</v>
      </c>
      <c r="REU47" s="352">
        <f t="shared" si="217"/>
        <v>0</v>
      </c>
      <c r="REV47" s="352">
        <f t="shared" si="217"/>
        <v>0</v>
      </c>
      <c r="REW47" s="352">
        <f t="shared" si="217"/>
        <v>0</v>
      </c>
      <c r="REX47" s="352">
        <f t="shared" si="217"/>
        <v>0</v>
      </c>
      <c r="REY47" s="352">
        <f t="shared" si="217"/>
        <v>0</v>
      </c>
      <c r="REZ47" s="352">
        <f t="shared" si="217"/>
        <v>0</v>
      </c>
      <c r="RFA47" s="352">
        <f t="shared" si="217"/>
        <v>0</v>
      </c>
      <c r="RFB47" s="352">
        <f t="shared" si="217"/>
        <v>0</v>
      </c>
      <c r="RFC47" s="352">
        <f t="shared" si="217"/>
        <v>0</v>
      </c>
      <c r="RFD47" s="352">
        <f t="shared" si="217"/>
        <v>0</v>
      </c>
      <c r="RFE47" s="352">
        <f t="shared" si="217"/>
        <v>0</v>
      </c>
      <c r="RFF47" s="352">
        <f t="shared" si="217"/>
        <v>0</v>
      </c>
      <c r="RFG47" s="352">
        <f t="shared" si="217"/>
        <v>0</v>
      </c>
      <c r="RFH47" s="352">
        <f t="shared" si="217"/>
        <v>0</v>
      </c>
      <c r="RFI47" s="352">
        <f t="shared" si="217"/>
        <v>0</v>
      </c>
      <c r="RFJ47" s="352">
        <f t="shared" si="217"/>
        <v>0</v>
      </c>
      <c r="RFK47" s="352">
        <f t="shared" si="217"/>
        <v>0</v>
      </c>
      <c r="RFL47" s="352">
        <f t="shared" si="217"/>
        <v>0</v>
      </c>
      <c r="RFM47" s="352">
        <f t="shared" si="217"/>
        <v>0</v>
      </c>
      <c r="RFN47" s="352">
        <f t="shared" si="217"/>
        <v>0</v>
      </c>
      <c r="RFO47" s="352">
        <f t="shared" si="217"/>
        <v>0</v>
      </c>
      <c r="RFP47" s="352">
        <f t="shared" si="217"/>
        <v>0</v>
      </c>
      <c r="RFQ47" s="352">
        <f t="shared" si="217"/>
        <v>0</v>
      </c>
      <c r="RFR47" s="352">
        <f t="shared" si="217"/>
        <v>0</v>
      </c>
      <c r="RFS47" s="352">
        <f t="shared" si="217"/>
        <v>0</v>
      </c>
      <c r="RFT47" s="352">
        <f t="shared" si="217"/>
        <v>0</v>
      </c>
      <c r="RFU47" s="352">
        <f t="shared" si="217"/>
        <v>0</v>
      </c>
      <c r="RFV47" s="352">
        <f t="shared" si="217"/>
        <v>0</v>
      </c>
      <c r="RFW47" s="352">
        <f t="shared" si="217"/>
        <v>0</v>
      </c>
      <c r="RFX47" s="352">
        <f t="shared" si="217"/>
        <v>0</v>
      </c>
      <c r="RFY47" s="352">
        <f t="shared" si="217"/>
        <v>0</v>
      </c>
      <c r="RFZ47" s="352">
        <f t="shared" si="217"/>
        <v>0</v>
      </c>
      <c r="RGA47" s="352">
        <f t="shared" si="217"/>
        <v>0</v>
      </c>
      <c r="RGB47" s="352">
        <f t="shared" si="217"/>
        <v>0</v>
      </c>
      <c r="RGC47" s="352">
        <f t="shared" si="217"/>
        <v>0</v>
      </c>
      <c r="RGD47" s="352">
        <f t="shared" si="217"/>
        <v>0</v>
      </c>
      <c r="RGE47" s="352">
        <f t="shared" si="217"/>
        <v>0</v>
      </c>
      <c r="RGF47" s="352">
        <f t="shared" si="217"/>
        <v>0</v>
      </c>
      <c r="RGG47" s="352">
        <f t="shared" si="217"/>
        <v>0</v>
      </c>
      <c r="RGH47" s="352">
        <f t="shared" si="217"/>
        <v>0</v>
      </c>
      <c r="RGI47" s="352">
        <f t="shared" si="217"/>
        <v>0</v>
      </c>
      <c r="RGJ47" s="352">
        <f t="shared" si="217"/>
        <v>0</v>
      </c>
      <c r="RGK47" s="352">
        <f t="shared" si="217"/>
        <v>0</v>
      </c>
      <c r="RGL47" s="352">
        <f t="shared" ref="RGL47:RIW47" si="218">SUM(RGL43:RGL46)</f>
        <v>0</v>
      </c>
      <c r="RGM47" s="352">
        <f t="shared" si="218"/>
        <v>0</v>
      </c>
      <c r="RGN47" s="352">
        <f t="shared" si="218"/>
        <v>0</v>
      </c>
      <c r="RGO47" s="352">
        <f t="shared" si="218"/>
        <v>0</v>
      </c>
      <c r="RGP47" s="352">
        <f t="shared" si="218"/>
        <v>0</v>
      </c>
      <c r="RGQ47" s="352">
        <f t="shared" si="218"/>
        <v>0</v>
      </c>
      <c r="RGR47" s="352">
        <f t="shared" si="218"/>
        <v>0</v>
      </c>
      <c r="RGS47" s="352">
        <f t="shared" si="218"/>
        <v>0</v>
      </c>
      <c r="RGT47" s="352">
        <f t="shared" si="218"/>
        <v>0</v>
      </c>
      <c r="RGU47" s="352">
        <f t="shared" si="218"/>
        <v>0</v>
      </c>
      <c r="RGV47" s="352">
        <f t="shared" si="218"/>
        <v>0</v>
      </c>
      <c r="RGW47" s="352">
        <f t="shared" si="218"/>
        <v>0</v>
      </c>
      <c r="RGX47" s="352">
        <f t="shared" si="218"/>
        <v>0</v>
      </c>
      <c r="RGY47" s="352">
        <f t="shared" si="218"/>
        <v>0</v>
      </c>
      <c r="RGZ47" s="352">
        <f t="shared" si="218"/>
        <v>0</v>
      </c>
      <c r="RHA47" s="352">
        <f t="shared" si="218"/>
        <v>0</v>
      </c>
      <c r="RHB47" s="352">
        <f t="shared" si="218"/>
        <v>0</v>
      </c>
      <c r="RHC47" s="352">
        <f t="shared" si="218"/>
        <v>0</v>
      </c>
      <c r="RHD47" s="352">
        <f t="shared" si="218"/>
        <v>0</v>
      </c>
      <c r="RHE47" s="352">
        <f t="shared" si="218"/>
        <v>0</v>
      </c>
      <c r="RHF47" s="352">
        <f t="shared" si="218"/>
        <v>0</v>
      </c>
      <c r="RHG47" s="352">
        <f t="shared" si="218"/>
        <v>0</v>
      </c>
      <c r="RHH47" s="352">
        <f t="shared" si="218"/>
        <v>0</v>
      </c>
      <c r="RHI47" s="352">
        <f t="shared" si="218"/>
        <v>0</v>
      </c>
      <c r="RHJ47" s="352">
        <f t="shared" si="218"/>
        <v>0</v>
      </c>
      <c r="RHK47" s="352">
        <f t="shared" si="218"/>
        <v>0</v>
      </c>
      <c r="RHL47" s="352">
        <f t="shared" si="218"/>
        <v>0</v>
      </c>
      <c r="RHM47" s="352">
        <f t="shared" si="218"/>
        <v>0</v>
      </c>
      <c r="RHN47" s="352">
        <f t="shared" si="218"/>
        <v>0</v>
      </c>
      <c r="RHO47" s="352">
        <f t="shared" si="218"/>
        <v>0</v>
      </c>
      <c r="RHP47" s="352">
        <f t="shared" si="218"/>
        <v>0</v>
      </c>
      <c r="RHQ47" s="352">
        <f t="shared" si="218"/>
        <v>0</v>
      </c>
      <c r="RHR47" s="352">
        <f t="shared" si="218"/>
        <v>0</v>
      </c>
      <c r="RHS47" s="352">
        <f t="shared" si="218"/>
        <v>0</v>
      </c>
      <c r="RHT47" s="352">
        <f t="shared" si="218"/>
        <v>0</v>
      </c>
      <c r="RHU47" s="352">
        <f t="shared" si="218"/>
        <v>0</v>
      </c>
      <c r="RHV47" s="352">
        <f t="shared" si="218"/>
        <v>0</v>
      </c>
      <c r="RHW47" s="352">
        <f t="shared" si="218"/>
        <v>0</v>
      </c>
      <c r="RHX47" s="352">
        <f t="shared" si="218"/>
        <v>0</v>
      </c>
      <c r="RHY47" s="352">
        <f t="shared" si="218"/>
        <v>0</v>
      </c>
      <c r="RHZ47" s="352">
        <f t="shared" si="218"/>
        <v>0</v>
      </c>
      <c r="RIA47" s="352">
        <f t="shared" si="218"/>
        <v>0</v>
      </c>
      <c r="RIB47" s="352">
        <f t="shared" si="218"/>
        <v>0</v>
      </c>
      <c r="RIC47" s="352">
        <f t="shared" si="218"/>
        <v>0</v>
      </c>
      <c r="RID47" s="352">
        <f t="shared" si="218"/>
        <v>0</v>
      </c>
      <c r="RIE47" s="352">
        <f t="shared" si="218"/>
        <v>0</v>
      </c>
      <c r="RIF47" s="352">
        <f t="shared" si="218"/>
        <v>0</v>
      </c>
      <c r="RIG47" s="352">
        <f t="shared" si="218"/>
        <v>0</v>
      </c>
      <c r="RIH47" s="352">
        <f t="shared" si="218"/>
        <v>0</v>
      </c>
      <c r="RII47" s="352">
        <f t="shared" si="218"/>
        <v>0</v>
      </c>
      <c r="RIJ47" s="352">
        <f t="shared" si="218"/>
        <v>0</v>
      </c>
      <c r="RIK47" s="352">
        <f t="shared" si="218"/>
        <v>0</v>
      </c>
      <c r="RIL47" s="352">
        <f t="shared" si="218"/>
        <v>0</v>
      </c>
      <c r="RIM47" s="352">
        <f t="shared" si="218"/>
        <v>0</v>
      </c>
      <c r="RIN47" s="352">
        <f t="shared" si="218"/>
        <v>0</v>
      </c>
      <c r="RIO47" s="352">
        <f t="shared" si="218"/>
        <v>0</v>
      </c>
      <c r="RIP47" s="352">
        <f t="shared" si="218"/>
        <v>0</v>
      </c>
      <c r="RIQ47" s="352">
        <f t="shared" si="218"/>
        <v>0</v>
      </c>
      <c r="RIR47" s="352">
        <f t="shared" si="218"/>
        <v>0</v>
      </c>
      <c r="RIS47" s="352">
        <f t="shared" si="218"/>
        <v>0</v>
      </c>
      <c r="RIT47" s="352">
        <f t="shared" si="218"/>
        <v>0</v>
      </c>
      <c r="RIU47" s="352">
        <f t="shared" si="218"/>
        <v>0</v>
      </c>
      <c r="RIV47" s="352">
        <f t="shared" si="218"/>
        <v>0</v>
      </c>
      <c r="RIW47" s="352">
        <f t="shared" si="218"/>
        <v>0</v>
      </c>
      <c r="RIX47" s="352">
        <f t="shared" ref="RIX47:RLI47" si="219">SUM(RIX43:RIX46)</f>
        <v>0</v>
      </c>
      <c r="RIY47" s="352">
        <f t="shared" si="219"/>
        <v>0</v>
      </c>
      <c r="RIZ47" s="352">
        <f t="shared" si="219"/>
        <v>0</v>
      </c>
      <c r="RJA47" s="352">
        <f t="shared" si="219"/>
        <v>0</v>
      </c>
      <c r="RJB47" s="352">
        <f t="shared" si="219"/>
        <v>0</v>
      </c>
      <c r="RJC47" s="352">
        <f t="shared" si="219"/>
        <v>0</v>
      </c>
      <c r="RJD47" s="352">
        <f t="shared" si="219"/>
        <v>0</v>
      </c>
      <c r="RJE47" s="352">
        <f t="shared" si="219"/>
        <v>0</v>
      </c>
      <c r="RJF47" s="352">
        <f t="shared" si="219"/>
        <v>0</v>
      </c>
      <c r="RJG47" s="352">
        <f t="shared" si="219"/>
        <v>0</v>
      </c>
      <c r="RJH47" s="352">
        <f t="shared" si="219"/>
        <v>0</v>
      </c>
      <c r="RJI47" s="352">
        <f t="shared" si="219"/>
        <v>0</v>
      </c>
      <c r="RJJ47" s="352">
        <f t="shared" si="219"/>
        <v>0</v>
      </c>
      <c r="RJK47" s="352">
        <f t="shared" si="219"/>
        <v>0</v>
      </c>
      <c r="RJL47" s="352">
        <f t="shared" si="219"/>
        <v>0</v>
      </c>
      <c r="RJM47" s="352">
        <f t="shared" si="219"/>
        <v>0</v>
      </c>
      <c r="RJN47" s="352">
        <f t="shared" si="219"/>
        <v>0</v>
      </c>
      <c r="RJO47" s="352">
        <f t="shared" si="219"/>
        <v>0</v>
      </c>
      <c r="RJP47" s="352">
        <f t="shared" si="219"/>
        <v>0</v>
      </c>
      <c r="RJQ47" s="352">
        <f t="shared" si="219"/>
        <v>0</v>
      </c>
      <c r="RJR47" s="352">
        <f t="shared" si="219"/>
        <v>0</v>
      </c>
      <c r="RJS47" s="352">
        <f t="shared" si="219"/>
        <v>0</v>
      </c>
      <c r="RJT47" s="352">
        <f t="shared" si="219"/>
        <v>0</v>
      </c>
      <c r="RJU47" s="352">
        <f t="shared" si="219"/>
        <v>0</v>
      </c>
      <c r="RJV47" s="352">
        <f t="shared" si="219"/>
        <v>0</v>
      </c>
      <c r="RJW47" s="352">
        <f t="shared" si="219"/>
        <v>0</v>
      </c>
      <c r="RJX47" s="352">
        <f t="shared" si="219"/>
        <v>0</v>
      </c>
      <c r="RJY47" s="352">
        <f t="shared" si="219"/>
        <v>0</v>
      </c>
      <c r="RJZ47" s="352">
        <f t="shared" si="219"/>
        <v>0</v>
      </c>
      <c r="RKA47" s="352">
        <f t="shared" si="219"/>
        <v>0</v>
      </c>
      <c r="RKB47" s="352">
        <f t="shared" si="219"/>
        <v>0</v>
      </c>
      <c r="RKC47" s="352">
        <f t="shared" si="219"/>
        <v>0</v>
      </c>
      <c r="RKD47" s="352">
        <f t="shared" si="219"/>
        <v>0</v>
      </c>
      <c r="RKE47" s="352">
        <f t="shared" si="219"/>
        <v>0</v>
      </c>
      <c r="RKF47" s="352">
        <f t="shared" si="219"/>
        <v>0</v>
      </c>
      <c r="RKG47" s="352">
        <f t="shared" si="219"/>
        <v>0</v>
      </c>
      <c r="RKH47" s="352">
        <f t="shared" si="219"/>
        <v>0</v>
      </c>
      <c r="RKI47" s="352">
        <f t="shared" si="219"/>
        <v>0</v>
      </c>
      <c r="RKJ47" s="352">
        <f t="shared" si="219"/>
        <v>0</v>
      </c>
      <c r="RKK47" s="352">
        <f t="shared" si="219"/>
        <v>0</v>
      </c>
      <c r="RKL47" s="352">
        <f t="shared" si="219"/>
        <v>0</v>
      </c>
      <c r="RKM47" s="352">
        <f t="shared" si="219"/>
        <v>0</v>
      </c>
      <c r="RKN47" s="352">
        <f t="shared" si="219"/>
        <v>0</v>
      </c>
      <c r="RKO47" s="352">
        <f t="shared" si="219"/>
        <v>0</v>
      </c>
      <c r="RKP47" s="352">
        <f t="shared" si="219"/>
        <v>0</v>
      </c>
      <c r="RKQ47" s="352">
        <f t="shared" si="219"/>
        <v>0</v>
      </c>
      <c r="RKR47" s="352">
        <f t="shared" si="219"/>
        <v>0</v>
      </c>
      <c r="RKS47" s="352">
        <f t="shared" si="219"/>
        <v>0</v>
      </c>
      <c r="RKT47" s="352">
        <f t="shared" si="219"/>
        <v>0</v>
      </c>
      <c r="RKU47" s="352">
        <f t="shared" si="219"/>
        <v>0</v>
      </c>
      <c r="RKV47" s="352">
        <f t="shared" si="219"/>
        <v>0</v>
      </c>
      <c r="RKW47" s="352">
        <f t="shared" si="219"/>
        <v>0</v>
      </c>
      <c r="RKX47" s="352">
        <f t="shared" si="219"/>
        <v>0</v>
      </c>
      <c r="RKY47" s="352">
        <f t="shared" si="219"/>
        <v>0</v>
      </c>
      <c r="RKZ47" s="352">
        <f t="shared" si="219"/>
        <v>0</v>
      </c>
      <c r="RLA47" s="352">
        <f t="shared" si="219"/>
        <v>0</v>
      </c>
      <c r="RLB47" s="352">
        <f t="shared" si="219"/>
        <v>0</v>
      </c>
      <c r="RLC47" s="352">
        <f t="shared" si="219"/>
        <v>0</v>
      </c>
      <c r="RLD47" s="352">
        <f t="shared" si="219"/>
        <v>0</v>
      </c>
      <c r="RLE47" s="352">
        <f t="shared" si="219"/>
        <v>0</v>
      </c>
      <c r="RLF47" s="352">
        <f t="shared" si="219"/>
        <v>0</v>
      </c>
      <c r="RLG47" s="352">
        <f t="shared" si="219"/>
        <v>0</v>
      </c>
      <c r="RLH47" s="352">
        <f t="shared" si="219"/>
        <v>0</v>
      </c>
      <c r="RLI47" s="352">
        <f t="shared" si="219"/>
        <v>0</v>
      </c>
      <c r="RLJ47" s="352">
        <f t="shared" ref="RLJ47:RNU47" si="220">SUM(RLJ43:RLJ46)</f>
        <v>0</v>
      </c>
      <c r="RLK47" s="352">
        <f t="shared" si="220"/>
        <v>0</v>
      </c>
      <c r="RLL47" s="352">
        <f t="shared" si="220"/>
        <v>0</v>
      </c>
      <c r="RLM47" s="352">
        <f t="shared" si="220"/>
        <v>0</v>
      </c>
      <c r="RLN47" s="352">
        <f t="shared" si="220"/>
        <v>0</v>
      </c>
      <c r="RLO47" s="352">
        <f t="shared" si="220"/>
        <v>0</v>
      </c>
      <c r="RLP47" s="352">
        <f t="shared" si="220"/>
        <v>0</v>
      </c>
      <c r="RLQ47" s="352">
        <f t="shared" si="220"/>
        <v>0</v>
      </c>
      <c r="RLR47" s="352">
        <f t="shared" si="220"/>
        <v>0</v>
      </c>
      <c r="RLS47" s="352">
        <f t="shared" si="220"/>
        <v>0</v>
      </c>
      <c r="RLT47" s="352">
        <f t="shared" si="220"/>
        <v>0</v>
      </c>
      <c r="RLU47" s="352">
        <f t="shared" si="220"/>
        <v>0</v>
      </c>
      <c r="RLV47" s="352">
        <f t="shared" si="220"/>
        <v>0</v>
      </c>
      <c r="RLW47" s="352">
        <f t="shared" si="220"/>
        <v>0</v>
      </c>
      <c r="RLX47" s="352">
        <f t="shared" si="220"/>
        <v>0</v>
      </c>
      <c r="RLY47" s="352">
        <f t="shared" si="220"/>
        <v>0</v>
      </c>
      <c r="RLZ47" s="352">
        <f t="shared" si="220"/>
        <v>0</v>
      </c>
      <c r="RMA47" s="352">
        <f t="shared" si="220"/>
        <v>0</v>
      </c>
      <c r="RMB47" s="352">
        <f t="shared" si="220"/>
        <v>0</v>
      </c>
      <c r="RMC47" s="352">
        <f t="shared" si="220"/>
        <v>0</v>
      </c>
      <c r="RMD47" s="352">
        <f t="shared" si="220"/>
        <v>0</v>
      </c>
      <c r="RME47" s="352">
        <f t="shared" si="220"/>
        <v>0</v>
      </c>
      <c r="RMF47" s="352">
        <f t="shared" si="220"/>
        <v>0</v>
      </c>
      <c r="RMG47" s="352">
        <f t="shared" si="220"/>
        <v>0</v>
      </c>
      <c r="RMH47" s="352">
        <f t="shared" si="220"/>
        <v>0</v>
      </c>
      <c r="RMI47" s="352">
        <f t="shared" si="220"/>
        <v>0</v>
      </c>
      <c r="RMJ47" s="352">
        <f t="shared" si="220"/>
        <v>0</v>
      </c>
      <c r="RMK47" s="352">
        <f t="shared" si="220"/>
        <v>0</v>
      </c>
      <c r="RML47" s="352">
        <f t="shared" si="220"/>
        <v>0</v>
      </c>
      <c r="RMM47" s="352">
        <f t="shared" si="220"/>
        <v>0</v>
      </c>
      <c r="RMN47" s="352">
        <f t="shared" si="220"/>
        <v>0</v>
      </c>
      <c r="RMO47" s="352">
        <f t="shared" si="220"/>
        <v>0</v>
      </c>
      <c r="RMP47" s="352">
        <f t="shared" si="220"/>
        <v>0</v>
      </c>
      <c r="RMQ47" s="352">
        <f t="shared" si="220"/>
        <v>0</v>
      </c>
      <c r="RMR47" s="352">
        <f t="shared" si="220"/>
        <v>0</v>
      </c>
      <c r="RMS47" s="352">
        <f t="shared" si="220"/>
        <v>0</v>
      </c>
      <c r="RMT47" s="352">
        <f t="shared" si="220"/>
        <v>0</v>
      </c>
      <c r="RMU47" s="352">
        <f t="shared" si="220"/>
        <v>0</v>
      </c>
      <c r="RMV47" s="352">
        <f t="shared" si="220"/>
        <v>0</v>
      </c>
      <c r="RMW47" s="352">
        <f t="shared" si="220"/>
        <v>0</v>
      </c>
      <c r="RMX47" s="352">
        <f t="shared" si="220"/>
        <v>0</v>
      </c>
      <c r="RMY47" s="352">
        <f t="shared" si="220"/>
        <v>0</v>
      </c>
      <c r="RMZ47" s="352">
        <f t="shared" si="220"/>
        <v>0</v>
      </c>
      <c r="RNA47" s="352">
        <f t="shared" si="220"/>
        <v>0</v>
      </c>
      <c r="RNB47" s="352">
        <f t="shared" si="220"/>
        <v>0</v>
      </c>
      <c r="RNC47" s="352">
        <f t="shared" si="220"/>
        <v>0</v>
      </c>
      <c r="RND47" s="352">
        <f t="shared" si="220"/>
        <v>0</v>
      </c>
      <c r="RNE47" s="352">
        <f t="shared" si="220"/>
        <v>0</v>
      </c>
      <c r="RNF47" s="352">
        <f t="shared" si="220"/>
        <v>0</v>
      </c>
      <c r="RNG47" s="352">
        <f t="shared" si="220"/>
        <v>0</v>
      </c>
      <c r="RNH47" s="352">
        <f t="shared" si="220"/>
        <v>0</v>
      </c>
      <c r="RNI47" s="352">
        <f t="shared" si="220"/>
        <v>0</v>
      </c>
      <c r="RNJ47" s="352">
        <f t="shared" si="220"/>
        <v>0</v>
      </c>
      <c r="RNK47" s="352">
        <f t="shared" si="220"/>
        <v>0</v>
      </c>
      <c r="RNL47" s="352">
        <f t="shared" si="220"/>
        <v>0</v>
      </c>
      <c r="RNM47" s="352">
        <f t="shared" si="220"/>
        <v>0</v>
      </c>
      <c r="RNN47" s="352">
        <f t="shared" si="220"/>
        <v>0</v>
      </c>
      <c r="RNO47" s="352">
        <f t="shared" si="220"/>
        <v>0</v>
      </c>
      <c r="RNP47" s="352">
        <f t="shared" si="220"/>
        <v>0</v>
      </c>
      <c r="RNQ47" s="352">
        <f t="shared" si="220"/>
        <v>0</v>
      </c>
      <c r="RNR47" s="352">
        <f t="shared" si="220"/>
        <v>0</v>
      </c>
      <c r="RNS47" s="352">
        <f t="shared" si="220"/>
        <v>0</v>
      </c>
      <c r="RNT47" s="352">
        <f t="shared" si="220"/>
        <v>0</v>
      </c>
      <c r="RNU47" s="352">
        <f t="shared" si="220"/>
        <v>0</v>
      </c>
      <c r="RNV47" s="352">
        <f t="shared" ref="RNV47:RQG47" si="221">SUM(RNV43:RNV46)</f>
        <v>0</v>
      </c>
      <c r="RNW47" s="352">
        <f t="shared" si="221"/>
        <v>0</v>
      </c>
      <c r="RNX47" s="352">
        <f t="shared" si="221"/>
        <v>0</v>
      </c>
      <c r="RNY47" s="352">
        <f t="shared" si="221"/>
        <v>0</v>
      </c>
      <c r="RNZ47" s="352">
        <f t="shared" si="221"/>
        <v>0</v>
      </c>
      <c r="ROA47" s="352">
        <f t="shared" si="221"/>
        <v>0</v>
      </c>
      <c r="ROB47" s="352">
        <f t="shared" si="221"/>
        <v>0</v>
      </c>
      <c r="ROC47" s="352">
        <f t="shared" si="221"/>
        <v>0</v>
      </c>
      <c r="ROD47" s="352">
        <f t="shared" si="221"/>
        <v>0</v>
      </c>
      <c r="ROE47" s="352">
        <f t="shared" si="221"/>
        <v>0</v>
      </c>
      <c r="ROF47" s="352">
        <f t="shared" si="221"/>
        <v>0</v>
      </c>
      <c r="ROG47" s="352">
        <f t="shared" si="221"/>
        <v>0</v>
      </c>
      <c r="ROH47" s="352">
        <f t="shared" si="221"/>
        <v>0</v>
      </c>
      <c r="ROI47" s="352">
        <f t="shared" si="221"/>
        <v>0</v>
      </c>
      <c r="ROJ47" s="352">
        <f t="shared" si="221"/>
        <v>0</v>
      </c>
      <c r="ROK47" s="352">
        <f t="shared" si="221"/>
        <v>0</v>
      </c>
      <c r="ROL47" s="352">
        <f t="shared" si="221"/>
        <v>0</v>
      </c>
      <c r="ROM47" s="352">
        <f t="shared" si="221"/>
        <v>0</v>
      </c>
      <c r="RON47" s="352">
        <f t="shared" si="221"/>
        <v>0</v>
      </c>
      <c r="ROO47" s="352">
        <f t="shared" si="221"/>
        <v>0</v>
      </c>
      <c r="ROP47" s="352">
        <f t="shared" si="221"/>
        <v>0</v>
      </c>
      <c r="ROQ47" s="352">
        <f t="shared" si="221"/>
        <v>0</v>
      </c>
      <c r="ROR47" s="352">
        <f t="shared" si="221"/>
        <v>0</v>
      </c>
      <c r="ROS47" s="352">
        <f t="shared" si="221"/>
        <v>0</v>
      </c>
      <c r="ROT47" s="352">
        <f t="shared" si="221"/>
        <v>0</v>
      </c>
      <c r="ROU47" s="352">
        <f t="shared" si="221"/>
        <v>0</v>
      </c>
      <c r="ROV47" s="352">
        <f t="shared" si="221"/>
        <v>0</v>
      </c>
      <c r="ROW47" s="352">
        <f t="shared" si="221"/>
        <v>0</v>
      </c>
      <c r="ROX47" s="352">
        <f t="shared" si="221"/>
        <v>0</v>
      </c>
      <c r="ROY47" s="352">
        <f t="shared" si="221"/>
        <v>0</v>
      </c>
      <c r="ROZ47" s="352">
        <f t="shared" si="221"/>
        <v>0</v>
      </c>
      <c r="RPA47" s="352">
        <f t="shared" si="221"/>
        <v>0</v>
      </c>
      <c r="RPB47" s="352">
        <f t="shared" si="221"/>
        <v>0</v>
      </c>
      <c r="RPC47" s="352">
        <f t="shared" si="221"/>
        <v>0</v>
      </c>
      <c r="RPD47" s="352">
        <f t="shared" si="221"/>
        <v>0</v>
      </c>
      <c r="RPE47" s="352">
        <f t="shared" si="221"/>
        <v>0</v>
      </c>
      <c r="RPF47" s="352">
        <f t="shared" si="221"/>
        <v>0</v>
      </c>
      <c r="RPG47" s="352">
        <f t="shared" si="221"/>
        <v>0</v>
      </c>
      <c r="RPH47" s="352">
        <f t="shared" si="221"/>
        <v>0</v>
      </c>
      <c r="RPI47" s="352">
        <f t="shared" si="221"/>
        <v>0</v>
      </c>
      <c r="RPJ47" s="352">
        <f t="shared" si="221"/>
        <v>0</v>
      </c>
      <c r="RPK47" s="352">
        <f t="shared" si="221"/>
        <v>0</v>
      </c>
      <c r="RPL47" s="352">
        <f t="shared" si="221"/>
        <v>0</v>
      </c>
      <c r="RPM47" s="352">
        <f t="shared" si="221"/>
        <v>0</v>
      </c>
      <c r="RPN47" s="352">
        <f t="shared" si="221"/>
        <v>0</v>
      </c>
      <c r="RPO47" s="352">
        <f t="shared" si="221"/>
        <v>0</v>
      </c>
      <c r="RPP47" s="352">
        <f t="shared" si="221"/>
        <v>0</v>
      </c>
      <c r="RPQ47" s="352">
        <f t="shared" si="221"/>
        <v>0</v>
      </c>
      <c r="RPR47" s="352">
        <f t="shared" si="221"/>
        <v>0</v>
      </c>
      <c r="RPS47" s="352">
        <f t="shared" si="221"/>
        <v>0</v>
      </c>
      <c r="RPT47" s="352">
        <f t="shared" si="221"/>
        <v>0</v>
      </c>
      <c r="RPU47" s="352">
        <f t="shared" si="221"/>
        <v>0</v>
      </c>
      <c r="RPV47" s="352">
        <f t="shared" si="221"/>
        <v>0</v>
      </c>
      <c r="RPW47" s="352">
        <f t="shared" si="221"/>
        <v>0</v>
      </c>
      <c r="RPX47" s="352">
        <f t="shared" si="221"/>
        <v>0</v>
      </c>
      <c r="RPY47" s="352">
        <f t="shared" si="221"/>
        <v>0</v>
      </c>
      <c r="RPZ47" s="352">
        <f t="shared" si="221"/>
        <v>0</v>
      </c>
      <c r="RQA47" s="352">
        <f t="shared" si="221"/>
        <v>0</v>
      </c>
      <c r="RQB47" s="352">
        <f t="shared" si="221"/>
        <v>0</v>
      </c>
      <c r="RQC47" s="352">
        <f t="shared" si="221"/>
        <v>0</v>
      </c>
      <c r="RQD47" s="352">
        <f t="shared" si="221"/>
        <v>0</v>
      </c>
      <c r="RQE47" s="352">
        <f t="shared" si="221"/>
        <v>0</v>
      </c>
      <c r="RQF47" s="352">
        <f t="shared" si="221"/>
        <v>0</v>
      </c>
      <c r="RQG47" s="352">
        <f t="shared" si="221"/>
        <v>0</v>
      </c>
      <c r="RQH47" s="352">
        <f t="shared" ref="RQH47:RSS47" si="222">SUM(RQH43:RQH46)</f>
        <v>0</v>
      </c>
      <c r="RQI47" s="352">
        <f t="shared" si="222"/>
        <v>0</v>
      </c>
      <c r="RQJ47" s="352">
        <f t="shared" si="222"/>
        <v>0</v>
      </c>
      <c r="RQK47" s="352">
        <f t="shared" si="222"/>
        <v>0</v>
      </c>
      <c r="RQL47" s="352">
        <f t="shared" si="222"/>
        <v>0</v>
      </c>
      <c r="RQM47" s="352">
        <f t="shared" si="222"/>
        <v>0</v>
      </c>
      <c r="RQN47" s="352">
        <f t="shared" si="222"/>
        <v>0</v>
      </c>
      <c r="RQO47" s="352">
        <f t="shared" si="222"/>
        <v>0</v>
      </c>
      <c r="RQP47" s="352">
        <f t="shared" si="222"/>
        <v>0</v>
      </c>
      <c r="RQQ47" s="352">
        <f t="shared" si="222"/>
        <v>0</v>
      </c>
      <c r="RQR47" s="352">
        <f t="shared" si="222"/>
        <v>0</v>
      </c>
      <c r="RQS47" s="352">
        <f t="shared" si="222"/>
        <v>0</v>
      </c>
      <c r="RQT47" s="352">
        <f t="shared" si="222"/>
        <v>0</v>
      </c>
      <c r="RQU47" s="352">
        <f t="shared" si="222"/>
        <v>0</v>
      </c>
      <c r="RQV47" s="352">
        <f t="shared" si="222"/>
        <v>0</v>
      </c>
      <c r="RQW47" s="352">
        <f t="shared" si="222"/>
        <v>0</v>
      </c>
      <c r="RQX47" s="352">
        <f t="shared" si="222"/>
        <v>0</v>
      </c>
      <c r="RQY47" s="352">
        <f t="shared" si="222"/>
        <v>0</v>
      </c>
      <c r="RQZ47" s="352">
        <f t="shared" si="222"/>
        <v>0</v>
      </c>
      <c r="RRA47" s="352">
        <f t="shared" si="222"/>
        <v>0</v>
      </c>
      <c r="RRB47" s="352">
        <f t="shared" si="222"/>
        <v>0</v>
      </c>
      <c r="RRC47" s="352">
        <f t="shared" si="222"/>
        <v>0</v>
      </c>
      <c r="RRD47" s="352">
        <f t="shared" si="222"/>
        <v>0</v>
      </c>
      <c r="RRE47" s="352">
        <f t="shared" si="222"/>
        <v>0</v>
      </c>
      <c r="RRF47" s="352">
        <f t="shared" si="222"/>
        <v>0</v>
      </c>
      <c r="RRG47" s="352">
        <f t="shared" si="222"/>
        <v>0</v>
      </c>
      <c r="RRH47" s="352">
        <f t="shared" si="222"/>
        <v>0</v>
      </c>
      <c r="RRI47" s="352">
        <f t="shared" si="222"/>
        <v>0</v>
      </c>
      <c r="RRJ47" s="352">
        <f t="shared" si="222"/>
        <v>0</v>
      </c>
      <c r="RRK47" s="352">
        <f t="shared" si="222"/>
        <v>0</v>
      </c>
      <c r="RRL47" s="352">
        <f t="shared" si="222"/>
        <v>0</v>
      </c>
      <c r="RRM47" s="352">
        <f t="shared" si="222"/>
        <v>0</v>
      </c>
      <c r="RRN47" s="352">
        <f t="shared" si="222"/>
        <v>0</v>
      </c>
      <c r="RRO47" s="352">
        <f t="shared" si="222"/>
        <v>0</v>
      </c>
      <c r="RRP47" s="352">
        <f t="shared" si="222"/>
        <v>0</v>
      </c>
      <c r="RRQ47" s="352">
        <f t="shared" si="222"/>
        <v>0</v>
      </c>
      <c r="RRR47" s="352">
        <f t="shared" si="222"/>
        <v>0</v>
      </c>
      <c r="RRS47" s="352">
        <f t="shared" si="222"/>
        <v>0</v>
      </c>
      <c r="RRT47" s="352">
        <f t="shared" si="222"/>
        <v>0</v>
      </c>
      <c r="RRU47" s="352">
        <f t="shared" si="222"/>
        <v>0</v>
      </c>
      <c r="RRV47" s="352">
        <f t="shared" si="222"/>
        <v>0</v>
      </c>
      <c r="RRW47" s="352">
        <f t="shared" si="222"/>
        <v>0</v>
      </c>
      <c r="RRX47" s="352">
        <f t="shared" si="222"/>
        <v>0</v>
      </c>
      <c r="RRY47" s="352">
        <f t="shared" si="222"/>
        <v>0</v>
      </c>
      <c r="RRZ47" s="352">
        <f t="shared" si="222"/>
        <v>0</v>
      </c>
      <c r="RSA47" s="352">
        <f t="shared" si="222"/>
        <v>0</v>
      </c>
      <c r="RSB47" s="352">
        <f t="shared" si="222"/>
        <v>0</v>
      </c>
      <c r="RSC47" s="352">
        <f t="shared" si="222"/>
        <v>0</v>
      </c>
      <c r="RSD47" s="352">
        <f t="shared" si="222"/>
        <v>0</v>
      </c>
      <c r="RSE47" s="352">
        <f t="shared" si="222"/>
        <v>0</v>
      </c>
      <c r="RSF47" s="352">
        <f t="shared" si="222"/>
        <v>0</v>
      </c>
      <c r="RSG47" s="352">
        <f t="shared" si="222"/>
        <v>0</v>
      </c>
      <c r="RSH47" s="352">
        <f t="shared" si="222"/>
        <v>0</v>
      </c>
      <c r="RSI47" s="352">
        <f t="shared" si="222"/>
        <v>0</v>
      </c>
      <c r="RSJ47" s="352">
        <f t="shared" si="222"/>
        <v>0</v>
      </c>
      <c r="RSK47" s="352">
        <f t="shared" si="222"/>
        <v>0</v>
      </c>
      <c r="RSL47" s="352">
        <f t="shared" si="222"/>
        <v>0</v>
      </c>
      <c r="RSM47" s="352">
        <f t="shared" si="222"/>
        <v>0</v>
      </c>
      <c r="RSN47" s="352">
        <f t="shared" si="222"/>
        <v>0</v>
      </c>
      <c r="RSO47" s="352">
        <f t="shared" si="222"/>
        <v>0</v>
      </c>
      <c r="RSP47" s="352">
        <f t="shared" si="222"/>
        <v>0</v>
      </c>
      <c r="RSQ47" s="352">
        <f t="shared" si="222"/>
        <v>0</v>
      </c>
      <c r="RSR47" s="352">
        <f t="shared" si="222"/>
        <v>0</v>
      </c>
      <c r="RSS47" s="352">
        <f t="shared" si="222"/>
        <v>0</v>
      </c>
      <c r="RST47" s="352">
        <f t="shared" ref="RST47:RVE47" si="223">SUM(RST43:RST46)</f>
        <v>0</v>
      </c>
      <c r="RSU47" s="352">
        <f t="shared" si="223"/>
        <v>0</v>
      </c>
      <c r="RSV47" s="352">
        <f t="shared" si="223"/>
        <v>0</v>
      </c>
      <c r="RSW47" s="352">
        <f t="shared" si="223"/>
        <v>0</v>
      </c>
      <c r="RSX47" s="352">
        <f t="shared" si="223"/>
        <v>0</v>
      </c>
      <c r="RSY47" s="352">
        <f t="shared" si="223"/>
        <v>0</v>
      </c>
      <c r="RSZ47" s="352">
        <f t="shared" si="223"/>
        <v>0</v>
      </c>
      <c r="RTA47" s="352">
        <f t="shared" si="223"/>
        <v>0</v>
      </c>
      <c r="RTB47" s="352">
        <f t="shared" si="223"/>
        <v>0</v>
      </c>
      <c r="RTC47" s="352">
        <f t="shared" si="223"/>
        <v>0</v>
      </c>
      <c r="RTD47" s="352">
        <f t="shared" si="223"/>
        <v>0</v>
      </c>
      <c r="RTE47" s="352">
        <f t="shared" si="223"/>
        <v>0</v>
      </c>
      <c r="RTF47" s="352">
        <f t="shared" si="223"/>
        <v>0</v>
      </c>
      <c r="RTG47" s="352">
        <f t="shared" si="223"/>
        <v>0</v>
      </c>
      <c r="RTH47" s="352">
        <f t="shared" si="223"/>
        <v>0</v>
      </c>
      <c r="RTI47" s="352">
        <f t="shared" si="223"/>
        <v>0</v>
      </c>
      <c r="RTJ47" s="352">
        <f t="shared" si="223"/>
        <v>0</v>
      </c>
      <c r="RTK47" s="352">
        <f t="shared" si="223"/>
        <v>0</v>
      </c>
      <c r="RTL47" s="352">
        <f t="shared" si="223"/>
        <v>0</v>
      </c>
      <c r="RTM47" s="352">
        <f t="shared" si="223"/>
        <v>0</v>
      </c>
      <c r="RTN47" s="352">
        <f t="shared" si="223"/>
        <v>0</v>
      </c>
      <c r="RTO47" s="352">
        <f t="shared" si="223"/>
        <v>0</v>
      </c>
      <c r="RTP47" s="352">
        <f t="shared" si="223"/>
        <v>0</v>
      </c>
      <c r="RTQ47" s="352">
        <f t="shared" si="223"/>
        <v>0</v>
      </c>
      <c r="RTR47" s="352">
        <f t="shared" si="223"/>
        <v>0</v>
      </c>
      <c r="RTS47" s="352">
        <f t="shared" si="223"/>
        <v>0</v>
      </c>
      <c r="RTT47" s="352">
        <f t="shared" si="223"/>
        <v>0</v>
      </c>
      <c r="RTU47" s="352">
        <f t="shared" si="223"/>
        <v>0</v>
      </c>
      <c r="RTV47" s="352">
        <f t="shared" si="223"/>
        <v>0</v>
      </c>
      <c r="RTW47" s="352">
        <f t="shared" si="223"/>
        <v>0</v>
      </c>
      <c r="RTX47" s="352">
        <f t="shared" si="223"/>
        <v>0</v>
      </c>
      <c r="RTY47" s="352">
        <f t="shared" si="223"/>
        <v>0</v>
      </c>
      <c r="RTZ47" s="352">
        <f t="shared" si="223"/>
        <v>0</v>
      </c>
      <c r="RUA47" s="352">
        <f t="shared" si="223"/>
        <v>0</v>
      </c>
      <c r="RUB47" s="352">
        <f t="shared" si="223"/>
        <v>0</v>
      </c>
      <c r="RUC47" s="352">
        <f t="shared" si="223"/>
        <v>0</v>
      </c>
      <c r="RUD47" s="352">
        <f t="shared" si="223"/>
        <v>0</v>
      </c>
      <c r="RUE47" s="352">
        <f t="shared" si="223"/>
        <v>0</v>
      </c>
      <c r="RUF47" s="352">
        <f t="shared" si="223"/>
        <v>0</v>
      </c>
      <c r="RUG47" s="352">
        <f t="shared" si="223"/>
        <v>0</v>
      </c>
      <c r="RUH47" s="352">
        <f t="shared" si="223"/>
        <v>0</v>
      </c>
      <c r="RUI47" s="352">
        <f t="shared" si="223"/>
        <v>0</v>
      </c>
      <c r="RUJ47" s="352">
        <f t="shared" si="223"/>
        <v>0</v>
      </c>
      <c r="RUK47" s="352">
        <f t="shared" si="223"/>
        <v>0</v>
      </c>
      <c r="RUL47" s="352">
        <f t="shared" si="223"/>
        <v>0</v>
      </c>
      <c r="RUM47" s="352">
        <f t="shared" si="223"/>
        <v>0</v>
      </c>
      <c r="RUN47" s="352">
        <f t="shared" si="223"/>
        <v>0</v>
      </c>
      <c r="RUO47" s="352">
        <f t="shared" si="223"/>
        <v>0</v>
      </c>
      <c r="RUP47" s="352">
        <f t="shared" si="223"/>
        <v>0</v>
      </c>
      <c r="RUQ47" s="352">
        <f t="shared" si="223"/>
        <v>0</v>
      </c>
      <c r="RUR47" s="352">
        <f t="shared" si="223"/>
        <v>0</v>
      </c>
      <c r="RUS47" s="352">
        <f t="shared" si="223"/>
        <v>0</v>
      </c>
      <c r="RUT47" s="352">
        <f t="shared" si="223"/>
        <v>0</v>
      </c>
      <c r="RUU47" s="352">
        <f t="shared" si="223"/>
        <v>0</v>
      </c>
      <c r="RUV47" s="352">
        <f t="shared" si="223"/>
        <v>0</v>
      </c>
      <c r="RUW47" s="352">
        <f t="shared" si="223"/>
        <v>0</v>
      </c>
      <c r="RUX47" s="352">
        <f t="shared" si="223"/>
        <v>0</v>
      </c>
      <c r="RUY47" s="352">
        <f t="shared" si="223"/>
        <v>0</v>
      </c>
      <c r="RUZ47" s="352">
        <f t="shared" si="223"/>
        <v>0</v>
      </c>
      <c r="RVA47" s="352">
        <f t="shared" si="223"/>
        <v>0</v>
      </c>
      <c r="RVB47" s="352">
        <f t="shared" si="223"/>
        <v>0</v>
      </c>
      <c r="RVC47" s="352">
        <f t="shared" si="223"/>
        <v>0</v>
      </c>
      <c r="RVD47" s="352">
        <f t="shared" si="223"/>
        <v>0</v>
      </c>
      <c r="RVE47" s="352">
        <f t="shared" si="223"/>
        <v>0</v>
      </c>
      <c r="RVF47" s="352">
        <f t="shared" ref="RVF47:RXQ47" si="224">SUM(RVF43:RVF46)</f>
        <v>0</v>
      </c>
      <c r="RVG47" s="352">
        <f t="shared" si="224"/>
        <v>0</v>
      </c>
      <c r="RVH47" s="352">
        <f t="shared" si="224"/>
        <v>0</v>
      </c>
      <c r="RVI47" s="352">
        <f t="shared" si="224"/>
        <v>0</v>
      </c>
      <c r="RVJ47" s="352">
        <f t="shared" si="224"/>
        <v>0</v>
      </c>
      <c r="RVK47" s="352">
        <f t="shared" si="224"/>
        <v>0</v>
      </c>
      <c r="RVL47" s="352">
        <f t="shared" si="224"/>
        <v>0</v>
      </c>
      <c r="RVM47" s="352">
        <f t="shared" si="224"/>
        <v>0</v>
      </c>
      <c r="RVN47" s="352">
        <f t="shared" si="224"/>
        <v>0</v>
      </c>
      <c r="RVO47" s="352">
        <f t="shared" si="224"/>
        <v>0</v>
      </c>
      <c r="RVP47" s="352">
        <f t="shared" si="224"/>
        <v>0</v>
      </c>
      <c r="RVQ47" s="352">
        <f t="shared" si="224"/>
        <v>0</v>
      </c>
      <c r="RVR47" s="352">
        <f t="shared" si="224"/>
        <v>0</v>
      </c>
      <c r="RVS47" s="352">
        <f t="shared" si="224"/>
        <v>0</v>
      </c>
      <c r="RVT47" s="352">
        <f t="shared" si="224"/>
        <v>0</v>
      </c>
      <c r="RVU47" s="352">
        <f t="shared" si="224"/>
        <v>0</v>
      </c>
      <c r="RVV47" s="352">
        <f t="shared" si="224"/>
        <v>0</v>
      </c>
      <c r="RVW47" s="352">
        <f t="shared" si="224"/>
        <v>0</v>
      </c>
      <c r="RVX47" s="352">
        <f t="shared" si="224"/>
        <v>0</v>
      </c>
      <c r="RVY47" s="352">
        <f t="shared" si="224"/>
        <v>0</v>
      </c>
      <c r="RVZ47" s="352">
        <f t="shared" si="224"/>
        <v>0</v>
      </c>
      <c r="RWA47" s="352">
        <f t="shared" si="224"/>
        <v>0</v>
      </c>
      <c r="RWB47" s="352">
        <f t="shared" si="224"/>
        <v>0</v>
      </c>
      <c r="RWC47" s="352">
        <f t="shared" si="224"/>
        <v>0</v>
      </c>
      <c r="RWD47" s="352">
        <f t="shared" si="224"/>
        <v>0</v>
      </c>
      <c r="RWE47" s="352">
        <f t="shared" si="224"/>
        <v>0</v>
      </c>
      <c r="RWF47" s="352">
        <f t="shared" si="224"/>
        <v>0</v>
      </c>
      <c r="RWG47" s="352">
        <f t="shared" si="224"/>
        <v>0</v>
      </c>
      <c r="RWH47" s="352">
        <f t="shared" si="224"/>
        <v>0</v>
      </c>
      <c r="RWI47" s="352">
        <f t="shared" si="224"/>
        <v>0</v>
      </c>
      <c r="RWJ47" s="352">
        <f t="shared" si="224"/>
        <v>0</v>
      </c>
      <c r="RWK47" s="352">
        <f t="shared" si="224"/>
        <v>0</v>
      </c>
      <c r="RWL47" s="352">
        <f t="shared" si="224"/>
        <v>0</v>
      </c>
      <c r="RWM47" s="352">
        <f t="shared" si="224"/>
        <v>0</v>
      </c>
      <c r="RWN47" s="352">
        <f t="shared" si="224"/>
        <v>0</v>
      </c>
      <c r="RWO47" s="352">
        <f t="shared" si="224"/>
        <v>0</v>
      </c>
      <c r="RWP47" s="352">
        <f t="shared" si="224"/>
        <v>0</v>
      </c>
      <c r="RWQ47" s="352">
        <f t="shared" si="224"/>
        <v>0</v>
      </c>
      <c r="RWR47" s="352">
        <f t="shared" si="224"/>
        <v>0</v>
      </c>
      <c r="RWS47" s="352">
        <f t="shared" si="224"/>
        <v>0</v>
      </c>
      <c r="RWT47" s="352">
        <f t="shared" si="224"/>
        <v>0</v>
      </c>
      <c r="RWU47" s="352">
        <f t="shared" si="224"/>
        <v>0</v>
      </c>
      <c r="RWV47" s="352">
        <f t="shared" si="224"/>
        <v>0</v>
      </c>
      <c r="RWW47" s="352">
        <f t="shared" si="224"/>
        <v>0</v>
      </c>
      <c r="RWX47" s="352">
        <f t="shared" si="224"/>
        <v>0</v>
      </c>
      <c r="RWY47" s="352">
        <f t="shared" si="224"/>
        <v>0</v>
      </c>
      <c r="RWZ47" s="352">
        <f t="shared" si="224"/>
        <v>0</v>
      </c>
      <c r="RXA47" s="352">
        <f t="shared" si="224"/>
        <v>0</v>
      </c>
      <c r="RXB47" s="352">
        <f t="shared" si="224"/>
        <v>0</v>
      </c>
      <c r="RXC47" s="352">
        <f t="shared" si="224"/>
        <v>0</v>
      </c>
      <c r="RXD47" s="352">
        <f t="shared" si="224"/>
        <v>0</v>
      </c>
      <c r="RXE47" s="352">
        <f t="shared" si="224"/>
        <v>0</v>
      </c>
      <c r="RXF47" s="352">
        <f t="shared" si="224"/>
        <v>0</v>
      </c>
      <c r="RXG47" s="352">
        <f t="shared" si="224"/>
        <v>0</v>
      </c>
      <c r="RXH47" s="352">
        <f t="shared" si="224"/>
        <v>0</v>
      </c>
      <c r="RXI47" s="352">
        <f t="shared" si="224"/>
        <v>0</v>
      </c>
      <c r="RXJ47" s="352">
        <f t="shared" si="224"/>
        <v>0</v>
      </c>
      <c r="RXK47" s="352">
        <f t="shared" si="224"/>
        <v>0</v>
      </c>
      <c r="RXL47" s="352">
        <f t="shared" si="224"/>
        <v>0</v>
      </c>
      <c r="RXM47" s="352">
        <f t="shared" si="224"/>
        <v>0</v>
      </c>
      <c r="RXN47" s="352">
        <f t="shared" si="224"/>
        <v>0</v>
      </c>
      <c r="RXO47" s="352">
        <f t="shared" si="224"/>
        <v>0</v>
      </c>
      <c r="RXP47" s="352">
        <f t="shared" si="224"/>
        <v>0</v>
      </c>
      <c r="RXQ47" s="352">
        <f t="shared" si="224"/>
        <v>0</v>
      </c>
      <c r="RXR47" s="352">
        <f t="shared" ref="RXR47:SAC47" si="225">SUM(RXR43:RXR46)</f>
        <v>0</v>
      </c>
      <c r="RXS47" s="352">
        <f t="shared" si="225"/>
        <v>0</v>
      </c>
      <c r="RXT47" s="352">
        <f t="shared" si="225"/>
        <v>0</v>
      </c>
      <c r="RXU47" s="352">
        <f t="shared" si="225"/>
        <v>0</v>
      </c>
      <c r="RXV47" s="352">
        <f t="shared" si="225"/>
        <v>0</v>
      </c>
      <c r="RXW47" s="352">
        <f t="shared" si="225"/>
        <v>0</v>
      </c>
      <c r="RXX47" s="352">
        <f t="shared" si="225"/>
        <v>0</v>
      </c>
      <c r="RXY47" s="352">
        <f t="shared" si="225"/>
        <v>0</v>
      </c>
      <c r="RXZ47" s="352">
        <f t="shared" si="225"/>
        <v>0</v>
      </c>
      <c r="RYA47" s="352">
        <f t="shared" si="225"/>
        <v>0</v>
      </c>
      <c r="RYB47" s="352">
        <f t="shared" si="225"/>
        <v>0</v>
      </c>
      <c r="RYC47" s="352">
        <f t="shared" si="225"/>
        <v>0</v>
      </c>
      <c r="RYD47" s="352">
        <f t="shared" si="225"/>
        <v>0</v>
      </c>
      <c r="RYE47" s="352">
        <f t="shared" si="225"/>
        <v>0</v>
      </c>
      <c r="RYF47" s="352">
        <f t="shared" si="225"/>
        <v>0</v>
      </c>
      <c r="RYG47" s="352">
        <f t="shared" si="225"/>
        <v>0</v>
      </c>
      <c r="RYH47" s="352">
        <f t="shared" si="225"/>
        <v>0</v>
      </c>
      <c r="RYI47" s="352">
        <f t="shared" si="225"/>
        <v>0</v>
      </c>
      <c r="RYJ47" s="352">
        <f t="shared" si="225"/>
        <v>0</v>
      </c>
      <c r="RYK47" s="352">
        <f t="shared" si="225"/>
        <v>0</v>
      </c>
      <c r="RYL47" s="352">
        <f t="shared" si="225"/>
        <v>0</v>
      </c>
      <c r="RYM47" s="352">
        <f t="shared" si="225"/>
        <v>0</v>
      </c>
      <c r="RYN47" s="352">
        <f t="shared" si="225"/>
        <v>0</v>
      </c>
      <c r="RYO47" s="352">
        <f t="shared" si="225"/>
        <v>0</v>
      </c>
      <c r="RYP47" s="352">
        <f t="shared" si="225"/>
        <v>0</v>
      </c>
      <c r="RYQ47" s="352">
        <f t="shared" si="225"/>
        <v>0</v>
      </c>
      <c r="RYR47" s="352">
        <f t="shared" si="225"/>
        <v>0</v>
      </c>
      <c r="RYS47" s="352">
        <f t="shared" si="225"/>
        <v>0</v>
      </c>
      <c r="RYT47" s="352">
        <f t="shared" si="225"/>
        <v>0</v>
      </c>
      <c r="RYU47" s="352">
        <f t="shared" si="225"/>
        <v>0</v>
      </c>
      <c r="RYV47" s="352">
        <f t="shared" si="225"/>
        <v>0</v>
      </c>
      <c r="RYW47" s="352">
        <f t="shared" si="225"/>
        <v>0</v>
      </c>
      <c r="RYX47" s="352">
        <f t="shared" si="225"/>
        <v>0</v>
      </c>
      <c r="RYY47" s="352">
        <f t="shared" si="225"/>
        <v>0</v>
      </c>
      <c r="RYZ47" s="352">
        <f t="shared" si="225"/>
        <v>0</v>
      </c>
      <c r="RZA47" s="352">
        <f t="shared" si="225"/>
        <v>0</v>
      </c>
      <c r="RZB47" s="352">
        <f t="shared" si="225"/>
        <v>0</v>
      </c>
      <c r="RZC47" s="352">
        <f t="shared" si="225"/>
        <v>0</v>
      </c>
      <c r="RZD47" s="352">
        <f t="shared" si="225"/>
        <v>0</v>
      </c>
      <c r="RZE47" s="352">
        <f t="shared" si="225"/>
        <v>0</v>
      </c>
      <c r="RZF47" s="352">
        <f t="shared" si="225"/>
        <v>0</v>
      </c>
      <c r="RZG47" s="352">
        <f t="shared" si="225"/>
        <v>0</v>
      </c>
      <c r="RZH47" s="352">
        <f t="shared" si="225"/>
        <v>0</v>
      </c>
      <c r="RZI47" s="352">
        <f t="shared" si="225"/>
        <v>0</v>
      </c>
      <c r="RZJ47" s="352">
        <f t="shared" si="225"/>
        <v>0</v>
      </c>
      <c r="RZK47" s="352">
        <f t="shared" si="225"/>
        <v>0</v>
      </c>
      <c r="RZL47" s="352">
        <f t="shared" si="225"/>
        <v>0</v>
      </c>
      <c r="RZM47" s="352">
        <f t="shared" si="225"/>
        <v>0</v>
      </c>
      <c r="RZN47" s="352">
        <f t="shared" si="225"/>
        <v>0</v>
      </c>
      <c r="RZO47" s="352">
        <f t="shared" si="225"/>
        <v>0</v>
      </c>
      <c r="RZP47" s="352">
        <f t="shared" si="225"/>
        <v>0</v>
      </c>
      <c r="RZQ47" s="352">
        <f t="shared" si="225"/>
        <v>0</v>
      </c>
      <c r="RZR47" s="352">
        <f t="shared" si="225"/>
        <v>0</v>
      </c>
      <c r="RZS47" s="352">
        <f t="shared" si="225"/>
        <v>0</v>
      </c>
      <c r="RZT47" s="352">
        <f t="shared" si="225"/>
        <v>0</v>
      </c>
      <c r="RZU47" s="352">
        <f t="shared" si="225"/>
        <v>0</v>
      </c>
      <c r="RZV47" s="352">
        <f t="shared" si="225"/>
        <v>0</v>
      </c>
      <c r="RZW47" s="352">
        <f t="shared" si="225"/>
        <v>0</v>
      </c>
      <c r="RZX47" s="352">
        <f t="shared" si="225"/>
        <v>0</v>
      </c>
      <c r="RZY47" s="352">
        <f t="shared" si="225"/>
        <v>0</v>
      </c>
      <c r="RZZ47" s="352">
        <f t="shared" si="225"/>
        <v>0</v>
      </c>
      <c r="SAA47" s="352">
        <f t="shared" si="225"/>
        <v>0</v>
      </c>
      <c r="SAB47" s="352">
        <f t="shared" si="225"/>
        <v>0</v>
      </c>
      <c r="SAC47" s="352">
        <f t="shared" si="225"/>
        <v>0</v>
      </c>
      <c r="SAD47" s="352">
        <f t="shared" ref="SAD47:SCO47" si="226">SUM(SAD43:SAD46)</f>
        <v>0</v>
      </c>
      <c r="SAE47" s="352">
        <f t="shared" si="226"/>
        <v>0</v>
      </c>
      <c r="SAF47" s="352">
        <f t="shared" si="226"/>
        <v>0</v>
      </c>
      <c r="SAG47" s="352">
        <f t="shared" si="226"/>
        <v>0</v>
      </c>
      <c r="SAH47" s="352">
        <f t="shared" si="226"/>
        <v>0</v>
      </c>
      <c r="SAI47" s="352">
        <f t="shared" si="226"/>
        <v>0</v>
      </c>
      <c r="SAJ47" s="352">
        <f t="shared" si="226"/>
        <v>0</v>
      </c>
      <c r="SAK47" s="352">
        <f t="shared" si="226"/>
        <v>0</v>
      </c>
      <c r="SAL47" s="352">
        <f t="shared" si="226"/>
        <v>0</v>
      </c>
      <c r="SAM47" s="352">
        <f t="shared" si="226"/>
        <v>0</v>
      </c>
      <c r="SAN47" s="352">
        <f t="shared" si="226"/>
        <v>0</v>
      </c>
      <c r="SAO47" s="352">
        <f t="shared" si="226"/>
        <v>0</v>
      </c>
      <c r="SAP47" s="352">
        <f t="shared" si="226"/>
        <v>0</v>
      </c>
      <c r="SAQ47" s="352">
        <f t="shared" si="226"/>
        <v>0</v>
      </c>
      <c r="SAR47" s="352">
        <f t="shared" si="226"/>
        <v>0</v>
      </c>
      <c r="SAS47" s="352">
        <f t="shared" si="226"/>
        <v>0</v>
      </c>
      <c r="SAT47" s="352">
        <f t="shared" si="226"/>
        <v>0</v>
      </c>
      <c r="SAU47" s="352">
        <f t="shared" si="226"/>
        <v>0</v>
      </c>
      <c r="SAV47" s="352">
        <f t="shared" si="226"/>
        <v>0</v>
      </c>
      <c r="SAW47" s="352">
        <f t="shared" si="226"/>
        <v>0</v>
      </c>
      <c r="SAX47" s="352">
        <f t="shared" si="226"/>
        <v>0</v>
      </c>
      <c r="SAY47" s="352">
        <f t="shared" si="226"/>
        <v>0</v>
      </c>
      <c r="SAZ47" s="352">
        <f t="shared" si="226"/>
        <v>0</v>
      </c>
      <c r="SBA47" s="352">
        <f t="shared" si="226"/>
        <v>0</v>
      </c>
      <c r="SBB47" s="352">
        <f t="shared" si="226"/>
        <v>0</v>
      </c>
      <c r="SBC47" s="352">
        <f t="shared" si="226"/>
        <v>0</v>
      </c>
      <c r="SBD47" s="352">
        <f t="shared" si="226"/>
        <v>0</v>
      </c>
      <c r="SBE47" s="352">
        <f t="shared" si="226"/>
        <v>0</v>
      </c>
      <c r="SBF47" s="352">
        <f t="shared" si="226"/>
        <v>0</v>
      </c>
      <c r="SBG47" s="352">
        <f t="shared" si="226"/>
        <v>0</v>
      </c>
      <c r="SBH47" s="352">
        <f t="shared" si="226"/>
        <v>0</v>
      </c>
      <c r="SBI47" s="352">
        <f t="shared" si="226"/>
        <v>0</v>
      </c>
      <c r="SBJ47" s="352">
        <f t="shared" si="226"/>
        <v>0</v>
      </c>
      <c r="SBK47" s="352">
        <f t="shared" si="226"/>
        <v>0</v>
      </c>
      <c r="SBL47" s="352">
        <f t="shared" si="226"/>
        <v>0</v>
      </c>
      <c r="SBM47" s="352">
        <f t="shared" si="226"/>
        <v>0</v>
      </c>
      <c r="SBN47" s="352">
        <f t="shared" si="226"/>
        <v>0</v>
      </c>
      <c r="SBO47" s="352">
        <f t="shared" si="226"/>
        <v>0</v>
      </c>
      <c r="SBP47" s="352">
        <f t="shared" si="226"/>
        <v>0</v>
      </c>
      <c r="SBQ47" s="352">
        <f t="shared" si="226"/>
        <v>0</v>
      </c>
      <c r="SBR47" s="352">
        <f t="shared" si="226"/>
        <v>0</v>
      </c>
      <c r="SBS47" s="352">
        <f t="shared" si="226"/>
        <v>0</v>
      </c>
      <c r="SBT47" s="352">
        <f t="shared" si="226"/>
        <v>0</v>
      </c>
      <c r="SBU47" s="352">
        <f t="shared" si="226"/>
        <v>0</v>
      </c>
      <c r="SBV47" s="352">
        <f t="shared" si="226"/>
        <v>0</v>
      </c>
      <c r="SBW47" s="352">
        <f t="shared" si="226"/>
        <v>0</v>
      </c>
      <c r="SBX47" s="352">
        <f t="shared" si="226"/>
        <v>0</v>
      </c>
      <c r="SBY47" s="352">
        <f t="shared" si="226"/>
        <v>0</v>
      </c>
      <c r="SBZ47" s="352">
        <f t="shared" si="226"/>
        <v>0</v>
      </c>
      <c r="SCA47" s="352">
        <f t="shared" si="226"/>
        <v>0</v>
      </c>
      <c r="SCB47" s="352">
        <f t="shared" si="226"/>
        <v>0</v>
      </c>
      <c r="SCC47" s="352">
        <f t="shared" si="226"/>
        <v>0</v>
      </c>
      <c r="SCD47" s="352">
        <f t="shared" si="226"/>
        <v>0</v>
      </c>
      <c r="SCE47" s="352">
        <f t="shared" si="226"/>
        <v>0</v>
      </c>
      <c r="SCF47" s="352">
        <f t="shared" si="226"/>
        <v>0</v>
      </c>
      <c r="SCG47" s="352">
        <f t="shared" si="226"/>
        <v>0</v>
      </c>
      <c r="SCH47" s="352">
        <f t="shared" si="226"/>
        <v>0</v>
      </c>
      <c r="SCI47" s="352">
        <f t="shared" si="226"/>
        <v>0</v>
      </c>
      <c r="SCJ47" s="352">
        <f t="shared" si="226"/>
        <v>0</v>
      </c>
      <c r="SCK47" s="352">
        <f t="shared" si="226"/>
        <v>0</v>
      </c>
      <c r="SCL47" s="352">
        <f t="shared" si="226"/>
        <v>0</v>
      </c>
      <c r="SCM47" s="352">
        <f t="shared" si="226"/>
        <v>0</v>
      </c>
      <c r="SCN47" s="352">
        <f t="shared" si="226"/>
        <v>0</v>
      </c>
      <c r="SCO47" s="352">
        <f t="shared" si="226"/>
        <v>0</v>
      </c>
      <c r="SCP47" s="352">
        <f t="shared" ref="SCP47:SFA47" si="227">SUM(SCP43:SCP46)</f>
        <v>0</v>
      </c>
      <c r="SCQ47" s="352">
        <f t="shared" si="227"/>
        <v>0</v>
      </c>
      <c r="SCR47" s="352">
        <f t="shared" si="227"/>
        <v>0</v>
      </c>
      <c r="SCS47" s="352">
        <f t="shared" si="227"/>
        <v>0</v>
      </c>
      <c r="SCT47" s="352">
        <f t="shared" si="227"/>
        <v>0</v>
      </c>
      <c r="SCU47" s="352">
        <f t="shared" si="227"/>
        <v>0</v>
      </c>
      <c r="SCV47" s="352">
        <f t="shared" si="227"/>
        <v>0</v>
      </c>
      <c r="SCW47" s="352">
        <f t="shared" si="227"/>
        <v>0</v>
      </c>
      <c r="SCX47" s="352">
        <f t="shared" si="227"/>
        <v>0</v>
      </c>
      <c r="SCY47" s="352">
        <f t="shared" si="227"/>
        <v>0</v>
      </c>
      <c r="SCZ47" s="352">
        <f t="shared" si="227"/>
        <v>0</v>
      </c>
      <c r="SDA47" s="352">
        <f t="shared" si="227"/>
        <v>0</v>
      </c>
      <c r="SDB47" s="352">
        <f t="shared" si="227"/>
        <v>0</v>
      </c>
      <c r="SDC47" s="352">
        <f t="shared" si="227"/>
        <v>0</v>
      </c>
      <c r="SDD47" s="352">
        <f t="shared" si="227"/>
        <v>0</v>
      </c>
      <c r="SDE47" s="352">
        <f t="shared" si="227"/>
        <v>0</v>
      </c>
      <c r="SDF47" s="352">
        <f t="shared" si="227"/>
        <v>0</v>
      </c>
      <c r="SDG47" s="352">
        <f t="shared" si="227"/>
        <v>0</v>
      </c>
      <c r="SDH47" s="352">
        <f t="shared" si="227"/>
        <v>0</v>
      </c>
      <c r="SDI47" s="352">
        <f t="shared" si="227"/>
        <v>0</v>
      </c>
      <c r="SDJ47" s="352">
        <f t="shared" si="227"/>
        <v>0</v>
      </c>
      <c r="SDK47" s="352">
        <f t="shared" si="227"/>
        <v>0</v>
      </c>
      <c r="SDL47" s="352">
        <f t="shared" si="227"/>
        <v>0</v>
      </c>
      <c r="SDM47" s="352">
        <f t="shared" si="227"/>
        <v>0</v>
      </c>
      <c r="SDN47" s="352">
        <f t="shared" si="227"/>
        <v>0</v>
      </c>
      <c r="SDO47" s="352">
        <f t="shared" si="227"/>
        <v>0</v>
      </c>
      <c r="SDP47" s="352">
        <f t="shared" si="227"/>
        <v>0</v>
      </c>
      <c r="SDQ47" s="352">
        <f t="shared" si="227"/>
        <v>0</v>
      </c>
      <c r="SDR47" s="352">
        <f t="shared" si="227"/>
        <v>0</v>
      </c>
      <c r="SDS47" s="352">
        <f t="shared" si="227"/>
        <v>0</v>
      </c>
      <c r="SDT47" s="352">
        <f t="shared" si="227"/>
        <v>0</v>
      </c>
      <c r="SDU47" s="352">
        <f t="shared" si="227"/>
        <v>0</v>
      </c>
      <c r="SDV47" s="352">
        <f t="shared" si="227"/>
        <v>0</v>
      </c>
      <c r="SDW47" s="352">
        <f t="shared" si="227"/>
        <v>0</v>
      </c>
      <c r="SDX47" s="352">
        <f t="shared" si="227"/>
        <v>0</v>
      </c>
      <c r="SDY47" s="352">
        <f t="shared" si="227"/>
        <v>0</v>
      </c>
      <c r="SDZ47" s="352">
        <f t="shared" si="227"/>
        <v>0</v>
      </c>
      <c r="SEA47" s="352">
        <f t="shared" si="227"/>
        <v>0</v>
      </c>
      <c r="SEB47" s="352">
        <f t="shared" si="227"/>
        <v>0</v>
      </c>
      <c r="SEC47" s="352">
        <f t="shared" si="227"/>
        <v>0</v>
      </c>
      <c r="SED47" s="352">
        <f t="shared" si="227"/>
        <v>0</v>
      </c>
      <c r="SEE47" s="352">
        <f t="shared" si="227"/>
        <v>0</v>
      </c>
      <c r="SEF47" s="352">
        <f t="shared" si="227"/>
        <v>0</v>
      </c>
      <c r="SEG47" s="352">
        <f t="shared" si="227"/>
        <v>0</v>
      </c>
      <c r="SEH47" s="352">
        <f t="shared" si="227"/>
        <v>0</v>
      </c>
      <c r="SEI47" s="352">
        <f t="shared" si="227"/>
        <v>0</v>
      </c>
      <c r="SEJ47" s="352">
        <f t="shared" si="227"/>
        <v>0</v>
      </c>
      <c r="SEK47" s="352">
        <f t="shared" si="227"/>
        <v>0</v>
      </c>
      <c r="SEL47" s="352">
        <f t="shared" si="227"/>
        <v>0</v>
      </c>
      <c r="SEM47" s="352">
        <f t="shared" si="227"/>
        <v>0</v>
      </c>
      <c r="SEN47" s="352">
        <f t="shared" si="227"/>
        <v>0</v>
      </c>
      <c r="SEO47" s="352">
        <f t="shared" si="227"/>
        <v>0</v>
      </c>
      <c r="SEP47" s="352">
        <f t="shared" si="227"/>
        <v>0</v>
      </c>
      <c r="SEQ47" s="352">
        <f t="shared" si="227"/>
        <v>0</v>
      </c>
      <c r="SER47" s="352">
        <f t="shared" si="227"/>
        <v>0</v>
      </c>
      <c r="SES47" s="352">
        <f t="shared" si="227"/>
        <v>0</v>
      </c>
      <c r="SET47" s="352">
        <f t="shared" si="227"/>
        <v>0</v>
      </c>
      <c r="SEU47" s="352">
        <f t="shared" si="227"/>
        <v>0</v>
      </c>
      <c r="SEV47" s="352">
        <f t="shared" si="227"/>
        <v>0</v>
      </c>
      <c r="SEW47" s="352">
        <f t="shared" si="227"/>
        <v>0</v>
      </c>
      <c r="SEX47" s="352">
        <f t="shared" si="227"/>
        <v>0</v>
      </c>
      <c r="SEY47" s="352">
        <f t="shared" si="227"/>
        <v>0</v>
      </c>
      <c r="SEZ47" s="352">
        <f t="shared" si="227"/>
        <v>0</v>
      </c>
      <c r="SFA47" s="352">
        <f t="shared" si="227"/>
        <v>0</v>
      </c>
      <c r="SFB47" s="352">
        <f t="shared" ref="SFB47:SHM47" si="228">SUM(SFB43:SFB46)</f>
        <v>0</v>
      </c>
      <c r="SFC47" s="352">
        <f t="shared" si="228"/>
        <v>0</v>
      </c>
      <c r="SFD47" s="352">
        <f t="shared" si="228"/>
        <v>0</v>
      </c>
      <c r="SFE47" s="352">
        <f t="shared" si="228"/>
        <v>0</v>
      </c>
      <c r="SFF47" s="352">
        <f t="shared" si="228"/>
        <v>0</v>
      </c>
      <c r="SFG47" s="352">
        <f t="shared" si="228"/>
        <v>0</v>
      </c>
      <c r="SFH47" s="352">
        <f t="shared" si="228"/>
        <v>0</v>
      </c>
      <c r="SFI47" s="352">
        <f t="shared" si="228"/>
        <v>0</v>
      </c>
      <c r="SFJ47" s="352">
        <f t="shared" si="228"/>
        <v>0</v>
      </c>
      <c r="SFK47" s="352">
        <f t="shared" si="228"/>
        <v>0</v>
      </c>
      <c r="SFL47" s="352">
        <f t="shared" si="228"/>
        <v>0</v>
      </c>
      <c r="SFM47" s="352">
        <f t="shared" si="228"/>
        <v>0</v>
      </c>
      <c r="SFN47" s="352">
        <f t="shared" si="228"/>
        <v>0</v>
      </c>
      <c r="SFO47" s="352">
        <f t="shared" si="228"/>
        <v>0</v>
      </c>
      <c r="SFP47" s="352">
        <f t="shared" si="228"/>
        <v>0</v>
      </c>
      <c r="SFQ47" s="352">
        <f t="shared" si="228"/>
        <v>0</v>
      </c>
      <c r="SFR47" s="352">
        <f t="shared" si="228"/>
        <v>0</v>
      </c>
      <c r="SFS47" s="352">
        <f t="shared" si="228"/>
        <v>0</v>
      </c>
      <c r="SFT47" s="352">
        <f t="shared" si="228"/>
        <v>0</v>
      </c>
      <c r="SFU47" s="352">
        <f t="shared" si="228"/>
        <v>0</v>
      </c>
      <c r="SFV47" s="352">
        <f t="shared" si="228"/>
        <v>0</v>
      </c>
      <c r="SFW47" s="352">
        <f t="shared" si="228"/>
        <v>0</v>
      </c>
      <c r="SFX47" s="352">
        <f t="shared" si="228"/>
        <v>0</v>
      </c>
      <c r="SFY47" s="352">
        <f t="shared" si="228"/>
        <v>0</v>
      </c>
      <c r="SFZ47" s="352">
        <f t="shared" si="228"/>
        <v>0</v>
      </c>
      <c r="SGA47" s="352">
        <f t="shared" si="228"/>
        <v>0</v>
      </c>
      <c r="SGB47" s="352">
        <f t="shared" si="228"/>
        <v>0</v>
      </c>
      <c r="SGC47" s="352">
        <f t="shared" si="228"/>
        <v>0</v>
      </c>
      <c r="SGD47" s="352">
        <f t="shared" si="228"/>
        <v>0</v>
      </c>
      <c r="SGE47" s="352">
        <f t="shared" si="228"/>
        <v>0</v>
      </c>
      <c r="SGF47" s="352">
        <f t="shared" si="228"/>
        <v>0</v>
      </c>
      <c r="SGG47" s="352">
        <f t="shared" si="228"/>
        <v>0</v>
      </c>
      <c r="SGH47" s="352">
        <f t="shared" si="228"/>
        <v>0</v>
      </c>
      <c r="SGI47" s="352">
        <f t="shared" si="228"/>
        <v>0</v>
      </c>
      <c r="SGJ47" s="352">
        <f t="shared" si="228"/>
        <v>0</v>
      </c>
      <c r="SGK47" s="352">
        <f t="shared" si="228"/>
        <v>0</v>
      </c>
      <c r="SGL47" s="352">
        <f t="shared" si="228"/>
        <v>0</v>
      </c>
      <c r="SGM47" s="352">
        <f t="shared" si="228"/>
        <v>0</v>
      </c>
      <c r="SGN47" s="352">
        <f t="shared" si="228"/>
        <v>0</v>
      </c>
      <c r="SGO47" s="352">
        <f t="shared" si="228"/>
        <v>0</v>
      </c>
      <c r="SGP47" s="352">
        <f t="shared" si="228"/>
        <v>0</v>
      </c>
      <c r="SGQ47" s="352">
        <f t="shared" si="228"/>
        <v>0</v>
      </c>
      <c r="SGR47" s="352">
        <f t="shared" si="228"/>
        <v>0</v>
      </c>
      <c r="SGS47" s="352">
        <f t="shared" si="228"/>
        <v>0</v>
      </c>
      <c r="SGT47" s="352">
        <f t="shared" si="228"/>
        <v>0</v>
      </c>
      <c r="SGU47" s="352">
        <f t="shared" si="228"/>
        <v>0</v>
      </c>
      <c r="SGV47" s="352">
        <f t="shared" si="228"/>
        <v>0</v>
      </c>
      <c r="SGW47" s="352">
        <f t="shared" si="228"/>
        <v>0</v>
      </c>
      <c r="SGX47" s="352">
        <f t="shared" si="228"/>
        <v>0</v>
      </c>
      <c r="SGY47" s="352">
        <f t="shared" si="228"/>
        <v>0</v>
      </c>
      <c r="SGZ47" s="352">
        <f t="shared" si="228"/>
        <v>0</v>
      </c>
      <c r="SHA47" s="352">
        <f t="shared" si="228"/>
        <v>0</v>
      </c>
      <c r="SHB47" s="352">
        <f t="shared" si="228"/>
        <v>0</v>
      </c>
      <c r="SHC47" s="352">
        <f t="shared" si="228"/>
        <v>0</v>
      </c>
      <c r="SHD47" s="352">
        <f t="shared" si="228"/>
        <v>0</v>
      </c>
      <c r="SHE47" s="352">
        <f t="shared" si="228"/>
        <v>0</v>
      </c>
      <c r="SHF47" s="352">
        <f t="shared" si="228"/>
        <v>0</v>
      </c>
      <c r="SHG47" s="352">
        <f t="shared" si="228"/>
        <v>0</v>
      </c>
      <c r="SHH47" s="352">
        <f t="shared" si="228"/>
        <v>0</v>
      </c>
      <c r="SHI47" s="352">
        <f t="shared" si="228"/>
        <v>0</v>
      </c>
      <c r="SHJ47" s="352">
        <f t="shared" si="228"/>
        <v>0</v>
      </c>
      <c r="SHK47" s="352">
        <f t="shared" si="228"/>
        <v>0</v>
      </c>
      <c r="SHL47" s="352">
        <f t="shared" si="228"/>
        <v>0</v>
      </c>
      <c r="SHM47" s="352">
        <f t="shared" si="228"/>
        <v>0</v>
      </c>
      <c r="SHN47" s="352">
        <f t="shared" ref="SHN47:SJY47" si="229">SUM(SHN43:SHN46)</f>
        <v>0</v>
      </c>
      <c r="SHO47" s="352">
        <f t="shared" si="229"/>
        <v>0</v>
      </c>
      <c r="SHP47" s="352">
        <f t="shared" si="229"/>
        <v>0</v>
      </c>
      <c r="SHQ47" s="352">
        <f t="shared" si="229"/>
        <v>0</v>
      </c>
      <c r="SHR47" s="352">
        <f t="shared" si="229"/>
        <v>0</v>
      </c>
      <c r="SHS47" s="352">
        <f t="shared" si="229"/>
        <v>0</v>
      </c>
      <c r="SHT47" s="352">
        <f t="shared" si="229"/>
        <v>0</v>
      </c>
      <c r="SHU47" s="352">
        <f t="shared" si="229"/>
        <v>0</v>
      </c>
      <c r="SHV47" s="352">
        <f t="shared" si="229"/>
        <v>0</v>
      </c>
      <c r="SHW47" s="352">
        <f t="shared" si="229"/>
        <v>0</v>
      </c>
      <c r="SHX47" s="352">
        <f t="shared" si="229"/>
        <v>0</v>
      </c>
      <c r="SHY47" s="352">
        <f t="shared" si="229"/>
        <v>0</v>
      </c>
      <c r="SHZ47" s="352">
        <f t="shared" si="229"/>
        <v>0</v>
      </c>
      <c r="SIA47" s="352">
        <f t="shared" si="229"/>
        <v>0</v>
      </c>
      <c r="SIB47" s="352">
        <f t="shared" si="229"/>
        <v>0</v>
      </c>
      <c r="SIC47" s="352">
        <f t="shared" si="229"/>
        <v>0</v>
      </c>
      <c r="SID47" s="352">
        <f t="shared" si="229"/>
        <v>0</v>
      </c>
      <c r="SIE47" s="352">
        <f t="shared" si="229"/>
        <v>0</v>
      </c>
      <c r="SIF47" s="352">
        <f t="shared" si="229"/>
        <v>0</v>
      </c>
      <c r="SIG47" s="352">
        <f t="shared" si="229"/>
        <v>0</v>
      </c>
      <c r="SIH47" s="352">
        <f t="shared" si="229"/>
        <v>0</v>
      </c>
      <c r="SII47" s="352">
        <f t="shared" si="229"/>
        <v>0</v>
      </c>
      <c r="SIJ47" s="352">
        <f t="shared" si="229"/>
        <v>0</v>
      </c>
      <c r="SIK47" s="352">
        <f t="shared" si="229"/>
        <v>0</v>
      </c>
      <c r="SIL47" s="352">
        <f t="shared" si="229"/>
        <v>0</v>
      </c>
      <c r="SIM47" s="352">
        <f t="shared" si="229"/>
        <v>0</v>
      </c>
      <c r="SIN47" s="352">
        <f t="shared" si="229"/>
        <v>0</v>
      </c>
      <c r="SIO47" s="352">
        <f t="shared" si="229"/>
        <v>0</v>
      </c>
      <c r="SIP47" s="352">
        <f t="shared" si="229"/>
        <v>0</v>
      </c>
      <c r="SIQ47" s="352">
        <f t="shared" si="229"/>
        <v>0</v>
      </c>
      <c r="SIR47" s="352">
        <f t="shared" si="229"/>
        <v>0</v>
      </c>
      <c r="SIS47" s="352">
        <f t="shared" si="229"/>
        <v>0</v>
      </c>
      <c r="SIT47" s="352">
        <f t="shared" si="229"/>
        <v>0</v>
      </c>
      <c r="SIU47" s="352">
        <f t="shared" si="229"/>
        <v>0</v>
      </c>
      <c r="SIV47" s="352">
        <f t="shared" si="229"/>
        <v>0</v>
      </c>
      <c r="SIW47" s="352">
        <f t="shared" si="229"/>
        <v>0</v>
      </c>
      <c r="SIX47" s="352">
        <f t="shared" si="229"/>
        <v>0</v>
      </c>
      <c r="SIY47" s="352">
        <f t="shared" si="229"/>
        <v>0</v>
      </c>
      <c r="SIZ47" s="352">
        <f t="shared" si="229"/>
        <v>0</v>
      </c>
      <c r="SJA47" s="352">
        <f t="shared" si="229"/>
        <v>0</v>
      </c>
      <c r="SJB47" s="352">
        <f t="shared" si="229"/>
        <v>0</v>
      </c>
      <c r="SJC47" s="352">
        <f t="shared" si="229"/>
        <v>0</v>
      </c>
      <c r="SJD47" s="352">
        <f t="shared" si="229"/>
        <v>0</v>
      </c>
      <c r="SJE47" s="352">
        <f t="shared" si="229"/>
        <v>0</v>
      </c>
      <c r="SJF47" s="352">
        <f t="shared" si="229"/>
        <v>0</v>
      </c>
      <c r="SJG47" s="352">
        <f t="shared" si="229"/>
        <v>0</v>
      </c>
      <c r="SJH47" s="352">
        <f t="shared" si="229"/>
        <v>0</v>
      </c>
      <c r="SJI47" s="352">
        <f t="shared" si="229"/>
        <v>0</v>
      </c>
      <c r="SJJ47" s="352">
        <f t="shared" si="229"/>
        <v>0</v>
      </c>
      <c r="SJK47" s="352">
        <f t="shared" si="229"/>
        <v>0</v>
      </c>
      <c r="SJL47" s="352">
        <f t="shared" si="229"/>
        <v>0</v>
      </c>
      <c r="SJM47" s="352">
        <f t="shared" si="229"/>
        <v>0</v>
      </c>
      <c r="SJN47" s="352">
        <f t="shared" si="229"/>
        <v>0</v>
      </c>
      <c r="SJO47" s="352">
        <f t="shared" si="229"/>
        <v>0</v>
      </c>
      <c r="SJP47" s="352">
        <f t="shared" si="229"/>
        <v>0</v>
      </c>
      <c r="SJQ47" s="352">
        <f t="shared" si="229"/>
        <v>0</v>
      </c>
      <c r="SJR47" s="352">
        <f t="shared" si="229"/>
        <v>0</v>
      </c>
      <c r="SJS47" s="352">
        <f t="shared" si="229"/>
        <v>0</v>
      </c>
      <c r="SJT47" s="352">
        <f t="shared" si="229"/>
        <v>0</v>
      </c>
      <c r="SJU47" s="352">
        <f t="shared" si="229"/>
        <v>0</v>
      </c>
      <c r="SJV47" s="352">
        <f t="shared" si="229"/>
        <v>0</v>
      </c>
      <c r="SJW47" s="352">
        <f t="shared" si="229"/>
        <v>0</v>
      </c>
      <c r="SJX47" s="352">
        <f t="shared" si="229"/>
        <v>0</v>
      </c>
      <c r="SJY47" s="352">
        <f t="shared" si="229"/>
        <v>0</v>
      </c>
      <c r="SJZ47" s="352">
        <f t="shared" ref="SJZ47:SMK47" si="230">SUM(SJZ43:SJZ46)</f>
        <v>0</v>
      </c>
      <c r="SKA47" s="352">
        <f t="shared" si="230"/>
        <v>0</v>
      </c>
      <c r="SKB47" s="352">
        <f t="shared" si="230"/>
        <v>0</v>
      </c>
      <c r="SKC47" s="352">
        <f t="shared" si="230"/>
        <v>0</v>
      </c>
      <c r="SKD47" s="352">
        <f t="shared" si="230"/>
        <v>0</v>
      </c>
      <c r="SKE47" s="352">
        <f t="shared" si="230"/>
        <v>0</v>
      </c>
      <c r="SKF47" s="352">
        <f t="shared" si="230"/>
        <v>0</v>
      </c>
      <c r="SKG47" s="352">
        <f t="shared" si="230"/>
        <v>0</v>
      </c>
      <c r="SKH47" s="352">
        <f t="shared" si="230"/>
        <v>0</v>
      </c>
      <c r="SKI47" s="352">
        <f t="shared" si="230"/>
        <v>0</v>
      </c>
      <c r="SKJ47" s="352">
        <f t="shared" si="230"/>
        <v>0</v>
      </c>
      <c r="SKK47" s="352">
        <f t="shared" si="230"/>
        <v>0</v>
      </c>
      <c r="SKL47" s="352">
        <f t="shared" si="230"/>
        <v>0</v>
      </c>
      <c r="SKM47" s="352">
        <f t="shared" si="230"/>
        <v>0</v>
      </c>
      <c r="SKN47" s="352">
        <f t="shared" si="230"/>
        <v>0</v>
      </c>
      <c r="SKO47" s="352">
        <f t="shared" si="230"/>
        <v>0</v>
      </c>
      <c r="SKP47" s="352">
        <f t="shared" si="230"/>
        <v>0</v>
      </c>
      <c r="SKQ47" s="352">
        <f t="shared" si="230"/>
        <v>0</v>
      </c>
      <c r="SKR47" s="352">
        <f t="shared" si="230"/>
        <v>0</v>
      </c>
      <c r="SKS47" s="352">
        <f t="shared" si="230"/>
        <v>0</v>
      </c>
      <c r="SKT47" s="352">
        <f t="shared" si="230"/>
        <v>0</v>
      </c>
      <c r="SKU47" s="352">
        <f t="shared" si="230"/>
        <v>0</v>
      </c>
      <c r="SKV47" s="352">
        <f t="shared" si="230"/>
        <v>0</v>
      </c>
      <c r="SKW47" s="352">
        <f t="shared" si="230"/>
        <v>0</v>
      </c>
      <c r="SKX47" s="352">
        <f t="shared" si="230"/>
        <v>0</v>
      </c>
      <c r="SKY47" s="352">
        <f t="shared" si="230"/>
        <v>0</v>
      </c>
      <c r="SKZ47" s="352">
        <f t="shared" si="230"/>
        <v>0</v>
      </c>
      <c r="SLA47" s="352">
        <f t="shared" si="230"/>
        <v>0</v>
      </c>
      <c r="SLB47" s="352">
        <f t="shared" si="230"/>
        <v>0</v>
      </c>
      <c r="SLC47" s="352">
        <f t="shared" si="230"/>
        <v>0</v>
      </c>
      <c r="SLD47" s="352">
        <f t="shared" si="230"/>
        <v>0</v>
      </c>
      <c r="SLE47" s="352">
        <f t="shared" si="230"/>
        <v>0</v>
      </c>
      <c r="SLF47" s="352">
        <f t="shared" si="230"/>
        <v>0</v>
      </c>
      <c r="SLG47" s="352">
        <f t="shared" si="230"/>
        <v>0</v>
      </c>
      <c r="SLH47" s="352">
        <f t="shared" si="230"/>
        <v>0</v>
      </c>
      <c r="SLI47" s="352">
        <f t="shared" si="230"/>
        <v>0</v>
      </c>
      <c r="SLJ47" s="352">
        <f t="shared" si="230"/>
        <v>0</v>
      </c>
      <c r="SLK47" s="352">
        <f t="shared" si="230"/>
        <v>0</v>
      </c>
      <c r="SLL47" s="352">
        <f t="shared" si="230"/>
        <v>0</v>
      </c>
      <c r="SLM47" s="352">
        <f t="shared" si="230"/>
        <v>0</v>
      </c>
      <c r="SLN47" s="352">
        <f t="shared" si="230"/>
        <v>0</v>
      </c>
      <c r="SLO47" s="352">
        <f t="shared" si="230"/>
        <v>0</v>
      </c>
      <c r="SLP47" s="352">
        <f t="shared" si="230"/>
        <v>0</v>
      </c>
      <c r="SLQ47" s="352">
        <f t="shared" si="230"/>
        <v>0</v>
      </c>
      <c r="SLR47" s="352">
        <f t="shared" si="230"/>
        <v>0</v>
      </c>
      <c r="SLS47" s="352">
        <f t="shared" si="230"/>
        <v>0</v>
      </c>
      <c r="SLT47" s="352">
        <f t="shared" si="230"/>
        <v>0</v>
      </c>
      <c r="SLU47" s="352">
        <f t="shared" si="230"/>
        <v>0</v>
      </c>
      <c r="SLV47" s="352">
        <f t="shared" si="230"/>
        <v>0</v>
      </c>
      <c r="SLW47" s="352">
        <f t="shared" si="230"/>
        <v>0</v>
      </c>
      <c r="SLX47" s="352">
        <f t="shared" si="230"/>
        <v>0</v>
      </c>
      <c r="SLY47" s="352">
        <f t="shared" si="230"/>
        <v>0</v>
      </c>
      <c r="SLZ47" s="352">
        <f t="shared" si="230"/>
        <v>0</v>
      </c>
      <c r="SMA47" s="352">
        <f t="shared" si="230"/>
        <v>0</v>
      </c>
      <c r="SMB47" s="352">
        <f t="shared" si="230"/>
        <v>0</v>
      </c>
      <c r="SMC47" s="352">
        <f t="shared" si="230"/>
        <v>0</v>
      </c>
      <c r="SMD47" s="352">
        <f t="shared" si="230"/>
        <v>0</v>
      </c>
      <c r="SME47" s="352">
        <f t="shared" si="230"/>
        <v>0</v>
      </c>
      <c r="SMF47" s="352">
        <f t="shared" si="230"/>
        <v>0</v>
      </c>
      <c r="SMG47" s="352">
        <f t="shared" si="230"/>
        <v>0</v>
      </c>
      <c r="SMH47" s="352">
        <f t="shared" si="230"/>
        <v>0</v>
      </c>
      <c r="SMI47" s="352">
        <f t="shared" si="230"/>
        <v>0</v>
      </c>
      <c r="SMJ47" s="352">
        <f t="shared" si="230"/>
        <v>0</v>
      </c>
      <c r="SMK47" s="352">
        <f t="shared" si="230"/>
        <v>0</v>
      </c>
      <c r="SML47" s="352">
        <f t="shared" ref="SML47:SOW47" si="231">SUM(SML43:SML46)</f>
        <v>0</v>
      </c>
      <c r="SMM47" s="352">
        <f t="shared" si="231"/>
        <v>0</v>
      </c>
      <c r="SMN47" s="352">
        <f t="shared" si="231"/>
        <v>0</v>
      </c>
      <c r="SMO47" s="352">
        <f t="shared" si="231"/>
        <v>0</v>
      </c>
      <c r="SMP47" s="352">
        <f t="shared" si="231"/>
        <v>0</v>
      </c>
      <c r="SMQ47" s="352">
        <f t="shared" si="231"/>
        <v>0</v>
      </c>
      <c r="SMR47" s="352">
        <f t="shared" si="231"/>
        <v>0</v>
      </c>
      <c r="SMS47" s="352">
        <f t="shared" si="231"/>
        <v>0</v>
      </c>
      <c r="SMT47" s="352">
        <f t="shared" si="231"/>
        <v>0</v>
      </c>
      <c r="SMU47" s="352">
        <f t="shared" si="231"/>
        <v>0</v>
      </c>
      <c r="SMV47" s="352">
        <f t="shared" si="231"/>
        <v>0</v>
      </c>
      <c r="SMW47" s="352">
        <f t="shared" si="231"/>
        <v>0</v>
      </c>
      <c r="SMX47" s="352">
        <f t="shared" si="231"/>
        <v>0</v>
      </c>
      <c r="SMY47" s="352">
        <f t="shared" si="231"/>
        <v>0</v>
      </c>
      <c r="SMZ47" s="352">
        <f t="shared" si="231"/>
        <v>0</v>
      </c>
      <c r="SNA47" s="352">
        <f t="shared" si="231"/>
        <v>0</v>
      </c>
      <c r="SNB47" s="352">
        <f t="shared" si="231"/>
        <v>0</v>
      </c>
      <c r="SNC47" s="352">
        <f t="shared" si="231"/>
        <v>0</v>
      </c>
      <c r="SND47" s="352">
        <f t="shared" si="231"/>
        <v>0</v>
      </c>
      <c r="SNE47" s="352">
        <f t="shared" si="231"/>
        <v>0</v>
      </c>
      <c r="SNF47" s="352">
        <f t="shared" si="231"/>
        <v>0</v>
      </c>
      <c r="SNG47" s="352">
        <f t="shared" si="231"/>
        <v>0</v>
      </c>
      <c r="SNH47" s="352">
        <f t="shared" si="231"/>
        <v>0</v>
      </c>
      <c r="SNI47" s="352">
        <f t="shared" si="231"/>
        <v>0</v>
      </c>
      <c r="SNJ47" s="352">
        <f t="shared" si="231"/>
        <v>0</v>
      </c>
      <c r="SNK47" s="352">
        <f t="shared" si="231"/>
        <v>0</v>
      </c>
      <c r="SNL47" s="352">
        <f t="shared" si="231"/>
        <v>0</v>
      </c>
      <c r="SNM47" s="352">
        <f t="shared" si="231"/>
        <v>0</v>
      </c>
      <c r="SNN47" s="352">
        <f t="shared" si="231"/>
        <v>0</v>
      </c>
      <c r="SNO47" s="352">
        <f t="shared" si="231"/>
        <v>0</v>
      </c>
      <c r="SNP47" s="352">
        <f t="shared" si="231"/>
        <v>0</v>
      </c>
      <c r="SNQ47" s="352">
        <f t="shared" si="231"/>
        <v>0</v>
      </c>
      <c r="SNR47" s="352">
        <f t="shared" si="231"/>
        <v>0</v>
      </c>
      <c r="SNS47" s="352">
        <f t="shared" si="231"/>
        <v>0</v>
      </c>
      <c r="SNT47" s="352">
        <f t="shared" si="231"/>
        <v>0</v>
      </c>
      <c r="SNU47" s="352">
        <f t="shared" si="231"/>
        <v>0</v>
      </c>
      <c r="SNV47" s="352">
        <f t="shared" si="231"/>
        <v>0</v>
      </c>
      <c r="SNW47" s="352">
        <f t="shared" si="231"/>
        <v>0</v>
      </c>
      <c r="SNX47" s="352">
        <f t="shared" si="231"/>
        <v>0</v>
      </c>
      <c r="SNY47" s="352">
        <f t="shared" si="231"/>
        <v>0</v>
      </c>
      <c r="SNZ47" s="352">
        <f t="shared" si="231"/>
        <v>0</v>
      </c>
      <c r="SOA47" s="352">
        <f t="shared" si="231"/>
        <v>0</v>
      </c>
      <c r="SOB47" s="352">
        <f t="shared" si="231"/>
        <v>0</v>
      </c>
      <c r="SOC47" s="352">
        <f t="shared" si="231"/>
        <v>0</v>
      </c>
      <c r="SOD47" s="352">
        <f t="shared" si="231"/>
        <v>0</v>
      </c>
      <c r="SOE47" s="352">
        <f t="shared" si="231"/>
        <v>0</v>
      </c>
      <c r="SOF47" s="352">
        <f t="shared" si="231"/>
        <v>0</v>
      </c>
      <c r="SOG47" s="352">
        <f t="shared" si="231"/>
        <v>0</v>
      </c>
      <c r="SOH47" s="352">
        <f t="shared" si="231"/>
        <v>0</v>
      </c>
      <c r="SOI47" s="352">
        <f t="shared" si="231"/>
        <v>0</v>
      </c>
      <c r="SOJ47" s="352">
        <f t="shared" si="231"/>
        <v>0</v>
      </c>
      <c r="SOK47" s="352">
        <f t="shared" si="231"/>
        <v>0</v>
      </c>
      <c r="SOL47" s="352">
        <f t="shared" si="231"/>
        <v>0</v>
      </c>
      <c r="SOM47" s="352">
        <f t="shared" si="231"/>
        <v>0</v>
      </c>
      <c r="SON47" s="352">
        <f t="shared" si="231"/>
        <v>0</v>
      </c>
      <c r="SOO47" s="352">
        <f t="shared" si="231"/>
        <v>0</v>
      </c>
      <c r="SOP47" s="352">
        <f t="shared" si="231"/>
        <v>0</v>
      </c>
      <c r="SOQ47" s="352">
        <f t="shared" si="231"/>
        <v>0</v>
      </c>
      <c r="SOR47" s="352">
        <f t="shared" si="231"/>
        <v>0</v>
      </c>
      <c r="SOS47" s="352">
        <f t="shared" si="231"/>
        <v>0</v>
      </c>
      <c r="SOT47" s="352">
        <f t="shared" si="231"/>
        <v>0</v>
      </c>
      <c r="SOU47" s="352">
        <f t="shared" si="231"/>
        <v>0</v>
      </c>
      <c r="SOV47" s="352">
        <f t="shared" si="231"/>
        <v>0</v>
      </c>
      <c r="SOW47" s="352">
        <f t="shared" si="231"/>
        <v>0</v>
      </c>
      <c r="SOX47" s="352">
        <f t="shared" ref="SOX47:SRI47" si="232">SUM(SOX43:SOX46)</f>
        <v>0</v>
      </c>
      <c r="SOY47" s="352">
        <f t="shared" si="232"/>
        <v>0</v>
      </c>
      <c r="SOZ47" s="352">
        <f t="shared" si="232"/>
        <v>0</v>
      </c>
      <c r="SPA47" s="352">
        <f t="shared" si="232"/>
        <v>0</v>
      </c>
      <c r="SPB47" s="352">
        <f t="shared" si="232"/>
        <v>0</v>
      </c>
      <c r="SPC47" s="352">
        <f t="shared" si="232"/>
        <v>0</v>
      </c>
      <c r="SPD47" s="352">
        <f t="shared" si="232"/>
        <v>0</v>
      </c>
      <c r="SPE47" s="352">
        <f t="shared" si="232"/>
        <v>0</v>
      </c>
      <c r="SPF47" s="352">
        <f t="shared" si="232"/>
        <v>0</v>
      </c>
      <c r="SPG47" s="352">
        <f t="shared" si="232"/>
        <v>0</v>
      </c>
      <c r="SPH47" s="352">
        <f t="shared" si="232"/>
        <v>0</v>
      </c>
      <c r="SPI47" s="352">
        <f t="shared" si="232"/>
        <v>0</v>
      </c>
      <c r="SPJ47" s="352">
        <f t="shared" si="232"/>
        <v>0</v>
      </c>
      <c r="SPK47" s="352">
        <f t="shared" si="232"/>
        <v>0</v>
      </c>
      <c r="SPL47" s="352">
        <f t="shared" si="232"/>
        <v>0</v>
      </c>
      <c r="SPM47" s="352">
        <f t="shared" si="232"/>
        <v>0</v>
      </c>
      <c r="SPN47" s="352">
        <f t="shared" si="232"/>
        <v>0</v>
      </c>
      <c r="SPO47" s="352">
        <f t="shared" si="232"/>
        <v>0</v>
      </c>
      <c r="SPP47" s="352">
        <f t="shared" si="232"/>
        <v>0</v>
      </c>
      <c r="SPQ47" s="352">
        <f t="shared" si="232"/>
        <v>0</v>
      </c>
      <c r="SPR47" s="352">
        <f t="shared" si="232"/>
        <v>0</v>
      </c>
      <c r="SPS47" s="352">
        <f t="shared" si="232"/>
        <v>0</v>
      </c>
      <c r="SPT47" s="352">
        <f t="shared" si="232"/>
        <v>0</v>
      </c>
      <c r="SPU47" s="352">
        <f t="shared" si="232"/>
        <v>0</v>
      </c>
      <c r="SPV47" s="352">
        <f t="shared" si="232"/>
        <v>0</v>
      </c>
      <c r="SPW47" s="352">
        <f t="shared" si="232"/>
        <v>0</v>
      </c>
      <c r="SPX47" s="352">
        <f t="shared" si="232"/>
        <v>0</v>
      </c>
      <c r="SPY47" s="352">
        <f t="shared" si="232"/>
        <v>0</v>
      </c>
      <c r="SPZ47" s="352">
        <f t="shared" si="232"/>
        <v>0</v>
      </c>
      <c r="SQA47" s="352">
        <f t="shared" si="232"/>
        <v>0</v>
      </c>
      <c r="SQB47" s="352">
        <f t="shared" si="232"/>
        <v>0</v>
      </c>
      <c r="SQC47" s="352">
        <f t="shared" si="232"/>
        <v>0</v>
      </c>
      <c r="SQD47" s="352">
        <f t="shared" si="232"/>
        <v>0</v>
      </c>
      <c r="SQE47" s="352">
        <f t="shared" si="232"/>
        <v>0</v>
      </c>
      <c r="SQF47" s="352">
        <f t="shared" si="232"/>
        <v>0</v>
      </c>
      <c r="SQG47" s="352">
        <f t="shared" si="232"/>
        <v>0</v>
      </c>
      <c r="SQH47" s="352">
        <f t="shared" si="232"/>
        <v>0</v>
      </c>
      <c r="SQI47" s="352">
        <f t="shared" si="232"/>
        <v>0</v>
      </c>
      <c r="SQJ47" s="352">
        <f t="shared" si="232"/>
        <v>0</v>
      </c>
      <c r="SQK47" s="352">
        <f t="shared" si="232"/>
        <v>0</v>
      </c>
      <c r="SQL47" s="352">
        <f t="shared" si="232"/>
        <v>0</v>
      </c>
      <c r="SQM47" s="352">
        <f t="shared" si="232"/>
        <v>0</v>
      </c>
      <c r="SQN47" s="352">
        <f t="shared" si="232"/>
        <v>0</v>
      </c>
      <c r="SQO47" s="352">
        <f t="shared" si="232"/>
        <v>0</v>
      </c>
      <c r="SQP47" s="352">
        <f t="shared" si="232"/>
        <v>0</v>
      </c>
      <c r="SQQ47" s="352">
        <f t="shared" si="232"/>
        <v>0</v>
      </c>
      <c r="SQR47" s="352">
        <f t="shared" si="232"/>
        <v>0</v>
      </c>
      <c r="SQS47" s="352">
        <f t="shared" si="232"/>
        <v>0</v>
      </c>
      <c r="SQT47" s="352">
        <f t="shared" si="232"/>
        <v>0</v>
      </c>
      <c r="SQU47" s="352">
        <f t="shared" si="232"/>
        <v>0</v>
      </c>
      <c r="SQV47" s="352">
        <f t="shared" si="232"/>
        <v>0</v>
      </c>
      <c r="SQW47" s="352">
        <f t="shared" si="232"/>
        <v>0</v>
      </c>
      <c r="SQX47" s="352">
        <f t="shared" si="232"/>
        <v>0</v>
      </c>
      <c r="SQY47" s="352">
        <f t="shared" si="232"/>
        <v>0</v>
      </c>
      <c r="SQZ47" s="352">
        <f t="shared" si="232"/>
        <v>0</v>
      </c>
      <c r="SRA47" s="352">
        <f t="shared" si="232"/>
        <v>0</v>
      </c>
      <c r="SRB47" s="352">
        <f t="shared" si="232"/>
        <v>0</v>
      </c>
      <c r="SRC47" s="352">
        <f t="shared" si="232"/>
        <v>0</v>
      </c>
      <c r="SRD47" s="352">
        <f t="shared" si="232"/>
        <v>0</v>
      </c>
      <c r="SRE47" s="352">
        <f t="shared" si="232"/>
        <v>0</v>
      </c>
      <c r="SRF47" s="352">
        <f t="shared" si="232"/>
        <v>0</v>
      </c>
      <c r="SRG47" s="352">
        <f t="shared" si="232"/>
        <v>0</v>
      </c>
      <c r="SRH47" s="352">
        <f t="shared" si="232"/>
        <v>0</v>
      </c>
      <c r="SRI47" s="352">
        <f t="shared" si="232"/>
        <v>0</v>
      </c>
      <c r="SRJ47" s="352">
        <f t="shared" ref="SRJ47:STU47" si="233">SUM(SRJ43:SRJ46)</f>
        <v>0</v>
      </c>
      <c r="SRK47" s="352">
        <f t="shared" si="233"/>
        <v>0</v>
      </c>
      <c r="SRL47" s="352">
        <f t="shared" si="233"/>
        <v>0</v>
      </c>
      <c r="SRM47" s="352">
        <f t="shared" si="233"/>
        <v>0</v>
      </c>
      <c r="SRN47" s="352">
        <f t="shared" si="233"/>
        <v>0</v>
      </c>
      <c r="SRO47" s="352">
        <f t="shared" si="233"/>
        <v>0</v>
      </c>
      <c r="SRP47" s="352">
        <f t="shared" si="233"/>
        <v>0</v>
      </c>
      <c r="SRQ47" s="352">
        <f t="shared" si="233"/>
        <v>0</v>
      </c>
      <c r="SRR47" s="352">
        <f t="shared" si="233"/>
        <v>0</v>
      </c>
      <c r="SRS47" s="352">
        <f t="shared" si="233"/>
        <v>0</v>
      </c>
      <c r="SRT47" s="352">
        <f t="shared" si="233"/>
        <v>0</v>
      </c>
      <c r="SRU47" s="352">
        <f t="shared" si="233"/>
        <v>0</v>
      </c>
      <c r="SRV47" s="352">
        <f t="shared" si="233"/>
        <v>0</v>
      </c>
      <c r="SRW47" s="352">
        <f t="shared" si="233"/>
        <v>0</v>
      </c>
      <c r="SRX47" s="352">
        <f t="shared" si="233"/>
        <v>0</v>
      </c>
      <c r="SRY47" s="352">
        <f t="shared" si="233"/>
        <v>0</v>
      </c>
      <c r="SRZ47" s="352">
        <f t="shared" si="233"/>
        <v>0</v>
      </c>
      <c r="SSA47" s="352">
        <f t="shared" si="233"/>
        <v>0</v>
      </c>
      <c r="SSB47" s="352">
        <f t="shared" si="233"/>
        <v>0</v>
      </c>
      <c r="SSC47" s="352">
        <f t="shared" si="233"/>
        <v>0</v>
      </c>
      <c r="SSD47" s="352">
        <f t="shared" si="233"/>
        <v>0</v>
      </c>
      <c r="SSE47" s="352">
        <f t="shared" si="233"/>
        <v>0</v>
      </c>
      <c r="SSF47" s="352">
        <f t="shared" si="233"/>
        <v>0</v>
      </c>
      <c r="SSG47" s="352">
        <f t="shared" si="233"/>
        <v>0</v>
      </c>
      <c r="SSH47" s="352">
        <f t="shared" si="233"/>
        <v>0</v>
      </c>
      <c r="SSI47" s="352">
        <f t="shared" si="233"/>
        <v>0</v>
      </c>
      <c r="SSJ47" s="352">
        <f t="shared" si="233"/>
        <v>0</v>
      </c>
      <c r="SSK47" s="352">
        <f t="shared" si="233"/>
        <v>0</v>
      </c>
      <c r="SSL47" s="352">
        <f t="shared" si="233"/>
        <v>0</v>
      </c>
      <c r="SSM47" s="352">
        <f t="shared" si="233"/>
        <v>0</v>
      </c>
      <c r="SSN47" s="352">
        <f t="shared" si="233"/>
        <v>0</v>
      </c>
      <c r="SSO47" s="352">
        <f t="shared" si="233"/>
        <v>0</v>
      </c>
      <c r="SSP47" s="352">
        <f t="shared" si="233"/>
        <v>0</v>
      </c>
      <c r="SSQ47" s="352">
        <f t="shared" si="233"/>
        <v>0</v>
      </c>
      <c r="SSR47" s="352">
        <f t="shared" si="233"/>
        <v>0</v>
      </c>
      <c r="SSS47" s="352">
        <f t="shared" si="233"/>
        <v>0</v>
      </c>
      <c r="SST47" s="352">
        <f t="shared" si="233"/>
        <v>0</v>
      </c>
      <c r="SSU47" s="352">
        <f t="shared" si="233"/>
        <v>0</v>
      </c>
      <c r="SSV47" s="352">
        <f t="shared" si="233"/>
        <v>0</v>
      </c>
      <c r="SSW47" s="352">
        <f t="shared" si="233"/>
        <v>0</v>
      </c>
      <c r="SSX47" s="352">
        <f t="shared" si="233"/>
        <v>0</v>
      </c>
      <c r="SSY47" s="352">
        <f t="shared" si="233"/>
        <v>0</v>
      </c>
      <c r="SSZ47" s="352">
        <f t="shared" si="233"/>
        <v>0</v>
      </c>
      <c r="STA47" s="352">
        <f t="shared" si="233"/>
        <v>0</v>
      </c>
      <c r="STB47" s="352">
        <f t="shared" si="233"/>
        <v>0</v>
      </c>
      <c r="STC47" s="352">
        <f t="shared" si="233"/>
        <v>0</v>
      </c>
      <c r="STD47" s="352">
        <f t="shared" si="233"/>
        <v>0</v>
      </c>
      <c r="STE47" s="352">
        <f t="shared" si="233"/>
        <v>0</v>
      </c>
      <c r="STF47" s="352">
        <f t="shared" si="233"/>
        <v>0</v>
      </c>
      <c r="STG47" s="352">
        <f t="shared" si="233"/>
        <v>0</v>
      </c>
      <c r="STH47" s="352">
        <f t="shared" si="233"/>
        <v>0</v>
      </c>
      <c r="STI47" s="352">
        <f t="shared" si="233"/>
        <v>0</v>
      </c>
      <c r="STJ47" s="352">
        <f t="shared" si="233"/>
        <v>0</v>
      </c>
      <c r="STK47" s="352">
        <f t="shared" si="233"/>
        <v>0</v>
      </c>
      <c r="STL47" s="352">
        <f t="shared" si="233"/>
        <v>0</v>
      </c>
      <c r="STM47" s="352">
        <f t="shared" si="233"/>
        <v>0</v>
      </c>
      <c r="STN47" s="352">
        <f t="shared" si="233"/>
        <v>0</v>
      </c>
      <c r="STO47" s="352">
        <f t="shared" si="233"/>
        <v>0</v>
      </c>
      <c r="STP47" s="352">
        <f t="shared" si="233"/>
        <v>0</v>
      </c>
      <c r="STQ47" s="352">
        <f t="shared" si="233"/>
        <v>0</v>
      </c>
      <c r="STR47" s="352">
        <f t="shared" si="233"/>
        <v>0</v>
      </c>
      <c r="STS47" s="352">
        <f t="shared" si="233"/>
        <v>0</v>
      </c>
      <c r="STT47" s="352">
        <f t="shared" si="233"/>
        <v>0</v>
      </c>
      <c r="STU47" s="352">
        <f t="shared" si="233"/>
        <v>0</v>
      </c>
      <c r="STV47" s="352">
        <f t="shared" ref="STV47:SWG47" si="234">SUM(STV43:STV46)</f>
        <v>0</v>
      </c>
      <c r="STW47" s="352">
        <f t="shared" si="234"/>
        <v>0</v>
      </c>
      <c r="STX47" s="352">
        <f t="shared" si="234"/>
        <v>0</v>
      </c>
      <c r="STY47" s="352">
        <f t="shared" si="234"/>
        <v>0</v>
      </c>
      <c r="STZ47" s="352">
        <f t="shared" si="234"/>
        <v>0</v>
      </c>
      <c r="SUA47" s="352">
        <f t="shared" si="234"/>
        <v>0</v>
      </c>
      <c r="SUB47" s="352">
        <f t="shared" si="234"/>
        <v>0</v>
      </c>
      <c r="SUC47" s="352">
        <f t="shared" si="234"/>
        <v>0</v>
      </c>
      <c r="SUD47" s="352">
        <f t="shared" si="234"/>
        <v>0</v>
      </c>
      <c r="SUE47" s="352">
        <f t="shared" si="234"/>
        <v>0</v>
      </c>
      <c r="SUF47" s="352">
        <f t="shared" si="234"/>
        <v>0</v>
      </c>
      <c r="SUG47" s="352">
        <f t="shared" si="234"/>
        <v>0</v>
      </c>
      <c r="SUH47" s="352">
        <f t="shared" si="234"/>
        <v>0</v>
      </c>
      <c r="SUI47" s="352">
        <f t="shared" si="234"/>
        <v>0</v>
      </c>
      <c r="SUJ47" s="352">
        <f t="shared" si="234"/>
        <v>0</v>
      </c>
      <c r="SUK47" s="352">
        <f t="shared" si="234"/>
        <v>0</v>
      </c>
      <c r="SUL47" s="352">
        <f t="shared" si="234"/>
        <v>0</v>
      </c>
      <c r="SUM47" s="352">
        <f t="shared" si="234"/>
        <v>0</v>
      </c>
      <c r="SUN47" s="352">
        <f t="shared" si="234"/>
        <v>0</v>
      </c>
      <c r="SUO47" s="352">
        <f t="shared" si="234"/>
        <v>0</v>
      </c>
      <c r="SUP47" s="352">
        <f t="shared" si="234"/>
        <v>0</v>
      </c>
      <c r="SUQ47" s="352">
        <f t="shared" si="234"/>
        <v>0</v>
      </c>
      <c r="SUR47" s="352">
        <f t="shared" si="234"/>
        <v>0</v>
      </c>
      <c r="SUS47" s="352">
        <f t="shared" si="234"/>
        <v>0</v>
      </c>
      <c r="SUT47" s="352">
        <f t="shared" si="234"/>
        <v>0</v>
      </c>
      <c r="SUU47" s="352">
        <f t="shared" si="234"/>
        <v>0</v>
      </c>
      <c r="SUV47" s="352">
        <f t="shared" si="234"/>
        <v>0</v>
      </c>
      <c r="SUW47" s="352">
        <f t="shared" si="234"/>
        <v>0</v>
      </c>
      <c r="SUX47" s="352">
        <f t="shared" si="234"/>
        <v>0</v>
      </c>
      <c r="SUY47" s="352">
        <f t="shared" si="234"/>
        <v>0</v>
      </c>
      <c r="SUZ47" s="352">
        <f t="shared" si="234"/>
        <v>0</v>
      </c>
      <c r="SVA47" s="352">
        <f t="shared" si="234"/>
        <v>0</v>
      </c>
      <c r="SVB47" s="352">
        <f t="shared" si="234"/>
        <v>0</v>
      </c>
      <c r="SVC47" s="352">
        <f t="shared" si="234"/>
        <v>0</v>
      </c>
      <c r="SVD47" s="352">
        <f t="shared" si="234"/>
        <v>0</v>
      </c>
      <c r="SVE47" s="352">
        <f t="shared" si="234"/>
        <v>0</v>
      </c>
      <c r="SVF47" s="352">
        <f t="shared" si="234"/>
        <v>0</v>
      </c>
      <c r="SVG47" s="352">
        <f t="shared" si="234"/>
        <v>0</v>
      </c>
      <c r="SVH47" s="352">
        <f t="shared" si="234"/>
        <v>0</v>
      </c>
      <c r="SVI47" s="352">
        <f t="shared" si="234"/>
        <v>0</v>
      </c>
      <c r="SVJ47" s="352">
        <f t="shared" si="234"/>
        <v>0</v>
      </c>
      <c r="SVK47" s="352">
        <f t="shared" si="234"/>
        <v>0</v>
      </c>
      <c r="SVL47" s="352">
        <f t="shared" si="234"/>
        <v>0</v>
      </c>
      <c r="SVM47" s="352">
        <f t="shared" si="234"/>
        <v>0</v>
      </c>
      <c r="SVN47" s="352">
        <f t="shared" si="234"/>
        <v>0</v>
      </c>
      <c r="SVO47" s="352">
        <f t="shared" si="234"/>
        <v>0</v>
      </c>
      <c r="SVP47" s="352">
        <f t="shared" si="234"/>
        <v>0</v>
      </c>
      <c r="SVQ47" s="352">
        <f t="shared" si="234"/>
        <v>0</v>
      </c>
      <c r="SVR47" s="352">
        <f t="shared" si="234"/>
        <v>0</v>
      </c>
      <c r="SVS47" s="352">
        <f t="shared" si="234"/>
        <v>0</v>
      </c>
      <c r="SVT47" s="352">
        <f t="shared" si="234"/>
        <v>0</v>
      </c>
      <c r="SVU47" s="352">
        <f t="shared" si="234"/>
        <v>0</v>
      </c>
      <c r="SVV47" s="352">
        <f t="shared" si="234"/>
        <v>0</v>
      </c>
      <c r="SVW47" s="352">
        <f t="shared" si="234"/>
        <v>0</v>
      </c>
      <c r="SVX47" s="352">
        <f t="shared" si="234"/>
        <v>0</v>
      </c>
      <c r="SVY47" s="352">
        <f t="shared" si="234"/>
        <v>0</v>
      </c>
      <c r="SVZ47" s="352">
        <f t="shared" si="234"/>
        <v>0</v>
      </c>
      <c r="SWA47" s="352">
        <f t="shared" si="234"/>
        <v>0</v>
      </c>
      <c r="SWB47" s="352">
        <f t="shared" si="234"/>
        <v>0</v>
      </c>
      <c r="SWC47" s="352">
        <f t="shared" si="234"/>
        <v>0</v>
      </c>
      <c r="SWD47" s="352">
        <f t="shared" si="234"/>
        <v>0</v>
      </c>
      <c r="SWE47" s="352">
        <f t="shared" si="234"/>
        <v>0</v>
      </c>
      <c r="SWF47" s="352">
        <f t="shared" si="234"/>
        <v>0</v>
      </c>
      <c r="SWG47" s="352">
        <f t="shared" si="234"/>
        <v>0</v>
      </c>
      <c r="SWH47" s="352">
        <f t="shared" ref="SWH47:SYS47" si="235">SUM(SWH43:SWH46)</f>
        <v>0</v>
      </c>
      <c r="SWI47" s="352">
        <f t="shared" si="235"/>
        <v>0</v>
      </c>
      <c r="SWJ47" s="352">
        <f t="shared" si="235"/>
        <v>0</v>
      </c>
      <c r="SWK47" s="352">
        <f t="shared" si="235"/>
        <v>0</v>
      </c>
      <c r="SWL47" s="352">
        <f t="shared" si="235"/>
        <v>0</v>
      </c>
      <c r="SWM47" s="352">
        <f t="shared" si="235"/>
        <v>0</v>
      </c>
      <c r="SWN47" s="352">
        <f t="shared" si="235"/>
        <v>0</v>
      </c>
      <c r="SWO47" s="352">
        <f t="shared" si="235"/>
        <v>0</v>
      </c>
      <c r="SWP47" s="352">
        <f t="shared" si="235"/>
        <v>0</v>
      </c>
      <c r="SWQ47" s="352">
        <f t="shared" si="235"/>
        <v>0</v>
      </c>
      <c r="SWR47" s="352">
        <f t="shared" si="235"/>
        <v>0</v>
      </c>
      <c r="SWS47" s="352">
        <f t="shared" si="235"/>
        <v>0</v>
      </c>
      <c r="SWT47" s="352">
        <f t="shared" si="235"/>
        <v>0</v>
      </c>
      <c r="SWU47" s="352">
        <f t="shared" si="235"/>
        <v>0</v>
      </c>
      <c r="SWV47" s="352">
        <f t="shared" si="235"/>
        <v>0</v>
      </c>
      <c r="SWW47" s="352">
        <f t="shared" si="235"/>
        <v>0</v>
      </c>
      <c r="SWX47" s="352">
        <f t="shared" si="235"/>
        <v>0</v>
      </c>
      <c r="SWY47" s="352">
        <f t="shared" si="235"/>
        <v>0</v>
      </c>
      <c r="SWZ47" s="352">
        <f t="shared" si="235"/>
        <v>0</v>
      </c>
      <c r="SXA47" s="352">
        <f t="shared" si="235"/>
        <v>0</v>
      </c>
      <c r="SXB47" s="352">
        <f t="shared" si="235"/>
        <v>0</v>
      </c>
      <c r="SXC47" s="352">
        <f t="shared" si="235"/>
        <v>0</v>
      </c>
      <c r="SXD47" s="352">
        <f t="shared" si="235"/>
        <v>0</v>
      </c>
      <c r="SXE47" s="352">
        <f t="shared" si="235"/>
        <v>0</v>
      </c>
      <c r="SXF47" s="352">
        <f t="shared" si="235"/>
        <v>0</v>
      </c>
      <c r="SXG47" s="352">
        <f t="shared" si="235"/>
        <v>0</v>
      </c>
      <c r="SXH47" s="352">
        <f t="shared" si="235"/>
        <v>0</v>
      </c>
      <c r="SXI47" s="352">
        <f t="shared" si="235"/>
        <v>0</v>
      </c>
      <c r="SXJ47" s="352">
        <f t="shared" si="235"/>
        <v>0</v>
      </c>
      <c r="SXK47" s="352">
        <f t="shared" si="235"/>
        <v>0</v>
      </c>
      <c r="SXL47" s="352">
        <f t="shared" si="235"/>
        <v>0</v>
      </c>
      <c r="SXM47" s="352">
        <f t="shared" si="235"/>
        <v>0</v>
      </c>
      <c r="SXN47" s="352">
        <f t="shared" si="235"/>
        <v>0</v>
      </c>
      <c r="SXO47" s="352">
        <f t="shared" si="235"/>
        <v>0</v>
      </c>
      <c r="SXP47" s="352">
        <f t="shared" si="235"/>
        <v>0</v>
      </c>
      <c r="SXQ47" s="352">
        <f t="shared" si="235"/>
        <v>0</v>
      </c>
      <c r="SXR47" s="352">
        <f t="shared" si="235"/>
        <v>0</v>
      </c>
      <c r="SXS47" s="352">
        <f t="shared" si="235"/>
        <v>0</v>
      </c>
      <c r="SXT47" s="352">
        <f t="shared" si="235"/>
        <v>0</v>
      </c>
      <c r="SXU47" s="352">
        <f t="shared" si="235"/>
        <v>0</v>
      </c>
      <c r="SXV47" s="352">
        <f t="shared" si="235"/>
        <v>0</v>
      </c>
      <c r="SXW47" s="352">
        <f t="shared" si="235"/>
        <v>0</v>
      </c>
      <c r="SXX47" s="352">
        <f t="shared" si="235"/>
        <v>0</v>
      </c>
      <c r="SXY47" s="352">
        <f t="shared" si="235"/>
        <v>0</v>
      </c>
      <c r="SXZ47" s="352">
        <f t="shared" si="235"/>
        <v>0</v>
      </c>
      <c r="SYA47" s="352">
        <f t="shared" si="235"/>
        <v>0</v>
      </c>
      <c r="SYB47" s="352">
        <f t="shared" si="235"/>
        <v>0</v>
      </c>
      <c r="SYC47" s="352">
        <f t="shared" si="235"/>
        <v>0</v>
      </c>
      <c r="SYD47" s="352">
        <f t="shared" si="235"/>
        <v>0</v>
      </c>
      <c r="SYE47" s="352">
        <f t="shared" si="235"/>
        <v>0</v>
      </c>
      <c r="SYF47" s="352">
        <f t="shared" si="235"/>
        <v>0</v>
      </c>
      <c r="SYG47" s="352">
        <f t="shared" si="235"/>
        <v>0</v>
      </c>
      <c r="SYH47" s="352">
        <f t="shared" si="235"/>
        <v>0</v>
      </c>
      <c r="SYI47" s="352">
        <f t="shared" si="235"/>
        <v>0</v>
      </c>
      <c r="SYJ47" s="352">
        <f t="shared" si="235"/>
        <v>0</v>
      </c>
      <c r="SYK47" s="352">
        <f t="shared" si="235"/>
        <v>0</v>
      </c>
      <c r="SYL47" s="352">
        <f t="shared" si="235"/>
        <v>0</v>
      </c>
      <c r="SYM47" s="352">
        <f t="shared" si="235"/>
        <v>0</v>
      </c>
      <c r="SYN47" s="352">
        <f t="shared" si="235"/>
        <v>0</v>
      </c>
      <c r="SYO47" s="352">
        <f t="shared" si="235"/>
        <v>0</v>
      </c>
      <c r="SYP47" s="352">
        <f t="shared" si="235"/>
        <v>0</v>
      </c>
      <c r="SYQ47" s="352">
        <f t="shared" si="235"/>
        <v>0</v>
      </c>
      <c r="SYR47" s="352">
        <f t="shared" si="235"/>
        <v>0</v>
      </c>
      <c r="SYS47" s="352">
        <f t="shared" si="235"/>
        <v>0</v>
      </c>
      <c r="SYT47" s="352">
        <f t="shared" ref="SYT47:TBE47" si="236">SUM(SYT43:SYT46)</f>
        <v>0</v>
      </c>
      <c r="SYU47" s="352">
        <f t="shared" si="236"/>
        <v>0</v>
      </c>
      <c r="SYV47" s="352">
        <f t="shared" si="236"/>
        <v>0</v>
      </c>
      <c r="SYW47" s="352">
        <f t="shared" si="236"/>
        <v>0</v>
      </c>
      <c r="SYX47" s="352">
        <f t="shared" si="236"/>
        <v>0</v>
      </c>
      <c r="SYY47" s="352">
        <f t="shared" si="236"/>
        <v>0</v>
      </c>
      <c r="SYZ47" s="352">
        <f t="shared" si="236"/>
        <v>0</v>
      </c>
      <c r="SZA47" s="352">
        <f t="shared" si="236"/>
        <v>0</v>
      </c>
      <c r="SZB47" s="352">
        <f t="shared" si="236"/>
        <v>0</v>
      </c>
      <c r="SZC47" s="352">
        <f t="shared" si="236"/>
        <v>0</v>
      </c>
      <c r="SZD47" s="352">
        <f t="shared" si="236"/>
        <v>0</v>
      </c>
      <c r="SZE47" s="352">
        <f t="shared" si="236"/>
        <v>0</v>
      </c>
      <c r="SZF47" s="352">
        <f t="shared" si="236"/>
        <v>0</v>
      </c>
      <c r="SZG47" s="352">
        <f t="shared" si="236"/>
        <v>0</v>
      </c>
      <c r="SZH47" s="352">
        <f t="shared" si="236"/>
        <v>0</v>
      </c>
      <c r="SZI47" s="352">
        <f t="shared" si="236"/>
        <v>0</v>
      </c>
      <c r="SZJ47" s="352">
        <f t="shared" si="236"/>
        <v>0</v>
      </c>
      <c r="SZK47" s="352">
        <f t="shared" si="236"/>
        <v>0</v>
      </c>
      <c r="SZL47" s="352">
        <f t="shared" si="236"/>
        <v>0</v>
      </c>
      <c r="SZM47" s="352">
        <f t="shared" si="236"/>
        <v>0</v>
      </c>
      <c r="SZN47" s="352">
        <f t="shared" si="236"/>
        <v>0</v>
      </c>
      <c r="SZO47" s="352">
        <f t="shared" si="236"/>
        <v>0</v>
      </c>
      <c r="SZP47" s="352">
        <f t="shared" si="236"/>
        <v>0</v>
      </c>
      <c r="SZQ47" s="352">
        <f t="shared" si="236"/>
        <v>0</v>
      </c>
      <c r="SZR47" s="352">
        <f t="shared" si="236"/>
        <v>0</v>
      </c>
      <c r="SZS47" s="352">
        <f t="shared" si="236"/>
        <v>0</v>
      </c>
      <c r="SZT47" s="352">
        <f t="shared" si="236"/>
        <v>0</v>
      </c>
      <c r="SZU47" s="352">
        <f t="shared" si="236"/>
        <v>0</v>
      </c>
      <c r="SZV47" s="352">
        <f t="shared" si="236"/>
        <v>0</v>
      </c>
      <c r="SZW47" s="352">
        <f t="shared" si="236"/>
        <v>0</v>
      </c>
      <c r="SZX47" s="352">
        <f t="shared" si="236"/>
        <v>0</v>
      </c>
      <c r="SZY47" s="352">
        <f t="shared" si="236"/>
        <v>0</v>
      </c>
      <c r="SZZ47" s="352">
        <f t="shared" si="236"/>
        <v>0</v>
      </c>
      <c r="TAA47" s="352">
        <f t="shared" si="236"/>
        <v>0</v>
      </c>
      <c r="TAB47" s="352">
        <f t="shared" si="236"/>
        <v>0</v>
      </c>
      <c r="TAC47" s="352">
        <f t="shared" si="236"/>
        <v>0</v>
      </c>
      <c r="TAD47" s="352">
        <f t="shared" si="236"/>
        <v>0</v>
      </c>
      <c r="TAE47" s="352">
        <f t="shared" si="236"/>
        <v>0</v>
      </c>
      <c r="TAF47" s="352">
        <f t="shared" si="236"/>
        <v>0</v>
      </c>
      <c r="TAG47" s="352">
        <f t="shared" si="236"/>
        <v>0</v>
      </c>
      <c r="TAH47" s="352">
        <f t="shared" si="236"/>
        <v>0</v>
      </c>
      <c r="TAI47" s="352">
        <f t="shared" si="236"/>
        <v>0</v>
      </c>
      <c r="TAJ47" s="352">
        <f t="shared" si="236"/>
        <v>0</v>
      </c>
      <c r="TAK47" s="352">
        <f t="shared" si="236"/>
        <v>0</v>
      </c>
      <c r="TAL47" s="352">
        <f t="shared" si="236"/>
        <v>0</v>
      </c>
      <c r="TAM47" s="352">
        <f t="shared" si="236"/>
        <v>0</v>
      </c>
      <c r="TAN47" s="352">
        <f t="shared" si="236"/>
        <v>0</v>
      </c>
      <c r="TAO47" s="352">
        <f t="shared" si="236"/>
        <v>0</v>
      </c>
      <c r="TAP47" s="352">
        <f t="shared" si="236"/>
        <v>0</v>
      </c>
      <c r="TAQ47" s="352">
        <f t="shared" si="236"/>
        <v>0</v>
      </c>
      <c r="TAR47" s="352">
        <f t="shared" si="236"/>
        <v>0</v>
      </c>
      <c r="TAS47" s="352">
        <f t="shared" si="236"/>
        <v>0</v>
      </c>
      <c r="TAT47" s="352">
        <f t="shared" si="236"/>
        <v>0</v>
      </c>
      <c r="TAU47" s="352">
        <f t="shared" si="236"/>
        <v>0</v>
      </c>
      <c r="TAV47" s="352">
        <f t="shared" si="236"/>
        <v>0</v>
      </c>
      <c r="TAW47" s="352">
        <f t="shared" si="236"/>
        <v>0</v>
      </c>
      <c r="TAX47" s="352">
        <f t="shared" si="236"/>
        <v>0</v>
      </c>
      <c r="TAY47" s="352">
        <f t="shared" si="236"/>
        <v>0</v>
      </c>
      <c r="TAZ47" s="352">
        <f t="shared" si="236"/>
        <v>0</v>
      </c>
      <c r="TBA47" s="352">
        <f t="shared" si="236"/>
        <v>0</v>
      </c>
      <c r="TBB47" s="352">
        <f t="shared" si="236"/>
        <v>0</v>
      </c>
      <c r="TBC47" s="352">
        <f t="shared" si="236"/>
        <v>0</v>
      </c>
      <c r="TBD47" s="352">
        <f t="shared" si="236"/>
        <v>0</v>
      </c>
      <c r="TBE47" s="352">
        <f t="shared" si="236"/>
        <v>0</v>
      </c>
      <c r="TBF47" s="352">
        <f t="shared" ref="TBF47:TDQ47" si="237">SUM(TBF43:TBF46)</f>
        <v>0</v>
      </c>
      <c r="TBG47" s="352">
        <f t="shared" si="237"/>
        <v>0</v>
      </c>
      <c r="TBH47" s="352">
        <f t="shared" si="237"/>
        <v>0</v>
      </c>
      <c r="TBI47" s="352">
        <f t="shared" si="237"/>
        <v>0</v>
      </c>
      <c r="TBJ47" s="352">
        <f t="shared" si="237"/>
        <v>0</v>
      </c>
      <c r="TBK47" s="352">
        <f t="shared" si="237"/>
        <v>0</v>
      </c>
      <c r="TBL47" s="352">
        <f t="shared" si="237"/>
        <v>0</v>
      </c>
      <c r="TBM47" s="352">
        <f t="shared" si="237"/>
        <v>0</v>
      </c>
      <c r="TBN47" s="352">
        <f t="shared" si="237"/>
        <v>0</v>
      </c>
      <c r="TBO47" s="352">
        <f t="shared" si="237"/>
        <v>0</v>
      </c>
      <c r="TBP47" s="352">
        <f t="shared" si="237"/>
        <v>0</v>
      </c>
      <c r="TBQ47" s="352">
        <f t="shared" si="237"/>
        <v>0</v>
      </c>
      <c r="TBR47" s="352">
        <f t="shared" si="237"/>
        <v>0</v>
      </c>
      <c r="TBS47" s="352">
        <f t="shared" si="237"/>
        <v>0</v>
      </c>
      <c r="TBT47" s="352">
        <f t="shared" si="237"/>
        <v>0</v>
      </c>
      <c r="TBU47" s="352">
        <f t="shared" si="237"/>
        <v>0</v>
      </c>
      <c r="TBV47" s="352">
        <f t="shared" si="237"/>
        <v>0</v>
      </c>
      <c r="TBW47" s="352">
        <f t="shared" si="237"/>
        <v>0</v>
      </c>
      <c r="TBX47" s="352">
        <f t="shared" si="237"/>
        <v>0</v>
      </c>
      <c r="TBY47" s="352">
        <f t="shared" si="237"/>
        <v>0</v>
      </c>
      <c r="TBZ47" s="352">
        <f t="shared" si="237"/>
        <v>0</v>
      </c>
      <c r="TCA47" s="352">
        <f t="shared" si="237"/>
        <v>0</v>
      </c>
      <c r="TCB47" s="352">
        <f t="shared" si="237"/>
        <v>0</v>
      </c>
      <c r="TCC47" s="352">
        <f t="shared" si="237"/>
        <v>0</v>
      </c>
      <c r="TCD47" s="352">
        <f t="shared" si="237"/>
        <v>0</v>
      </c>
      <c r="TCE47" s="352">
        <f t="shared" si="237"/>
        <v>0</v>
      </c>
      <c r="TCF47" s="352">
        <f t="shared" si="237"/>
        <v>0</v>
      </c>
      <c r="TCG47" s="352">
        <f t="shared" si="237"/>
        <v>0</v>
      </c>
      <c r="TCH47" s="352">
        <f t="shared" si="237"/>
        <v>0</v>
      </c>
      <c r="TCI47" s="352">
        <f t="shared" si="237"/>
        <v>0</v>
      </c>
      <c r="TCJ47" s="352">
        <f t="shared" si="237"/>
        <v>0</v>
      </c>
      <c r="TCK47" s="352">
        <f t="shared" si="237"/>
        <v>0</v>
      </c>
      <c r="TCL47" s="352">
        <f t="shared" si="237"/>
        <v>0</v>
      </c>
      <c r="TCM47" s="352">
        <f t="shared" si="237"/>
        <v>0</v>
      </c>
      <c r="TCN47" s="352">
        <f t="shared" si="237"/>
        <v>0</v>
      </c>
      <c r="TCO47" s="352">
        <f t="shared" si="237"/>
        <v>0</v>
      </c>
      <c r="TCP47" s="352">
        <f t="shared" si="237"/>
        <v>0</v>
      </c>
      <c r="TCQ47" s="352">
        <f t="shared" si="237"/>
        <v>0</v>
      </c>
      <c r="TCR47" s="352">
        <f t="shared" si="237"/>
        <v>0</v>
      </c>
      <c r="TCS47" s="352">
        <f t="shared" si="237"/>
        <v>0</v>
      </c>
      <c r="TCT47" s="352">
        <f t="shared" si="237"/>
        <v>0</v>
      </c>
      <c r="TCU47" s="352">
        <f t="shared" si="237"/>
        <v>0</v>
      </c>
      <c r="TCV47" s="352">
        <f t="shared" si="237"/>
        <v>0</v>
      </c>
      <c r="TCW47" s="352">
        <f t="shared" si="237"/>
        <v>0</v>
      </c>
      <c r="TCX47" s="352">
        <f t="shared" si="237"/>
        <v>0</v>
      </c>
      <c r="TCY47" s="352">
        <f t="shared" si="237"/>
        <v>0</v>
      </c>
      <c r="TCZ47" s="352">
        <f t="shared" si="237"/>
        <v>0</v>
      </c>
      <c r="TDA47" s="352">
        <f t="shared" si="237"/>
        <v>0</v>
      </c>
      <c r="TDB47" s="352">
        <f t="shared" si="237"/>
        <v>0</v>
      </c>
      <c r="TDC47" s="352">
        <f t="shared" si="237"/>
        <v>0</v>
      </c>
      <c r="TDD47" s="352">
        <f t="shared" si="237"/>
        <v>0</v>
      </c>
      <c r="TDE47" s="352">
        <f t="shared" si="237"/>
        <v>0</v>
      </c>
      <c r="TDF47" s="352">
        <f t="shared" si="237"/>
        <v>0</v>
      </c>
      <c r="TDG47" s="352">
        <f t="shared" si="237"/>
        <v>0</v>
      </c>
      <c r="TDH47" s="352">
        <f t="shared" si="237"/>
        <v>0</v>
      </c>
      <c r="TDI47" s="352">
        <f t="shared" si="237"/>
        <v>0</v>
      </c>
      <c r="TDJ47" s="352">
        <f t="shared" si="237"/>
        <v>0</v>
      </c>
      <c r="TDK47" s="352">
        <f t="shared" si="237"/>
        <v>0</v>
      </c>
      <c r="TDL47" s="352">
        <f t="shared" si="237"/>
        <v>0</v>
      </c>
      <c r="TDM47" s="352">
        <f t="shared" si="237"/>
        <v>0</v>
      </c>
      <c r="TDN47" s="352">
        <f t="shared" si="237"/>
        <v>0</v>
      </c>
      <c r="TDO47" s="352">
        <f t="shared" si="237"/>
        <v>0</v>
      </c>
      <c r="TDP47" s="352">
        <f t="shared" si="237"/>
        <v>0</v>
      </c>
      <c r="TDQ47" s="352">
        <f t="shared" si="237"/>
        <v>0</v>
      </c>
      <c r="TDR47" s="352">
        <f t="shared" ref="TDR47:TGC47" si="238">SUM(TDR43:TDR46)</f>
        <v>0</v>
      </c>
      <c r="TDS47" s="352">
        <f t="shared" si="238"/>
        <v>0</v>
      </c>
      <c r="TDT47" s="352">
        <f t="shared" si="238"/>
        <v>0</v>
      </c>
      <c r="TDU47" s="352">
        <f t="shared" si="238"/>
        <v>0</v>
      </c>
      <c r="TDV47" s="352">
        <f t="shared" si="238"/>
        <v>0</v>
      </c>
      <c r="TDW47" s="352">
        <f t="shared" si="238"/>
        <v>0</v>
      </c>
      <c r="TDX47" s="352">
        <f t="shared" si="238"/>
        <v>0</v>
      </c>
      <c r="TDY47" s="352">
        <f t="shared" si="238"/>
        <v>0</v>
      </c>
      <c r="TDZ47" s="352">
        <f t="shared" si="238"/>
        <v>0</v>
      </c>
      <c r="TEA47" s="352">
        <f t="shared" si="238"/>
        <v>0</v>
      </c>
      <c r="TEB47" s="352">
        <f t="shared" si="238"/>
        <v>0</v>
      </c>
      <c r="TEC47" s="352">
        <f t="shared" si="238"/>
        <v>0</v>
      </c>
      <c r="TED47" s="352">
        <f t="shared" si="238"/>
        <v>0</v>
      </c>
      <c r="TEE47" s="352">
        <f t="shared" si="238"/>
        <v>0</v>
      </c>
      <c r="TEF47" s="352">
        <f t="shared" si="238"/>
        <v>0</v>
      </c>
      <c r="TEG47" s="352">
        <f t="shared" si="238"/>
        <v>0</v>
      </c>
      <c r="TEH47" s="352">
        <f t="shared" si="238"/>
        <v>0</v>
      </c>
      <c r="TEI47" s="352">
        <f t="shared" si="238"/>
        <v>0</v>
      </c>
      <c r="TEJ47" s="352">
        <f t="shared" si="238"/>
        <v>0</v>
      </c>
      <c r="TEK47" s="352">
        <f t="shared" si="238"/>
        <v>0</v>
      </c>
      <c r="TEL47" s="352">
        <f t="shared" si="238"/>
        <v>0</v>
      </c>
      <c r="TEM47" s="352">
        <f t="shared" si="238"/>
        <v>0</v>
      </c>
      <c r="TEN47" s="352">
        <f t="shared" si="238"/>
        <v>0</v>
      </c>
      <c r="TEO47" s="352">
        <f t="shared" si="238"/>
        <v>0</v>
      </c>
      <c r="TEP47" s="352">
        <f t="shared" si="238"/>
        <v>0</v>
      </c>
      <c r="TEQ47" s="352">
        <f t="shared" si="238"/>
        <v>0</v>
      </c>
      <c r="TER47" s="352">
        <f t="shared" si="238"/>
        <v>0</v>
      </c>
      <c r="TES47" s="352">
        <f t="shared" si="238"/>
        <v>0</v>
      </c>
      <c r="TET47" s="352">
        <f t="shared" si="238"/>
        <v>0</v>
      </c>
      <c r="TEU47" s="352">
        <f t="shared" si="238"/>
        <v>0</v>
      </c>
      <c r="TEV47" s="352">
        <f t="shared" si="238"/>
        <v>0</v>
      </c>
      <c r="TEW47" s="352">
        <f t="shared" si="238"/>
        <v>0</v>
      </c>
      <c r="TEX47" s="352">
        <f t="shared" si="238"/>
        <v>0</v>
      </c>
      <c r="TEY47" s="352">
        <f t="shared" si="238"/>
        <v>0</v>
      </c>
      <c r="TEZ47" s="352">
        <f t="shared" si="238"/>
        <v>0</v>
      </c>
      <c r="TFA47" s="352">
        <f t="shared" si="238"/>
        <v>0</v>
      </c>
      <c r="TFB47" s="352">
        <f t="shared" si="238"/>
        <v>0</v>
      </c>
      <c r="TFC47" s="352">
        <f t="shared" si="238"/>
        <v>0</v>
      </c>
      <c r="TFD47" s="352">
        <f t="shared" si="238"/>
        <v>0</v>
      </c>
      <c r="TFE47" s="352">
        <f t="shared" si="238"/>
        <v>0</v>
      </c>
      <c r="TFF47" s="352">
        <f t="shared" si="238"/>
        <v>0</v>
      </c>
      <c r="TFG47" s="352">
        <f t="shared" si="238"/>
        <v>0</v>
      </c>
      <c r="TFH47" s="352">
        <f t="shared" si="238"/>
        <v>0</v>
      </c>
      <c r="TFI47" s="352">
        <f t="shared" si="238"/>
        <v>0</v>
      </c>
      <c r="TFJ47" s="352">
        <f t="shared" si="238"/>
        <v>0</v>
      </c>
      <c r="TFK47" s="352">
        <f t="shared" si="238"/>
        <v>0</v>
      </c>
      <c r="TFL47" s="352">
        <f t="shared" si="238"/>
        <v>0</v>
      </c>
      <c r="TFM47" s="352">
        <f t="shared" si="238"/>
        <v>0</v>
      </c>
      <c r="TFN47" s="352">
        <f t="shared" si="238"/>
        <v>0</v>
      </c>
      <c r="TFO47" s="352">
        <f t="shared" si="238"/>
        <v>0</v>
      </c>
      <c r="TFP47" s="352">
        <f t="shared" si="238"/>
        <v>0</v>
      </c>
      <c r="TFQ47" s="352">
        <f t="shared" si="238"/>
        <v>0</v>
      </c>
      <c r="TFR47" s="352">
        <f t="shared" si="238"/>
        <v>0</v>
      </c>
      <c r="TFS47" s="352">
        <f t="shared" si="238"/>
        <v>0</v>
      </c>
      <c r="TFT47" s="352">
        <f t="shared" si="238"/>
        <v>0</v>
      </c>
      <c r="TFU47" s="352">
        <f t="shared" si="238"/>
        <v>0</v>
      </c>
      <c r="TFV47" s="352">
        <f t="shared" si="238"/>
        <v>0</v>
      </c>
      <c r="TFW47" s="352">
        <f t="shared" si="238"/>
        <v>0</v>
      </c>
      <c r="TFX47" s="352">
        <f t="shared" si="238"/>
        <v>0</v>
      </c>
      <c r="TFY47" s="352">
        <f t="shared" si="238"/>
        <v>0</v>
      </c>
      <c r="TFZ47" s="352">
        <f t="shared" si="238"/>
        <v>0</v>
      </c>
      <c r="TGA47" s="352">
        <f t="shared" si="238"/>
        <v>0</v>
      </c>
      <c r="TGB47" s="352">
        <f t="shared" si="238"/>
        <v>0</v>
      </c>
      <c r="TGC47" s="352">
        <f t="shared" si="238"/>
        <v>0</v>
      </c>
      <c r="TGD47" s="352">
        <f t="shared" ref="TGD47:TIO47" si="239">SUM(TGD43:TGD46)</f>
        <v>0</v>
      </c>
      <c r="TGE47" s="352">
        <f t="shared" si="239"/>
        <v>0</v>
      </c>
      <c r="TGF47" s="352">
        <f t="shared" si="239"/>
        <v>0</v>
      </c>
      <c r="TGG47" s="352">
        <f t="shared" si="239"/>
        <v>0</v>
      </c>
      <c r="TGH47" s="352">
        <f t="shared" si="239"/>
        <v>0</v>
      </c>
      <c r="TGI47" s="352">
        <f t="shared" si="239"/>
        <v>0</v>
      </c>
      <c r="TGJ47" s="352">
        <f t="shared" si="239"/>
        <v>0</v>
      </c>
      <c r="TGK47" s="352">
        <f t="shared" si="239"/>
        <v>0</v>
      </c>
      <c r="TGL47" s="352">
        <f t="shared" si="239"/>
        <v>0</v>
      </c>
      <c r="TGM47" s="352">
        <f t="shared" si="239"/>
        <v>0</v>
      </c>
      <c r="TGN47" s="352">
        <f t="shared" si="239"/>
        <v>0</v>
      </c>
      <c r="TGO47" s="352">
        <f t="shared" si="239"/>
        <v>0</v>
      </c>
      <c r="TGP47" s="352">
        <f t="shared" si="239"/>
        <v>0</v>
      </c>
      <c r="TGQ47" s="352">
        <f t="shared" si="239"/>
        <v>0</v>
      </c>
      <c r="TGR47" s="352">
        <f t="shared" si="239"/>
        <v>0</v>
      </c>
      <c r="TGS47" s="352">
        <f t="shared" si="239"/>
        <v>0</v>
      </c>
      <c r="TGT47" s="352">
        <f t="shared" si="239"/>
        <v>0</v>
      </c>
      <c r="TGU47" s="352">
        <f t="shared" si="239"/>
        <v>0</v>
      </c>
      <c r="TGV47" s="352">
        <f t="shared" si="239"/>
        <v>0</v>
      </c>
      <c r="TGW47" s="352">
        <f t="shared" si="239"/>
        <v>0</v>
      </c>
      <c r="TGX47" s="352">
        <f t="shared" si="239"/>
        <v>0</v>
      </c>
      <c r="TGY47" s="352">
        <f t="shared" si="239"/>
        <v>0</v>
      </c>
      <c r="TGZ47" s="352">
        <f t="shared" si="239"/>
        <v>0</v>
      </c>
      <c r="THA47" s="352">
        <f t="shared" si="239"/>
        <v>0</v>
      </c>
      <c r="THB47" s="352">
        <f t="shared" si="239"/>
        <v>0</v>
      </c>
      <c r="THC47" s="352">
        <f t="shared" si="239"/>
        <v>0</v>
      </c>
      <c r="THD47" s="352">
        <f t="shared" si="239"/>
        <v>0</v>
      </c>
      <c r="THE47" s="352">
        <f t="shared" si="239"/>
        <v>0</v>
      </c>
      <c r="THF47" s="352">
        <f t="shared" si="239"/>
        <v>0</v>
      </c>
      <c r="THG47" s="352">
        <f t="shared" si="239"/>
        <v>0</v>
      </c>
      <c r="THH47" s="352">
        <f t="shared" si="239"/>
        <v>0</v>
      </c>
      <c r="THI47" s="352">
        <f t="shared" si="239"/>
        <v>0</v>
      </c>
      <c r="THJ47" s="352">
        <f t="shared" si="239"/>
        <v>0</v>
      </c>
      <c r="THK47" s="352">
        <f t="shared" si="239"/>
        <v>0</v>
      </c>
      <c r="THL47" s="352">
        <f t="shared" si="239"/>
        <v>0</v>
      </c>
      <c r="THM47" s="352">
        <f t="shared" si="239"/>
        <v>0</v>
      </c>
      <c r="THN47" s="352">
        <f t="shared" si="239"/>
        <v>0</v>
      </c>
      <c r="THO47" s="352">
        <f t="shared" si="239"/>
        <v>0</v>
      </c>
      <c r="THP47" s="352">
        <f t="shared" si="239"/>
        <v>0</v>
      </c>
      <c r="THQ47" s="352">
        <f t="shared" si="239"/>
        <v>0</v>
      </c>
      <c r="THR47" s="352">
        <f t="shared" si="239"/>
        <v>0</v>
      </c>
      <c r="THS47" s="352">
        <f t="shared" si="239"/>
        <v>0</v>
      </c>
      <c r="THT47" s="352">
        <f t="shared" si="239"/>
        <v>0</v>
      </c>
      <c r="THU47" s="352">
        <f t="shared" si="239"/>
        <v>0</v>
      </c>
      <c r="THV47" s="352">
        <f t="shared" si="239"/>
        <v>0</v>
      </c>
      <c r="THW47" s="352">
        <f t="shared" si="239"/>
        <v>0</v>
      </c>
      <c r="THX47" s="352">
        <f t="shared" si="239"/>
        <v>0</v>
      </c>
      <c r="THY47" s="352">
        <f t="shared" si="239"/>
        <v>0</v>
      </c>
      <c r="THZ47" s="352">
        <f t="shared" si="239"/>
        <v>0</v>
      </c>
      <c r="TIA47" s="352">
        <f t="shared" si="239"/>
        <v>0</v>
      </c>
      <c r="TIB47" s="352">
        <f t="shared" si="239"/>
        <v>0</v>
      </c>
      <c r="TIC47" s="352">
        <f t="shared" si="239"/>
        <v>0</v>
      </c>
      <c r="TID47" s="352">
        <f t="shared" si="239"/>
        <v>0</v>
      </c>
      <c r="TIE47" s="352">
        <f t="shared" si="239"/>
        <v>0</v>
      </c>
      <c r="TIF47" s="352">
        <f t="shared" si="239"/>
        <v>0</v>
      </c>
      <c r="TIG47" s="352">
        <f t="shared" si="239"/>
        <v>0</v>
      </c>
      <c r="TIH47" s="352">
        <f t="shared" si="239"/>
        <v>0</v>
      </c>
      <c r="TII47" s="352">
        <f t="shared" si="239"/>
        <v>0</v>
      </c>
      <c r="TIJ47" s="352">
        <f t="shared" si="239"/>
        <v>0</v>
      </c>
      <c r="TIK47" s="352">
        <f t="shared" si="239"/>
        <v>0</v>
      </c>
      <c r="TIL47" s="352">
        <f t="shared" si="239"/>
        <v>0</v>
      </c>
      <c r="TIM47" s="352">
        <f t="shared" si="239"/>
        <v>0</v>
      </c>
      <c r="TIN47" s="352">
        <f t="shared" si="239"/>
        <v>0</v>
      </c>
      <c r="TIO47" s="352">
        <f t="shared" si="239"/>
        <v>0</v>
      </c>
      <c r="TIP47" s="352">
        <f t="shared" ref="TIP47:TLA47" si="240">SUM(TIP43:TIP46)</f>
        <v>0</v>
      </c>
      <c r="TIQ47" s="352">
        <f t="shared" si="240"/>
        <v>0</v>
      </c>
      <c r="TIR47" s="352">
        <f t="shared" si="240"/>
        <v>0</v>
      </c>
      <c r="TIS47" s="352">
        <f t="shared" si="240"/>
        <v>0</v>
      </c>
      <c r="TIT47" s="352">
        <f t="shared" si="240"/>
        <v>0</v>
      </c>
      <c r="TIU47" s="352">
        <f t="shared" si="240"/>
        <v>0</v>
      </c>
      <c r="TIV47" s="352">
        <f t="shared" si="240"/>
        <v>0</v>
      </c>
      <c r="TIW47" s="352">
        <f t="shared" si="240"/>
        <v>0</v>
      </c>
      <c r="TIX47" s="352">
        <f t="shared" si="240"/>
        <v>0</v>
      </c>
      <c r="TIY47" s="352">
        <f t="shared" si="240"/>
        <v>0</v>
      </c>
      <c r="TIZ47" s="352">
        <f t="shared" si="240"/>
        <v>0</v>
      </c>
      <c r="TJA47" s="352">
        <f t="shared" si="240"/>
        <v>0</v>
      </c>
      <c r="TJB47" s="352">
        <f t="shared" si="240"/>
        <v>0</v>
      </c>
      <c r="TJC47" s="352">
        <f t="shared" si="240"/>
        <v>0</v>
      </c>
      <c r="TJD47" s="352">
        <f t="shared" si="240"/>
        <v>0</v>
      </c>
      <c r="TJE47" s="352">
        <f t="shared" si="240"/>
        <v>0</v>
      </c>
      <c r="TJF47" s="352">
        <f t="shared" si="240"/>
        <v>0</v>
      </c>
      <c r="TJG47" s="352">
        <f t="shared" si="240"/>
        <v>0</v>
      </c>
      <c r="TJH47" s="352">
        <f t="shared" si="240"/>
        <v>0</v>
      </c>
      <c r="TJI47" s="352">
        <f t="shared" si="240"/>
        <v>0</v>
      </c>
      <c r="TJJ47" s="352">
        <f t="shared" si="240"/>
        <v>0</v>
      </c>
      <c r="TJK47" s="352">
        <f t="shared" si="240"/>
        <v>0</v>
      </c>
      <c r="TJL47" s="352">
        <f t="shared" si="240"/>
        <v>0</v>
      </c>
      <c r="TJM47" s="352">
        <f t="shared" si="240"/>
        <v>0</v>
      </c>
      <c r="TJN47" s="352">
        <f t="shared" si="240"/>
        <v>0</v>
      </c>
      <c r="TJO47" s="352">
        <f t="shared" si="240"/>
        <v>0</v>
      </c>
      <c r="TJP47" s="352">
        <f t="shared" si="240"/>
        <v>0</v>
      </c>
      <c r="TJQ47" s="352">
        <f t="shared" si="240"/>
        <v>0</v>
      </c>
      <c r="TJR47" s="352">
        <f t="shared" si="240"/>
        <v>0</v>
      </c>
      <c r="TJS47" s="352">
        <f t="shared" si="240"/>
        <v>0</v>
      </c>
      <c r="TJT47" s="352">
        <f t="shared" si="240"/>
        <v>0</v>
      </c>
      <c r="TJU47" s="352">
        <f t="shared" si="240"/>
        <v>0</v>
      </c>
      <c r="TJV47" s="352">
        <f t="shared" si="240"/>
        <v>0</v>
      </c>
      <c r="TJW47" s="352">
        <f t="shared" si="240"/>
        <v>0</v>
      </c>
      <c r="TJX47" s="352">
        <f t="shared" si="240"/>
        <v>0</v>
      </c>
      <c r="TJY47" s="352">
        <f t="shared" si="240"/>
        <v>0</v>
      </c>
      <c r="TJZ47" s="352">
        <f t="shared" si="240"/>
        <v>0</v>
      </c>
      <c r="TKA47" s="352">
        <f t="shared" si="240"/>
        <v>0</v>
      </c>
      <c r="TKB47" s="352">
        <f t="shared" si="240"/>
        <v>0</v>
      </c>
      <c r="TKC47" s="352">
        <f t="shared" si="240"/>
        <v>0</v>
      </c>
      <c r="TKD47" s="352">
        <f t="shared" si="240"/>
        <v>0</v>
      </c>
      <c r="TKE47" s="352">
        <f t="shared" si="240"/>
        <v>0</v>
      </c>
      <c r="TKF47" s="352">
        <f t="shared" si="240"/>
        <v>0</v>
      </c>
      <c r="TKG47" s="352">
        <f t="shared" si="240"/>
        <v>0</v>
      </c>
      <c r="TKH47" s="352">
        <f t="shared" si="240"/>
        <v>0</v>
      </c>
      <c r="TKI47" s="352">
        <f t="shared" si="240"/>
        <v>0</v>
      </c>
      <c r="TKJ47" s="352">
        <f t="shared" si="240"/>
        <v>0</v>
      </c>
      <c r="TKK47" s="352">
        <f t="shared" si="240"/>
        <v>0</v>
      </c>
      <c r="TKL47" s="352">
        <f t="shared" si="240"/>
        <v>0</v>
      </c>
      <c r="TKM47" s="352">
        <f t="shared" si="240"/>
        <v>0</v>
      </c>
      <c r="TKN47" s="352">
        <f t="shared" si="240"/>
        <v>0</v>
      </c>
      <c r="TKO47" s="352">
        <f t="shared" si="240"/>
        <v>0</v>
      </c>
      <c r="TKP47" s="352">
        <f t="shared" si="240"/>
        <v>0</v>
      </c>
      <c r="TKQ47" s="352">
        <f t="shared" si="240"/>
        <v>0</v>
      </c>
      <c r="TKR47" s="352">
        <f t="shared" si="240"/>
        <v>0</v>
      </c>
      <c r="TKS47" s="352">
        <f t="shared" si="240"/>
        <v>0</v>
      </c>
      <c r="TKT47" s="352">
        <f t="shared" si="240"/>
        <v>0</v>
      </c>
      <c r="TKU47" s="352">
        <f t="shared" si="240"/>
        <v>0</v>
      </c>
      <c r="TKV47" s="352">
        <f t="shared" si="240"/>
        <v>0</v>
      </c>
      <c r="TKW47" s="352">
        <f t="shared" si="240"/>
        <v>0</v>
      </c>
      <c r="TKX47" s="352">
        <f t="shared" si="240"/>
        <v>0</v>
      </c>
      <c r="TKY47" s="352">
        <f t="shared" si="240"/>
        <v>0</v>
      </c>
      <c r="TKZ47" s="352">
        <f t="shared" si="240"/>
        <v>0</v>
      </c>
      <c r="TLA47" s="352">
        <f t="shared" si="240"/>
        <v>0</v>
      </c>
      <c r="TLB47" s="352">
        <f t="shared" ref="TLB47:TNM47" si="241">SUM(TLB43:TLB46)</f>
        <v>0</v>
      </c>
      <c r="TLC47" s="352">
        <f t="shared" si="241"/>
        <v>0</v>
      </c>
      <c r="TLD47" s="352">
        <f t="shared" si="241"/>
        <v>0</v>
      </c>
      <c r="TLE47" s="352">
        <f t="shared" si="241"/>
        <v>0</v>
      </c>
      <c r="TLF47" s="352">
        <f t="shared" si="241"/>
        <v>0</v>
      </c>
      <c r="TLG47" s="352">
        <f t="shared" si="241"/>
        <v>0</v>
      </c>
      <c r="TLH47" s="352">
        <f t="shared" si="241"/>
        <v>0</v>
      </c>
      <c r="TLI47" s="352">
        <f t="shared" si="241"/>
        <v>0</v>
      </c>
      <c r="TLJ47" s="352">
        <f t="shared" si="241"/>
        <v>0</v>
      </c>
      <c r="TLK47" s="352">
        <f t="shared" si="241"/>
        <v>0</v>
      </c>
      <c r="TLL47" s="352">
        <f t="shared" si="241"/>
        <v>0</v>
      </c>
      <c r="TLM47" s="352">
        <f t="shared" si="241"/>
        <v>0</v>
      </c>
      <c r="TLN47" s="352">
        <f t="shared" si="241"/>
        <v>0</v>
      </c>
      <c r="TLO47" s="352">
        <f t="shared" si="241"/>
        <v>0</v>
      </c>
      <c r="TLP47" s="352">
        <f t="shared" si="241"/>
        <v>0</v>
      </c>
      <c r="TLQ47" s="352">
        <f t="shared" si="241"/>
        <v>0</v>
      </c>
      <c r="TLR47" s="352">
        <f t="shared" si="241"/>
        <v>0</v>
      </c>
      <c r="TLS47" s="352">
        <f t="shared" si="241"/>
        <v>0</v>
      </c>
      <c r="TLT47" s="352">
        <f t="shared" si="241"/>
        <v>0</v>
      </c>
      <c r="TLU47" s="352">
        <f t="shared" si="241"/>
        <v>0</v>
      </c>
      <c r="TLV47" s="352">
        <f t="shared" si="241"/>
        <v>0</v>
      </c>
      <c r="TLW47" s="352">
        <f t="shared" si="241"/>
        <v>0</v>
      </c>
      <c r="TLX47" s="352">
        <f t="shared" si="241"/>
        <v>0</v>
      </c>
      <c r="TLY47" s="352">
        <f t="shared" si="241"/>
        <v>0</v>
      </c>
      <c r="TLZ47" s="352">
        <f t="shared" si="241"/>
        <v>0</v>
      </c>
      <c r="TMA47" s="352">
        <f t="shared" si="241"/>
        <v>0</v>
      </c>
      <c r="TMB47" s="352">
        <f t="shared" si="241"/>
        <v>0</v>
      </c>
      <c r="TMC47" s="352">
        <f t="shared" si="241"/>
        <v>0</v>
      </c>
      <c r="TMD47" s="352">
        <f t="shared" si="241"/>
        <v>0</v>
      </c>
      <c r="TME47" s="352">
        <f t="shared" si="241"/>
        <v>0</v>
      </c>
      <c r="TMF47" s="352">
        <f t="shared" si="241"/>
        <v>0</v>
      </c>
      <c r="TMG47" s="352">
        <f t="shared" si="241"/>
        <v>0</v>
      </c>
      <c r="TMH47" s="352">
        <f t="shared" si="241"/>
        <v>0</v>
      </c>
      <c r="TMI47" s="352">
        <f t="shared" si="241"/>
        <v>0</v>
      </c>
      <c r="TMJ47" s="352">
        <f t="shared" si="241"/>
        <v>0</v>
      </c>
      <c r="TMK47" s="352">
        <f t="shared" si="241"/>
        <v>0</v>
      </c>
      <c r="TML47" s="352">
        <f t="shared" si="241"/>
        <v>0</v>
      </c>
      <c r="TMM47" s="352">
        <f t="shared" si="241"/>
        <v>0</v>
      </c>
      <c r="TMN47" s="352">
        <f t="shared" si="241"/>
        <v>0</v>
      </c>
      <c r="TMO47" s="352">
        <f t="shared" si="241"/>
        <v>0</v>
      </c>
      <c r="TMP47" s="352">
        <f t="shared" si="241"/>
        <v>0</v>
      </c>
      <c r="TMQ47" s="352">
        <f t="shared" si="241"/>
        <v>0</v>
      </c>
      <c r="TMR47" s="352">
        <f t="shared" si="241"/>
        <v>0</v>
      </c>
      <c r="TMS47" s="352">
        <f t="shared" si="241"/>
        <v>0</v>
      </c>
      <c r="TMT47" s="352">
        <f t="shared" si="241"/>
        <v>0</v>
      </c>
      <c r="TMU47" s="352">
        <f t="shared" si="241"/>
        <v>0</v>
      </c>
      <c r="TMV47" s="352">
        <f t="shared" si="241"/>
        <v>0</v>
      </c>
      <c r="TMW47" s="352">
        <f t="shared" si="241"/>
        <v>0</v>
      </c>
      <c r="TMX47" s="352">
        <f t="shared" si="241"/>
        <v>0</v>
      </c>
      <c r="TMY47" s="352">
        <f t="shared" si="241"/>
        <v>0</v>
      </c>
      <c r="TMZ47" s="352">
        <f t="shared" si="241"/>
        <v>0</v>
      </c>
      <c r="TNA47" s="352">
        <f t="shared" si="241"/>
        <v>0</v>
      </c>
      <c r="TNB47" s="352">
        <f t="shared" si="241"/>
        <v>0</v>
      </c>
      <c r="TNC47" s="352">
        <f t="shared" si="241"/>
        <v>0</v>
      </c>
      <c r="TND47" s="352">
        <f t="shared" si="241"/>
        <v>0</v>
      </c>
      <c r="TNE47" s="352">
        <f t="shared" si="241"/>
        <v>0</v>
      </c>
      <c r="TNF47" s="352">
        <f t="shared" si="241"/>
        <v>0</v>
      </c>
      <c r="TNG47" s="352">
        <f t="shared" si="241"/>
        <v>0</v>
      </c>
      <c r="TNH47" s="352">
        <f t="shared" si="241"/>
        <v>0</v>
      </c>
      <c r="TNI47" s="352">
        <f t="shared" si="241"/>
        <v>0</v>
      </c>
      <c r="TNJ47" s="352">
        <f t="shared" si="241"/>
        <v>0</v>
      </c>
      <c r="TNK47" s="352">
        <f t="shared" si="241"/>
        <v>0</v>
      </c>
      <c r="TNL47" s="352">
        <f t="shared" si="241"/>
        <v>0</v>
      </c>
      <c r="TNM47" s="352">
        <f t="shared" si="241"/>
        <v>0</v>
      </c>
      <c r="TNN47" s="352">
        <f t="shared" ref="TNN47:TPY47" si="242">SUM(TNN43:TNN46)</f>
        <v>0</v>
      </c>
      <c r="TNO47" s="352">
        <f t="shared" si="242"/>
        <v>0</v>
      </c>
      <c r="TNP47" s="352">
        <f t="shared" si="242"/>
        <v>0</v>
      </c>
      <c r="TNQ47" s="352">
        <f t="shared" si="242"/>
        <v>0</v>
      </c>
      <c r="TNR47" s="352">
        <f t="shared" si="242"/>
        <v>0</v>
      </c>
      <c r="TNS47" s="352">
        <f t="shared" si="242"/>
        <v>0</v>
      </c>
      <c r="TNT47" s="352">
        <f t="shared" si="242"/>
        <v>0</v>
      </c>
      <c r="TNU47" s="352">
        <f t="shared" si="242"/>
        <v>0</v>
      </c>
      <c r="TNV47" s="352">
        <f t="shared" si="242"/>
        <v>0</v>
      </c>
      <c r="TNW47" s="352">
        <f t="shared" si="242"/>
        <v>0</v>
      </c>
      <c r="TNX47" s="352">
        <f t="shared" si="242"/>
        <v>0</v>
      </c>
      <c r="TNY47" s="352">
        <f t="shared" si="242"/>
        <v>0</v>
      </c>
      <c r="TNZ47" s="352">
        <f t="shared" si="242"/>
        <v>0</v>
      </c>
      <c r="TOA47" s="352">
        <f t="shared" si="242"/>
        <v>0</v>
      </c>
      <c r="TOB47" s="352">
        <f t="shared" si="242"/>
        <v>0</v>
      </c>
      <c r="TOC47" s="352">
        <f t="shared" si="242"/>
        <v>0</v>
      </c>
      <c r="TOD47" s="352">
        <f t="shared" si="242"/>
        <v>0</v>
      </c>
      <c r="TOE47" s="352">
        <f t="shared" si="242"/>
        <v>0</v>
      </c>
      <c r="TOF47" s="352">
        <f t="shared" si="242"/>
        <v>0</v>
      </c>
      <c r="TOG47" s="352">
        <f t="shared" si="242"/>
        <v>0</v>
      </c>
      <c r="TOH47" s="352">
        <f t="shared" si="242"/>
        <v>0</v>
      </c>
      <c r="TOI47" s="352">
        <f t="shared" si="242"/>
        <v>0</v>
      </c>
      <c r="TOJ47" s="352">
        <f t="shared" si="242"/>
        <v>0</v>
      </c>
      <c r="TOK47" s="352">
        <f t="shared" si="242"/>
        <v>0</v>
      </c>
      <c r="TOL47" s="352">
        <f t="shared" si="242"/>
        <v>0</v>
      </c>
      <c r="TOM47" s="352">
        <f t="shared" si="242"/>
        <v>0</v>
      </c>
      <c r="TON47" s="352">
        <f t="shared" si="242"/>
        <v>0</v>
      </c>
      <c r="TOO47" s="352">
        <f t="shared" si="242"/>
        <v>0</v>
      </c>
      <c r="TOP47" s="352">
        <f t="shared" si="242"/>
        <v>0</v>
      </c>
      <c r="TOQ47" s="352">
        <f t="shared" si="242"/>
        <v>0</v>
      </c>
      <c r="TOR47" s="352">
        <f t="shared" si="242"/>
        <v>0</v>
      </c>
      <c r="TOS47" s="352">
        <f t="shared" si="242"/>
        <v>0</v>
      </c>
      <c r="TOT47" s="352">
        <f t="shared" si="242"/>
        <v>0</v>
      </c>
      <c r="TOU47" s="352">
        <f t="shared" si="242"/>
        <v>0</v>
      </c>
      <c r="TOV47" s="352">
        <f t="shared" si="242"/>
        <v>0</v>
      </c>
      <c r="TOW47" s="352">
        <f t="shared" si="242"/>
        <v>0</v>
      </c>
      <c r="TOX47" s="352">
        <f t="shared" si="242"/>
        <v>0</v>
      </c>
      <c r="TOY47" s="352">
        <f t="shared" si="242"/>
        <v>0</v>
      </c>
      <c r="TOZ47" s="352">
        <f t="shared" si="242"/>
        <v>0</v>
      </c>
      <c r="TPA47" s="352">
        <f t="shared" si="242"/>
        <v>0</v>
      </c>
      <c r="TPB47" s="352">
        <f t="shared" si="242"/>
        <v>0</v>
      </c>
      <c r="TPC47" s="352">
        <f t="shared" si="242"/>
        <v>0</v>
      </c>
      <c r="TPD47" s="352">
        <f t="shared" si="242"/>
        <v>0</v>
      </c>
      <c r="TPE47" s="352">
        <f t="shared" si="242"/>
        <v>0</v>
      </c>
      <c r="TPF47" s="352">
        <f t="shared" si="242"/>
        <v>0</v>
      </c>
      <c r="TPG47" s="352">
        <f t="shared" si="242"/>
        <v>0</v>
      </c>
      <c r="TPH47" s="352">
        <f t="shared" si="242"/>
        <v>0</v>
      </c>
      <c r="TPI47" s="352">
        <f t="shared" si="242"/>
        <v>0</v>
      </c>
      <c r="TPJ47" s="352">
        <f t="shared" si="242"/>
        <v>0</v>
      </c>
      <c r="TPK47" s="352">
        <f t="shared" si="242"/>
        <v>0</v>
      </c>
      <c r="TPL47" s="352">
        <f t="shared" si="242"/>
        <v>0</v>
      </c>
      <c r="TPM47" s="352">
        <f t="shared" si="242"/>
        <v>0</v>
      </c>
      <c r="TPN47" s="352">
        <f t="shared" si="242"/>
        <v>0</v>
      </c>
      <c r="TPO47" s="352">
        <f t="shared" si="242"/>
        <v>0</v>
      </c>
      <c r="TPP47" s="352">
        <f t="shared" si="242"/>
        <v>0</v>
      </c>
      <c r="TPQ47" s="352">
        <f t="shared" si="242"/>
        <v>0</v>
      </c>
      <c r="TPR47" s="352">
        <f t="shared" si="242"/>
        <v>0</v>
      </c>
      <c r="TPS47" s="352">
        <f t="shared" si="242"/>
        <v>0</v>
      </c>
      <c r="TPT47" s="352">
        <f t="shared" si="242"/>
        <v>0</v>
      </c>
      <c r="TPU47" s="352">
        <f t="shared" si="242"/>
        <v>0</v>
      </c>
      <c r="TPV47" s="352">
        <f t="shared" si="242"/>
        <v>0</v>
      </c>
      <c r="TPW47" s="352">
        <f t="shared" si="242"/>
        <v>0</v>
      </c>
      <c r="TPX47" s="352">
        <f t="shared" si="242"/>
        <v>0</v>
      </c>
      <c r="TPY47" s="352">
        <f t="shared" si="242"/>
        <v>0</v>
      </c>
      <c r="TPZ47" s="352">
        <f t="shared" ref="TPZ47:TSK47" si="243">SUM(TPZ43:TPZ46)</f>
        <v>0</v>
      </c>
      <c r="TQA47" s="352">
        <f t="shared" si="243"/>
        <v>0</v>
      </c>
      <c r="TQB47" s="352">
        <f t="shared" si="243"/>
        <v>0</v>
      </c>
      <c r="TQC47" s="352">
        <f t="shared" si="243"/>
        <v>0</v>
      </c>
      <c r="TQD47" s="352">
        <f t="shared" si="243"/>
        <v>0</v>
      </c>
      <c r="TQE47" s="352">
        <f t="shared" si="243"/>
        <v>0</v>
      </c>
      <c r="TQF47" s="352">
        <f t="shared" si="243"/>
        <v>0</v>
      </c>
      <c r="TQG47" s="352">
        <f t="shared" si="243"/>
        <v>0</v>
      </c>
      <c r="TQH47" s="352">
        <f t="shared" si="243"/>
        <v>0</v>
      </c>
      <c r="TQI47" s="352">
        <f t="shared" si="243"/>
        <v>0</v>
      </c>
      <c r="TQJ47" s="352">
        <f t="shared" si="243"/>
        <v>0</v>
      </c>
      <c r="TQK47" s="352">
        <f t="shared" si="243"/>
        <v>0</v>
      </c>
      <c r="TQL47" s="352">
        <f t="shared" si="243"/>
        <v>0</v>
      </c>
      <c r="TQM47" s="352">
        <f t="shared" si="243"/>
        <v>0</v>
      </c>
      <c r="TQN47" s="352">
        <f t="shared" si="243"/>
        <v>0</v>
      </c>
      <c r="TQO47" s="352">
        <f t="shared" si="243"/>
        <v>0</v>
      </c>
      <c r="TQP47" s="352">
        <f t="shared" si="243"/>
        <v>0</v>
      </c>
      <c r="TQQ47" s="352">
        <f t="shared" si="243"/>
        <v>0</v>
      </c>
      <c r="TQR47" s="352">
        <f t="shared" si="243"/>
        <v>0</v>
      </c>
      <c r="TQS47" s="352">
        <f t="shared" si="243"/>
        <v>0</v>
      </c>
      <c r="TQT47" s="352">
        <f t="shared" si="243"/>
        <v>0</v>
      </c>
      <c r="TQU47" s="352">
        <f t="shared" si="243"/>
        <v>0</v>
      </c>
      <c r="TQV47" s="352">
        <f t="shared" si="243"/>
        <v>0</v>
      </c>
      <c r="TQW47" s="352">
        <f t="shared" si="243"/>
        <v>0</v>
      </c>
      <c r="TQX47" s="352">
        <f t="shared" si="243"/>
        <v>0</v>
      </c>
      <c r="TQY47" s="352">
        <f t="shared" si="243"/>
        <v>0</v>
      </c>
      <c r="TQZ47" s="352">
        <f t="shared" si="243"/>
        <v>0</v>
      </c>
      <c r="TRA47" s="352">
        <f t="shared" si="243"/>
        <v>0</v>
      </c>
      <c r="TRB47" s="352">
        <f t="shared" si="243"/>
        <v>0</v>
      </c>
      <c r="TRC47" s="352">
        <f t="shared" si="243"/>
        <v>0</v>
      </c>
      <c r="TRD47" s="352">
        <f t="shared" si="243"/>
        <v>0</v>
      </c>
      <c r="TRE47" s="352">
        <f t="shared" si="243"/>
        <v>0</v>
      </c>
      <c r="TRF47" s="352">
        <f t="shared" si="243"/>
        <v>0</v>
      </c>
      <c r="TRG47" s="352">
        <f t="shared" si="243"/>
        <v>0</v>
      </c>
      <c r="TRH47" s="352">
        <f t="shared" si="243"/>
        <v>0</v>
      </c>
      <c r="TRI47" s="352">
        <f t="shared" si="243"/>
        <v>0</v>
      </c>
      <c r="TRJ47" s="352">
        <f t="shared" si="243"/>
        <v>0</v>
      </c>
      <c r="TRK47" s="352">
        <f t="shared" si="243"/>
        <v>0</v>
      </c>
      <c r="TRL47" s="352">
        <f t="shared" si="243"/>
        <v>0</v>
      </c>
      <c r="TRM47" s="352">
        <f t="shared" si="243"/>
        <v>0</v>
      </c>
      <c r="TRN47" s="352">
        <f t="shared" si="243"/>
        <v>0</v>
      </c>
      <c r="TRO47" s="352">
        <f t="shared" si="243"/>
        <v>0</v>
      </c>
      <c r="TRP47" s="352">
        <f t="shared" si="243"/>
        <v>0</v>
      </c>
      <c r="TRQ47" s="352">
        <f t="shared" si="243"/>
        <v>0</v>
      </c>
      <c r="TRR47" s="352">
        <f t="shared" si="243"/>
        <v>0</v>
      </c>
      <c r="TRS47" s="352">
        <f t="shared" si="243"/>
        <v>0</v>
      </c>
      <c r="TRT47" s="352">
        <f t="shared" si="243"/>
        <v>0</v>
      </c>
      <c r="TRU47" s="352">
        <f t="shared" si="243"/>
        <v>0</v>
      </c>
      <c r="TRV47" s="352">
        <f t="shared" si="243"/>
        <v>0</v>
      </c>
      <c r="TRW47" s="352">
        <f t="shared" si="243"/>
        <v>0</v>
      </c>
      <c r="TRX47" s="352">
        <f t="shared" si="243"/>
        <v>0</v>
      </c>
      <c r="TRY47" s="352">
        <f t="shared" si="243"/>
        <v>0</v>
      </c>
      <c r="TRZ47" s="352">
        <f t="shared" si="243"/>
        <v>0</v>
      </c>
      <c r="TSA47" s="352">
        <f t="shared" si="243"/>
        <v>0</v>
      </c>
      <c r="TSB47" s="352">
        <f t="shared" si="243"/>
        <v>0</v>
      </c>
      <c r="TSC47" s="352">
        <f t="shared" si="243"/>
        <v>0</v>
      </c>
      <c r="TSD47" s="352">
        <f t="shared" si="243"/>
        <v>0</v>
      </c>
      <c r="TSE47" s="352">
        <f t="shared" si="243"/>
        <v>0</v>
      </c>
      <c r="TSF47" s="352">
        <f t="shared" si="243"/>
        <v>0</v>
      </c>
      <c r="TSG47" s="352">
        <f t="shared" si="243"/>
        <v>0</v>
      </c>
      <c r="TSH47" s="352">
        <f t="shared" si="243"/>
        <v>0</v>
      </c>
      <c r="TSI47" s="352">
        <f t="shared" si="243"/>
        <v>0</v>
      </c>
      <c r="TSJ47" s="352">
        <f t="shared" si="243"/>
        <v>0</v>
      </c>
      <c r="TSK47" s="352">
        <f t="shared" si="243"/>
        <v>0</v>
      </c>
      <c r="TSL47" s="352">
        <f t="shared" ref="TSL47:TUW47" si="244">SUM(TSL43:TSL46)</f>
        <v>0</v>
      </c>
      <c r="TSM47" s="352">
        <f t="shared" si="244"/>
        <v>0</v>
      </c>
      <c r="TSN47" s="352">
        <f t="shared" si="244"/>
        <v>0</v>
      </c>
      <c r="TSO47" s="352">
        <f t="shared" si="244"/>
        <v>0</v>
      </c>
      <c r="TSP47" s="352">
        <f t="shared" si="244"/>
        <v>0</v>
      </c>
      <c r="TSQ47" s="352">
        <f t="shared" si="244"/>
        <v>0</v>
      </c>
      <c r="TSR47" s="352">
        <f t="shared" si="244"/>
        <v>0</v>
      </c>
      <c r="TSS47" s="352">
        <f t="shared" si="244"/>
        <v>0</v>
      </c>
      <c r="TST47" s="352">
        <f t="shared" si="244"/>
        <v>0</v>
      </c>
      <c r="TSU47" s="352">
        <f t="shared" si="244"/>
        <v>0</v>
      </c>
      <c r="TSV47" s="352">
        <f t="shared" si="244"/>
        <v>0</v>
      </c>
      <c r="TSW47" s="352">
        <f t="shared" si="244"/>
        <v>0</v>
      </c>
      <c r="TSX47" s="352">
        <f t="shared" si="244"/>
        <v>0</v>
      </c>
      <c r="TSY47" s="352">
        <f t="shared" si="244"/>
        <v>0</v>
      </c>
      <c r="TSZ47" s="352">
        <f t="shared" si="244"/>
        <v>0</v>
      </c>
      <c r="TTA47" s="352">
        <f t="shared" si="244"/>
        <v>0</v>
      </c>
      <c r="TTB47" s="352">
        <f t="shared" si="244"/>
        <v>0</v>
      </c>
      <c r="TTC47" s="352">
        <f t="shared" si="244"/>
        <v>0</v>
      </c>
      <c r="TTD47" s="352">
        <f t="shared" si="244"/>
        <v>0</v>
      </c>
      <c r="TTE47" s="352">
        <f t="shared" si="244"/>
        <v>0</v>
      </c>
      <c r="TTF47" s="352">
        <f t="shared" si="244"/>
        <v>0</v>
      </c>
      <c r="TTG47" s="352">
        <f t="shared" si="244"/>
        <v>0</v>
      </c>
      <c r="TTH47" s="352">
        <f t="shared" si="244"/>
        <v>0</v>
      </c>
      <c r="TTI47" s="352">
        <f t="shared" si="244"/>
        <v>0</v>
      </c>
      <c r="TTJ47" s="352">
        <f t="shared" si="244"/>
        <v>0</v>
      </c>
      <c r="TTK47" s="352">
        <f t="shared" si="244"/>
        <v>0</v>
      </c>
      <c r="TTL47" s="352">
        <f t="shared" si="244"/>
        <v>0</v>
      </c>
      <c r="TTM47" s="352">
        <f t="shared" si="244"/>
        <v>0</v>
      </c>
      <c r="TTN47" s="352">
        <f t="shared" si="244"/>
        <v>0</v>
      </c>
      <c r="TTO47" s="352">
        <f t="shared" si="244"/>
        <v>0</v>
      </c>
      <c r="TTP47" s="352">
        <f t="shared" si="244"/>
        <v>0</v>
      </c>
      <c r="TTQ47" s="352">
        <f t="shared" si="244"/>
        <v>0</v>
      </c>
      <c r="TTR47" s="352">
        <f t="shared" si="244"/>
        <v>0</v>
      </c>
      <c r="TTS47" s="352">
        <f t="shared" si="244"/>
        <v>0</v>
      </c>
      <c r="TTT47" s="352">
        <f t="shared" si="244"/>
        <v>0</v>
      </c>
      <c r="TTU47" s="352">
        <f t="shared" si="244"/>
        <v>0</v>
      </c>
      <c r="TTV47" s="352">
        <f t="shared" si="244"/>
        <v>0</v>
      </c>
      <c r="TTW47" s="352">
        <f t="shared" si="244"/>
        <v>0</v>
      </c>
      <c r="TTX47" s="352">
        <f t="shared" si="244"/>
        <v>0</v>
      </c>
      <c r="TTY47" s="352">
        <f t="shared" si="244"/>
        <v>0</v>
      </c>
      <c r="TTZ47" s="352">
        <f t="shared" si="244"/>
        <v>0</v>
      </c>
      <c r="TUA47" s="352">
        <f t="shared" si="244"/>
        <v>0</v>
      </c>
      <c r="TUB47" s="352">
        <f t="shared" si="244"/>
        <v>0</v>
      </c>
      <c r="TUC47" s="352">
        <f t="shared" si="244"/>
        <v>0</v>
      </c>
      <c r="TUD47" s="352">
        <f t="shared" si="244"/>
        <v>0</v>
      </c>
      <c r="TUE47" s="352">
        <f t="shared" si="244"/>
        <v>0</v>
      </c>
      <c r="TUF47" s="352">
        <f t="shared" si="244"/>
        <v>0</v>
      </c>
      <c r="TUG47" s="352">
        <f t="shared" si="244"/>
        <v>0</v>
      </c>
      <c r="TUH47" s="352">
        <f t="shared" si="244"/>
        <v>0</v>
      </c>
      <c r="TUI47" s="352">
        <f t="shared" si="244"/>
        <v>0</v>
      </c>
      <c r="TUJ47" s="352">
        <f t="shared" si="244"/>
        <v>0</v>
      </c>
      <c r="TUK47" s="352">
        <f t="shared" si="244"/>
        <v>0</v>
      </c>
      <c r="TUL47" s="352">
        <f t="shared" si="244"/>
        <v>0</v>
      </c>
      <c r="TUM47" s="352">
        <f t="shared" si="244"/>
        <v>0</v>
      </c>
      <c r="TUN47" s="352">
        <f t="shared" si="244"/>
        <v>0</v>
      </c>
      <c r="TUO47" s="352">
        <f t="shared" si="244"/>
        <v>0</v>
      </c>
      <c r="TUP47" s="352">
        <f t="shared" si="244"/>
        <v>0</v>
      </c>
      <c r="TUQ47" s="352">
        <f t="shared" si="244"/>
        <v>0</v>
      </c>
      <c r="TUR47" s="352">
        <f t="shared" si="244"/>
        <v>0</v>
      </c>
      <c r="TUS47" s="352">
        <f t="shared" si="244"/>
        <v>0</v>
      </c>
      <c r="TUT47" s="352">
        <f t="shared" si="244"/>
        <v>0</v>
      </c>
      <c r="TUU47" s="352">
        <f t="shared" si="244"/>
        <v>0</v>
      </c>
      <c r="TUV47" s="352">
        <f t="shared" si="244"/>
        <v>0</v>
      </c>
      <c r="TUW47" s="352">
        <f t="shared" si="244"/>
        <v>0</v>
      </c>
      <c r="TUX47" s="352">
        <f t="shared" ref="TUX47:TXI47" si="245">SUM(TUX43:TUX46)</f>
        <v>0</v>
      </c>
      <c r="TUY47" s="352">
        <f t="shared" si="245"/>
        <v>0</v>
      </c>
      <c r="TUZ47" s="352">
        <f t="shared" si="245"/>
        <v>0</v>
      </c>
      <c r="TVA47" s="352">
        <f t="shared" si="245"/>
        <v>0</v>
      </c>
      <c r="TVB47" s="352">
        <f t="shared" si="245"/>
        <v>0</v>
      </c>
      <c r="TVC47" s="352">
        <f t="shared" si="245"/>
        <v>0</v>
      </c>
      <c r="TVD47" s="352">
        <f t="shared" si="245"/>
        <v>0</v>
      </c>
      <c r="TVE47" s="352">
        <f t="shared" si="245"/>
        <v>0</v>
      </c>
      <c r="TVF47" s="352">
        <f t="shared" si="245"/>
        <v>0</v>
      </c>
      <c r="TVG47" s="352">
        <f t="shared" si="245"/>
        <v>0</v>
      </c>
      <c r="TVH47" s="352">
        <f t="shared" si="245"/>
        <v>0</v>
      </c>
      <c r="TVI47" s="352">
        <f t="shared" si="245"/>
        <v>0</v>
      </c>
      <c r="TVJ47" s="352">
        <f t="shared" si="245"/>
        <v>0</v>
      </c>
      <c r="TVK47" s="352">
        <f t="shared" si="245"/>
        <v>0</v>
      </c>
      <c r="TVL47" s="352">
        <f t="shared" si="245"/>
        <v>0</v>
      </c>
      <c r="TVM47" s="352">
        <f t="shared" si="245"/>
        <v>0</v>
      </c>
      <c r="TVN47" s="352">
        <f t="shared" si="245"/>
        <v>0</v>
      </c>
      <c r="TVO47" s="352">
        <f t="shared" si="245"/>
        <v>0</v>
      </c>
      <c r="TVP47" s="352">
        <f t="shared" si="245"/>
        <v>0</v>
      </c>
      <c r="TVQ47" s="352">
        <f t="shared" si="245"/>
        <v>0</v>
      </c>
      <c r="TVR47" s="352">
        <f t="shared" si="245"/>
        <v>0</v>
      </c>
      <c r="TVS47" s="352">
        <f t="shared" si="245"/>
        <v>0</v>
      </c>
      <c r="TVT47" s="352">
        <f t="shared" si="245"/>
        <v>0</v>
      </c>
      <c r="TVU47" s="352">
        <f t="shared" si="245"/>
        <v>0</v>
      </c>
      <c r="TVV47" s="352">
        <f t="shared" si="245"/>
        <v>0</v>
      </c>
      <c r="TVW47" s="352">
        <f t="shared" si="245"/>
        <v>0</v>
      </c>
      <c r="TVX47" s="352">
        <f t="shared" si="245"/>
        <v>0</v>
      </c>
      <c r="TVY47" s="352">
        <f t="shared" si="245"/>
        <v>0</v>
      </c>
      <c r="TVZ47" s="352">
        <f t="shared" si="245"/>
        <v>0</v>
      </c>
      <c r="TWA47" s="352">
        <f t="shared" si="245"/>
        <v>0</v>
      </c>
      <c r="TWB47" s="352">
        <f t="shared" si="245"/>
        <v>0</v>
      </c>
      <c r="TWC47" s="352">
        <f t="shared" si="245"/>
        <v>0</v>
      </c>
      <c r="TWD47" s="352">
        <f t="shared" si="245"/>
        <v>0</v>
      </c>
      <c r="TWE47" s="352">
        <f t="shared" si="245"/>
        <v>0</v>
      </c>
      <c r="TWF47" s="352">
        <f t="shared" si="245"/>
        <v>0</v>
      </c>
      <c r="TWG47" s="352">
        <f t="shared" si="245"/>
        <v>0</v>
      </c>
      <c r="TWH47" s="352">
        <f t="shared" si="245"/>
        <v>0</v>
      </c>
      <c r="TWI47" s="352">
        <f t="shared" si="245"/>
        <v>0</v>
      </c>
      <c r="TWJ47" s="352">
        <f t="shared" si="245"/>
        <v>0</v>
      </c>
      <c r="TWK47" s="352">
        <f t="shared" si="245"/>
        <v>0</v>
      </c>
      <c r="TWL47" s="352">
        <f t="shared" si="245"/>
        <v>0</v>
      </c>
      <c r="TWM47" s="352">
        <f t="shared" si="245"/>
        <v>0</v>
      </c>
      <c r="TWN47" s="352">
        <f t="shared" si="245"/>
        <v>0</v>
      </c>
      <c r="TWO47" s="352">
        <f t="shared" si="245"/>
        <v>0</v>
      </c>
      <c r="TWP47" s="352">
        <f t="shared" si="245"/>
        <v>0</v>
      </c>
      <c r="TWQ47" s="352">
        <f t="shared" si="245"/>
        <v>0</v>
      </c>
      <c r="TWR47" s="352">
        <f t="shared" si="245"/>
        <v>0</v>
      </c>
      <c r="TWS47" s="352">
        <f t="shared" si="245"/>
        <v>0</v>
      </c>
      <c r="TWT47" s="352">
        <f t="shared" si="245"/>
        <v>0</v>
      </c>
      <c r="TWU47" s="352">
        <f t="shared" si="245"/>
        <v>0</v>
      </c>
      <c r="TWV47" s="352">
        <f t="shared" si="245"/>
        <v>0</v>
      </c>
      <c r="TWW47" s="352">
        <f t="shared" si="245"/>
        <v>0</v>
      </c>
      <c r="TWX47" s="352">
        <f t="shared" si="245"/>
        <v>0</v>
      </c>
      <c r="TWY47" s="352">
        <f t="shared" si="245"/>
        <v>0</v>
      </c>
      <c r="TWZ47" s="352">
        <f t="shared" si="245"/>
        <v>0</v>
      </c>
      <c r="TXA47" s="352">
        <f t="shared" si="245"/>
        <v>0</v>
      </c>
      <c r="TXB47" s="352">
        <f t="shared" si="245"/>
        <v>0</v>
      </c>
      <c r="TXC47" s="352">
        <f t="shared" si="245"/>
        <v>0</v>
      </c>
      <c r="TXD47" s="352">
        <f t="shared" si="245"/>
        <v>0</v>
      </c>
      <c r="TXE47" s="352">
        <f t="shared" si="245"/>
        <v>0</v>
      </c>
      <c r="TXF47" s="352">
        <f t="shared" si="245"/>
        <v>0</v>
      </c>
      <c r="TXG47" s="352">
        <f t="shared" si="245"/>
        <v>0</v>
      </c>
      <c r="TXH47" s="352">
        <f t="shared" si="245"/>
        <v>0</v>
      </c>
      <c r="TXI47" s="352">
        <f t="shared" si="245"/>
        <v>0</v>
      </c>
      <c r="TXJ47" s="352">
        <f t="shared" ref="TXJ47:TZU47" si="246">SUM(TXJ43:TXJ46)</f>
        <v>0</v>
      </c>
      <c r="TXK47" s="352">
        <f t="shared" si="246"/>
        <v>0</v>
      </c>
      <c r="TXL47" s="352">
        <f t="shared" si="246"/>
        <v>0</v>
      </c>
      <c r="TXM47" s="352">
        <f t="shared" si="246"/>
        <v>0</v>
      </c>
      <c r="TXN47" s="352">
        <f t="shared" si="246"/>
        <v>0</v>
      </c>
      <c r="TXO47" s="352">
        <f t="shared" si="246"/>
        <v>0</v>
      </c>
      <c r="TXP47" s="352">
        <f t="shared" si="246"/>
        <v>0</v>
      </c>
      <c r="TXQ47" s="352">
        <f t="shared" si="246"/>
        <v>0</v>
      </c>
      <c r="TXR47" s="352">
        <f t="shared" si="246"/>
        <v>0</v>
      </c>
      <c r="TXS47" s="352">
        <f t="shared" si="246"/>
        <v>0</v>
      </c>
      <c r="TXT47" s="352">
        <f t="shared" si="246"/>
        <v>0</v>
      </c>
      <c r="TXU47" s="352">
        <f t="shared" si="246"/>
        <v>0</v>
      </c>
      <c r="TXV47" s="352">
        <f t="shared" si="246"/>
        <v>0</v>
      </c>
      <c r="TXW47" s="352">
        <f t="shared" si="246"/>
        <v>0</v>
      </c>
      <c r="TXX47" s="352">
        <f t="shared" si="246"/>
        <v>0</v>
      </c>
      <c r="TXY47" s="352">
        <f t="shared" si="246"/>
        <v>0</v>
      </c>
      <c r="TXZ47" s="352">
        <f t="shared" si="246"/>
        <v>0</v>
      </c>
      <c r="TYA47" s="352">
        <f t="shared" si="246"/>
        <v>0</v>
      </c>
      <c r="TYB47" s="352">
        <f t="shared" si="246"/>
        <v>0</v>
      </c>
      <c r="TYC47" s="352">
        <f t="shared" si="246"/>
        <v>0</v>
      </c>
      <c r="TYD47" s="352">
        <f t="shared" si="246"/>
        <v>0</v>
      </c>
      <c r="TYE47" s="352">
        <f t="shared" si="246"/>
        <v>0</v>
      </c>
      <c r="TYF47" s="352">
        <f t="shared" si="246"/>
        <v>0</v>
      </c>
      <c r="TYG47" s="352">
        <f t="shared" si="246"/>
        <v>0</v>
      </c>
      <c r="TYH47" s="352">
        <f t="shared" si="246"/>
        <v>0</v>
      </c>
      <c r="TYI47" s="352">
        <f t="shared" si="246"/>
        <v>0</v>
      </c>
      <c r="TYJ47" s="352">
        <f t="shared" si="246"/>
        <v>0</v>
      </c>
      <c r="TYK47" s="352">
        <f t="shared" si="246"/>
        <v>0</v>
      </c>
      <c r="TYL47" s="352">
        <f t="shared" si="246"/>
        <v>0</v>
      </c>
      <c r="TYM47" s="352">
        <f t="shared" si="246"/>
        <v>0</v>
      </c>
      <c r="TYN47" s="352">
        <f t="shared" si="246"/>
        <v>0</v>
      </c>
      <c r="TYO47" s="352">
        <f t="shared" si="246"/>
        <v>0</v>
      </c>
      <c r="TYP47" s="352">
        <f t="shared" si="246"/>
        <v>0</v>
      </c>
      <c r="TYQ47" s="352">
        <f t="shared" si="246"/>
        <v>0</v>
      </c>
      <c r="TYR47" s="352">
        <f t="shared" si="246"/>
        <v>0</v>
      </c>
      <c r="TYS47" s="352">
        <f t="shared" si="246"/>
        <v>0</v>
      </c>
      <c r="TYT47" s="352">
        <f t="shared" si="246"/>
        <v>0</v>
      </c>
      <c r="TYU47" s="352">
        <f t="shared" si="246"/>
        <v>0</v>
      </c>
      <c r="TYV47" s="352">
        <f t="shared" si="246"/>
        <v>0</v>
      </c>
      <c r="TYW47" s="352">
        <f t="shared" si="246"/>
        <v>0</v>
      </c>
      <c r="TYX47" s="352">
        <f t="shared" si="246"/>
        <v>0</v>
      </c>
      <c r="TYY47" s="352">
        <f t="shared" si="246"/>
        <v>0</v>
      </c>
      <c r="TYZ47" s="352">
        <f t="shared" si="246"/>
        <v>0</v>
      </c>
      <c r="TZA47" s="352">
        <f t="shared" si="246"/>
        <v>0</v>
      </c>
      <c r="TZB47" s="352">
        <f t="shared" si="246"/>
        <v>0</v>
      </c>
      <c r="TZC47" s="352">
        <f t="shared" si="246"/>
        <v>0</v>
      </c>
      <c r="TZD47" s="352">
        <f t="shared" si="246"/>
        <v>0</v>
      </c>
      <c r="TZE47" s="352">
        <f t="shared" si="246"/>
        <v>0</v>
      </c>
      <c r="TZF47" s="352">
        <f t="shared" si="246"/>
        <v>0</v>
      </c>
      <c r="TZG47" s="352">
        <f t="shared" si="246"/>
        <v>0</v>
      </c>
      <c r="TZH47" s="352">
        <f t="shared" si="246"/>
        <v>0</v>
      </c>
      <c r="TZI47" s="352">
        <f t="shared" si="246"/>
        <v>0</v>
      </c>
      <c r="TZJ47" s="352">
        <f t="shared" si="246"/>
        <v>0</v>
      </c>
      <c r="TZK47" s="352">
        <f t="shared" si="246"/>
        <v>0</v>
      </c>
      <c r="TZL47" s="352">
        <f t="shared" si="246"/>
        <v>0</v>
      </c>
      <c r="TZM47" s="352">
        <f t="shared" si="246"/>
        <v>0</v>
      </c>
      <c r="TZN47" s="352">
        <f t="shared" si="246"/>
        <v>0</v>
      </c>
      <c r="TZO47" s="352">
        <f t="shared" si="246"/>
        <v>0</v>
      </c>
      <c r="TZP47" s="352">
        <f t="shared" si="246"/>
        <v>0</v>
      </c>
      <c r="TZQ47" s="352">
        <f t="shared" si="246"/>
        <v>0</v>
      </c>
      <c r="TZR47" s="352">
        <f t="shared" si="246"/>
        <v>0</v>
      </c>
      <c r="TZS47" s="352">
        <f t="shared" si="246"/>
        <v>0</v>
      </c>
      <c r="TZT47" s="352">
        <f t="shared" si="246"/>
        <v>0</v>
      </c>
      <c r="TZU47" s="352">
        <f t="shared" si="246"/>
        <v>0</v>
      </c>
      <c r="TZV47" s="352">
        <f t="shared" ref="TZV47:UCG47" si="247">SUM(TZV43:TZV46)</f>
        <v>0</v>
      </c>
      <c r="TZW47" s="352">
        <f t="shared" si="247"/>
        <v>0</v>
      </c>
      <c r="TZX47" s="352">
        <f t="shared" si="247"/>
        <v>0</v>
      </c>
      <c r="TZY47" s="352">
        <f t="shared" si="247"/>
        <v>0</v>
      </c>
      <c r="TZZ47" s="352">
        <f t="shared" si="247"/>
        <v>0</v>
      </c>
      <c r="UAA47" s="352">
        <f t="shared" si="247"/>
        <v>0</v>
      </c>
      <c r="UAB47" s="352">
        <f t="shared" si="247"/>
        <v>0</v>
      </c>
      <c r="UAC47" s="352">
        <f t="shared" si="247"/>
        <v>0</v>
      </c>
      <c r="UAD47" s="352">
        <f t="shared" si="247"/>
        <v>0</v>
      </c>
      <c r="UAE47" s="352">
        <f t="shared" si="247"/>
        <v>0</v>
      </c>
      <c r="UAF47" s="352">
        <f t="shared" si="247"/>
        <v>0</v>
      </c>
      <c r="UAG47" s="352">
        <f t="shared" si="247"/>
        <v>0</v>
      </c>
      <c r="UAH47" s="352">
        <f t="shared" si="247"/>
        <v>0</v>
      </c>
      <c r="UAI47" s="352">
        <f t="shared" si="247"/>
        <v>0</v>
      </c>
      <c r="UAJ47" s="352">
        <f t="shared" si="247"/>
        <v>0</v>
      </c>
      <c r="UAK47" s="352">
        <f t="shared" si="247"/>
        <v>0</v>
      </c>
      <c r="UAL47" s="352">
        <f t="shared" si="247"/>
        <v>0</v>
      </c>
      <c r="UAM47" s="352">
        <f t="shared" si="247"/>
        <v>0</v>
      </c>
      <c r="UAN47" s="352">
        <f t="shared" si="247"/>
        <v>0</v>
      </c>
      <c r="UAO47" s="352">
        <f t="shared" si="247"/>
        <v>0</v>
      </c>
      <c r="UAP47" s="352">
        <f t="shared" si="247"/>
        <v>0</v>
      </c>
      <c r="UAQ47" s="352">
        <f t="shared" si="247"/>
        <v>0</v>
      </c>
      <c r="UAR47" s="352">
        <f t="shared" si="247"/>
        <v>0</v>
      </c>
      <c r="UAS47" s="352">
        <f t="shared" si="247"/>
        <v>0</v>
      </c>
      <c r="UAT47" s="352">
        <f t="shared" si="247"/>
        <v>0</v>
      </c>
      <c r="UAU47" s="352">
        <f t="shared" si="247"/>
        <v>0</v>
      </c>
      <c r="UAV47" s="352">
        <f t="shared" si="247"/>
        <v>0</v>
      </c>
      <c r="UAW47" s="352">
        <f t="shared" si="247"/>
        <v>0</v>
      </c>
      <c r="UAX47" s="352">
        <f t="shared" si="247"/>
        <v>0</v>
      </c>
      <c r="UAY47" s="352">
        <f t="shared" si="247"/>
        <v>0</v>
      </c>
      <c r="UAZ47" s="352">
        <f t="shared" si="247"/>
        <v>0</v>
      </c>
      <c r="UBA47" s="352">
        <f t="shared" si="247"/>
        <v>0</v>
      </c>
      <c r="UBB47" s="352">
        <f t="shared" si="247"/>
        <v>0</v>
      </c>
      <c r="UBC47" s="352">
        <f t="shared" si="247"/>
        <v>0</v>
      </c>
      <c r="UBD47" s="352">
        <f t="shared" si="247"/>
        <v>0</v>
      </c>
      <c r="UBE47" s="352">
        <f t="shared" si="247"/>
        <v>0</v>
      </c>
      <c r="UBF47" s="352">
        <f t="shared" si="247"/>
        <v>0</v>
      </c>
      <c r="UBG47" s="352">
        <f t="shared" si="247"/>
        <v>0</v>
      </c>
      <c r="UBH47" s="352">
        <f t="shared" si="247"/>
        <v>0</v>
      </c>
      <c r="UBI47" s="352">
        <f t="shared" si="247"/>
        <v>0</v>
      </c>
      <c r="UBJ47" s="352">
        <f t="shared" si="247"/>
        <v>0</v>
      </c>
      <c r="UBK47" s="352">
        <f t="shared" si="247"/>
        <v>0</v>
      </c>
      <c r="UBL47" s="352">
        <f t="shared" si="247"/>
        <v>0</v>
      </c>
      <c r="UBM47" s="352">
        <f t="shared" si="247"/>
        <v>0</v>
      </c>
      <c r="UBN47" s="352">
        <f t="shared" si="247"/>
        <v>0</v>
      </c>
      <c r="UBO47" s="352">
        <f t="shared" si="247"/>
        <v>0</v>
      </c>
      <c r="UBP47" s="352">
        <f t="shared" si="247"/>
        <v>0</v>
      </c>
      <c r="UBQ47" s="352">
        <f t="shared" si="247"/>
        <v>0</v>
      </c>
      <c r="UBR47" s="352">
        <f t="shared" si="247"/>
        <v>0</v>
      </c>
      <c r="UBS47" s="352">
        <f t="shared" si="247"/>
        <v>0</v>
      </c>
      <c r="UBT47" s="352">
        <f t="shared" si="247"/>
        <v>0</v>
      </c>
      <c r="UBU47" s="352">
        <f t="shared" si="247"/>
        <v>0</v>
      </c>
      <c r="UBV47" s="352">
        <f t="shared" si="247"/>
        <v>0</v>
      </c>
      <c r="UBW47" s="352">
        <f t="shared" si="247"/>
        <v>0</v>
      </c>
      <c r="UBX47" s="352">
        <f t="shared" si="247"/>
        <v>0</v>
      </c>
      <c r="UBY47" s="352">
        <f t="shared" si="247"/>
        <v>0</v>
      </c>
      <c r="UBZ47" s="352">
        <f t="shared" si="247"/>
        <v>0</v>
      </c>
      <c r="UCA47" s="352">
        <f t="shared" si="247"/>
        <v>0</v>
      </c>
      <c r="UCB47" s="352">
        <f t="shared" si="247"/>
        <v>0</v>
      </c>
      <c r="UCC47" s="352">
        <f t="shared" si="247"/>
        <v>0</v>
      </c>
      <c r="UCD47" s="352">
        <f t="shared" si="247"/>
        <v>0</v>
      </c>
      <c r="UCE47" s="352">
        <f t="shared" si="247"/>
        <v>0</v>
      </c>
      <c r="UCF47" s="352">
        <f t="shared" si="247"/>
        <v>0</v>
      </c>
      <c r="UCG47" s="352">
        <f t="shared" si="247"/>
        <v>0</v>
      </c>
      <c r="UCH47" s="352">
        <f t="shared" ref="UCH47:UES47" si="248">SUM(UCH43:UCH46)</f>
        <v>0</v>
      </c>
      <c r="UCI47" s="352">
        <f t="shared" si="248"/>
        <v>0</v>
      </c>
      <c r="UCJ47" s="352">
        <f t="shared" si="248"/>
        <v>0</v>
      </c>
      <c r="UCK47" s="352">
        <f t="shared" si="248"/>
        <v>0</v>
      </c>
      <c r="UCL47" s="352">
        <f t="shared" si="248"/>
        <v>0</v>
      </c>
      <c r="UCM47" s="352">
        <f t="shared" si="248"/>
        <v>0</v>
      </c>
      <c r="UCN47" s="352">
        <f t="shared" si="248"/>
        <v>0</v>
      </c>
      <c r="UCO47" s="352">
        <f t="shared" si="248"/>
        <v>0</v>
      </c>
      <c r="UCP47" s="352">
        <f t="shared" si="248"/>
        <v>0</v>
      </c>
      <c r="UCQ47" s="352">
        <f t="shared" si="248"/>
        <v>0</v>
      </c>
      <c r="UCR47" s="352">
        <f t="shared" si="248"/>
        <v>0</v>
      </c>
      <c r="UCS47" s="352">
        <f t="shared" si="248"/>
        <v>0</v>
      </c>
      <c r="UCT47" s="352">
        <f t="shared" si="248"/>
        <v>0</v>
      </c>
      <c r="UCU47" s="352">
        <f t="shared" si="248"/>
        <v>0</v>
      </c>
      <c r="UCV47" s="352">
        <f t="shared" si="248"/>
        <v>0</v>
      </c>
      <c r="UCW47" s="352">
        <f t="shared" si="248"/>
        <v>0</v>
      </c>
      <c r="UCX47" s="352">
        <f t="shared" si="248"/>
        <v>0</v>
      </c>
      <c r="UCY47" s="352">
        <f t="shared" si="248"/>
        <v>0</v>
      </c>
      <c r="UCZ47" s="352">
        <f t="shared" si="248"/>
        <v>0</v>
      </c>
      <c r="UDA47" s="352">
        <f t="shared" si="248"/>
        <v>0</v>
      </c>
      <c r="UDB47" s="352">
        <f t="shared" si="248"/>
        <v>0</v>
      </c>
      <c r="UDC47" s="352">
        <f t="shared" si="248"/>
        <v>0</v>
      </c>
      <c r="UDD47" s="352">
        <f t="shared" si="248"/>
        <v>0</v>
      </c>
      <c r="UDE47" s="352">
        <f t="shared" si="248"/>
        <v>0</v>
      </c>
      <c r="UDF47" s="352">
        <f t="shared" si="248"/>
        <v>0</v>
      </c>
      <c r="UDG47" s="352">
        <f t="shared" si="248"/>
        <v>0</v>
      </c>
      <c r="UDH47" s="352">
        <f t="shared" si="248"/>
        <v>0</v>
      </c>
      <c r="UDI47" s="352">
        <f t="shared" si="248"/>
        <v>0</v>
      </c>
      <c r="UDJ47" s="352">
        <f t="shared" si="248"/>
        <v>0</v>
      </c>
      <c r="UDK47" s="352">
        <f t="shared" si="248"/>
        <v>0</v>
      </c>
      <c r="UDL47" s="352">
        <f t="shared" si="248"/>
        <v>0</v>
      </c>
      <c r="UDM47" s="352">
        <f t="shared" si="248"/>
        <v>0</v>
      </c>
      <c r="UDN47" s="352">
        <f t="shared" si="248"/>
        <v>0</v>
      </c>
      <c r="UDO47" s="352">
        <f t="shared" si="248"/>
        <v>0</v>
      </c>
      <c r="UDP47" s="352">
        <f t="shared" si="248"/>
        <v>0</v>
      </c>
      <c r="UDQ47" s="352">
        <f t="shared" si="248"/>
        <v>0</v>
      </c>
      <c r="UDR47" s="352">
        <f t="shared" si="248"/>
        <v>0</v>
      </c>
      <c r="UDS47" s="352">
        <f t="shared" si="248"/>
        <v>0</v>
      </c>
      <c r="UDT47" s="352">
        <f t="shared" si="248"/>
        <v>0</v>
      </c>
      <c r="UDU47" s="352">
        <f t="shared" si="248"/>
        <v>0</v>
      </c>
      <c r="UDV47" s="352">
        <f t="shared" si="248"/>
        <v>0</v>
      </c>
      <c r="UDW47" s="352">
        <f t="shared" si="248"/>
        <v>0</v>
      </c>
      <c r="UDX47" s="352">
        <f t="shared" si="248"/>
        <v>0</v>
      </c>
      <c r="UDY47" s="352">
        <f t="shared" si="248"/>
        <v>0</v>
      </c>
      <c r="UDZ47" s="352">
        <f t="shared" si="248"/>
        <v>0</v>
      </c>
      <c r="UEA47" s="352">
        <f t="shared" si="248"/>
        <v>0</v>
      </c>
      <c r="UEB47" s="352">
        <f t="shared" si="248"/>
        <v>0</v>
      </c>
      <c r="UEC47" s="352">
        <f t="shared" si="248"/>
        <v>0</v>
      </c>
      <c r="UED47" s="352">
        <f t="shared" si="248"/>
        <v>0</v>
      </c>
      <c r="UEE47" s="352">
        <f t="shared" si="248"/>
        <v>0</v>
      </c>
      <c r="UEF47" s="352">
        <f t="shared" si="248"/>
        <v>0</v>
      </c>
      <c r="UEG47" s="352">
        <f t="shared" si="248"/>
        <v>0</v>
      </c>
      <c r="UEH47" s="352">
        <f t="shared" si="248"/>
        <v>0</v>
      </c>
      <c r="UEI47" s="352">
        <f t="shared" si="248"/>
        <v>0</v>
      </c>
      <c r="UEJ47" s="352">
        <f t="shared" si="248"/>
        <v>0</v>
      </c>
      <c r="UEK47" s="352">
        <f t="shared" si="248"/>
        <v>0</v>
      </c>
      <c r="UEL47" s="352">
        <f t="shared" si="248"/>
        <v>0</v>
      </c>
      <c r="UEM47" s="352">
        <f t="shared" si="248"/>
        <v>0</v>
      </c>
      <c r="UEN47" s="352">
        <f t="shared" si="248"/>
        <v>0</v>
      </c>
      <c r="UEO47" s="352">
        <f t="shared" si="248"/>
        <v>0</v>
      </c>
      <c r="UEP47" s="352">
        <f t="shared" si="248"/>
        <v>0</v>
      </c>
      <c r="UEQ47" s="352">
        <f t="shared" si="248"/>
        <v>0</v>
      </c>
      <c r="UER47" s="352">
        <f t="shared" si="248"/>
        <v>0</v>
      </c>
      <c r="UES47" s="352">
        <f t="shared" si="248"/>
        <v>0</v>
      </c>
      <c r="UET47" s="352">
        <f t="shared" ref="UET47:UHE47" si="249">SUM(UET43:UET46)</f>
        <v>0</v>
      </c>
      <c r="UEU47" s="352">
        <f t="shared" si="249"/>
        <v>0</v>
      </c>
      <c r="UEV47" s="352">
        <f t="shared" si="249"/>
        <v>0</v>
      </c>
      <c r="UEW47" s="352">
        <f t="shared" si="249"/>
        <v>0</v>
      </c>
      <c r="UEX47" s="352">
        <f t="shared" si="249"/>
        <v>0</v>
      </c>
      <c r="UEY47" s="352">
        <f t="shared" si="249"/>
        <v>0</v>
      </c>
      <c r="UEZ47" s="352">
        <f t="shared" si="249"/>
        <v>0</v>
      </c>
      <c r="UFA47" s="352">
        <f t="shared" si="249"/>
        <v>0</v>
      </c>
      <c r="UFB47" s="352">
        <f t="shared" si="249"/>
        <v>0</v>
      </c>
      <c r="UFC47" s="352">
        <f t="shared" si="249"/>
        <v>0</v>
      </c>
      <c r="UFD47" s="352">
        <f t="shared" si="249"/>
        <v>0</v>
      </c>
      <c r="UFE47" s="352">
        <f t="shared" si="249"/>
        <v>0</v>
      </c>
      <c r="UFF47" s="352">
        <f t="shared" si="249"/>
        <v>0</v>
      </c>
      <c r="UFG47" s="352">
        <f t="shared" si="249"/>
        <v>0</v>
      </c>
      <c r="UFH47" s="352">
        <f t="shared" si="249"/>
        <v>0</v>
      </c>
      <c r="UFI47" s="352">
        <f t="shared" si="249"/>
        <v>0</v>
      </c>
      <c r="UFJ47" s="352">
        <f t="shared" si="249"/>
        <v>0</v>
      </c>
      <c r="UFK47" s="352">
        <f t="shared" si="249"/>
        <v>0</v>
      </c>
      <c r="UFL47" s="352">
        <f t="shared" si="249"/>
        <v>0</v>
      </c>
      <c r="UFM47" s="352">
        <f t="shared" si="249"/>
        <v>0</v>
      </c>
      <c r="UFN47" s="352">
        <f t="shared" si="249"/>
        <v>0</v>
      </c>
      <c r="UFO47" s="352">
        <f t="shared" si="249"/>
        <v>0</v>
      </c>
      <c r="UFP47" s="352">
        <f t="shared" si="249"/>
        <v>0</v>
      </c>
      <c r="UFQ47" s="352">
        <f t="shared" si="249"/>
        <v>0</v>
      </c>
      <c r="UFR47" s="352">
        <f t="shared" si="249"/>
        <v>0</v>
      </c>
      <c r="UFS47" s="352">
        <f t="shared" si="249"/>
        <v>0</v>
      </c>
      <c r="UFT47" s="352">
        <f t="shared" si="249"/>
        <v>0</v>
      </c>
      <c r="UFU47" s="352">
        <f t="shared" si="249"/>
        <v>0</v>
      </c>
      <c r="UFV47" s="352">
        <f t="shared" si="249"/>
        <v>0</v>
      </c>
      <c r="UFW47" s="352">
        <f t="shared" si="249"/>
        <v>0</v>
      </c>
      <c r="UFX47" s="352">
        <f t="shared" si="249"/>
        <v>0</v>
      </c>
      <c r="UFY47" s="352">
        <f t="shared" si="249"/>
        <v>0</v>
      </c>
      <c r="UFZ47" s="352">
        <f t="shared" si="249"/>
        <v>0</v>
      </c>
      <c r="UGA47" s="352">
        <f t="shared" si="249"/>
        <v>0</v>
      </c>
      <c r="UGB47" s="352">
        <f t="shared" si="249"/>
        <v>0</v>
      </c>
      <c r="UGC47" s="352">
        <f t="shared" si="249"/>
        <v>0</v>
      </c>
      <c r="UGD47" s="352">
        <f t="shared" si="249"/>
        <v>0</v>
      </c>
      <c r="UGE47" s="352">
        <f t="shared" si="249"/>
        <v>0</v>
      </c>
      <c r="UGF47" s="352">
        <f t="shared" si="249"/>
        <v>0</v>
      </c>
      <c r="UGG47" s="352">
        <f t="shared" si="249"/>
        <v>0</v>
      </c>
      <c r="UGH47" s="352">
        <f t="shared" si="249"/>
        <v>0</v>
      </c>
      <c r="UGI47" s="352">
        <f t="shared" si="249"/>
        <v>0</v>
      </c>
      <c r="UGJ47" s="352">
        <f t="shared" si="249"/>
        <v>0</v>
      </c>
      <c r="UGK47" s="352">
        <f t="shared" si="249"/>
        <v>0</v>
      </c>
      <c r="UGL47" s="352">
        <f t="shared" si="249"/>
        <v>0</v>
      </c>
      <c r="UGM47" s="352">
        <f t="shared" si="249"/>
        <v>0</v>
      </c>
      <c r="UGN47" s="352">
        <f t="shared" si="249"/>
        <v>0</v>
      </c>
      <c r="UGO47" s="352">
        <f t="shared" si="249"/>
        <v>0</v>
      </c>
      <c r="UGP47" s="352">
        <f t="shared" si="249"/>
        <v>0</v>
      </c>
      <c r="UGQ47" s="352">
        <f t="shared" si="249"/>
        <v>0</v>
      </c>
      <c r="UGR47" s="352">
        <f t="shared" si="249"/>
        <v>0</v>
      </c>
      <c r="UGS47" s="352">
        <f t="shared" si="249"/>
        <v>0</v>
      </c>
      <c r="UGT47" s="352">
        <f t="shared" si="249"/>
        <v>0</v>
      </c>
      <c r="UGU47" s="352">
        <f t="shared" si="249"/>
        <v>0</v>
      </c>
      <c r="UGV47" s="352">
        <f t="shared" si="249"/>
        <v>0</v>
      </c>
      <c r="UGW47" s="352">
        <f t="shared" si="249"/>
        <v>0</v>
      </c>
      <c r="UGX47" s="352">
        <f t="shared" si="249"/>
        <v>0</v>
      </c>
      <c r="UGY47" s="352">
        <f t="shared" si="249"/>
        <v>0</v>
      </c>
      <c r="UGZ47" s="352">
        <f t="shared" si="249"/>
        <v>0</v>
      </c>
      <c r="UHA47" s="352">
        <f t="shared" si="249"/>
        <v>0</v>
      </c>
      <c r="UHB47" s="352">
        <f t="shared" si="249"/>
        <v>0</v>
      </c>
      <c r="UHC47" s="352">
        <f t="shared" si="249"/>
        <v>0</v>
      </c>
      <c r="UHD47" s="352">
        <f t="shared" si="249"/>
        <v>0</v>
      </c>
      <c r="UHE47" s="352">
        <f t="shared" si="249"/>
        <v>0</v>
      </c>
      <c r="UHF47" s="352">
        <f t="shared" ref="UHF47:UJQ47" si="250">SUM(UHF43:UHF46)</f>
        <v>0</v>
      </c>
      <c r="UHG47" s="352">
        <f t="shared" si="250"/>
        <v>0</v>
      </c>
      <c r="UHH47" s="352">
        <f t="shared" si="250"/>
        <v>0</v>
      </c>
      <c r="UHI47" s="352">
        <f t="shared" si="250"/>
        <v>0</v>
      </c>
      <c r="UHJ47" s="352">
        <f t="shared" si="250"/>
        <v>0</v>
      </c>
      <c r="UHK47" s="352">
        <f t="shared" si="250"/>
        <v>0</v>
      </c>
      <c r="UHL47" s="352">
        <f t="shared" si="250"/>
        <v>0</v>
      </c>
      <c r="UHM47" s="352">
        <f t="shared" si="250"/>
        <v>0</v>
      </c>
      <c r="UHN47" s="352">
        <f t="shared" si="250"/>
        <v>0</v>
      </c>
      <c r="UHO47" s="352">
        <f t="shared" si="250"/>
        <v>0</v>
      </c>
      <c r="UHP47" s="352">
        <f t="shared" si="250"/>
        <v>0</v>
      </c>
      <c r="UHQ47" s="352">
        <f t="shared" si="250"/>
        <v>0</v>
      </c>
      <c r="UHR47" s="352">
        <f t="shared" si="250"/>
        <v>0</v>
      </c>
      <c r="UHS47" s="352">
        <f t="shared" si="250"/>
        <v>0</v>
      </c>
      <c r="UHT47" s="352">
        <f t="shared" si="250"/>
        <v>0</v>
      </c>
      <c r="UHU47" s="352">
        <f t="shared" si="250"/>
        <v>0</v>
      </c>
      <c r="UHV47" s="352">
        <f t="shared" si="250"/>
        <v>0</v>
      </c>
      <c r="UHW47" s="352">
        <f t="shared" si="250"/>
        <v>0</v>
      </c>
      <c r="UHX47" s="352">
        <f t="shared" si="250"/>
        <v>0</v>
      </c>
      <c r="UHY47" s="352">
        <f t="shared" si="250"/>
        <v>0</v>
      </c>
      <c r="UHZ47" s="352">
        <f t="shared" si="250"/>
        <v>0</v>
      </c>
      <c r="UIA47" s="352">
        <f t="shared" si="250"/>
        <v>0</v>
      </c>
      <c r="UIB47" s="352">
        <f t="shared" si="250"/>
        <v>0</v>
      </c>
      <c r="UIC47" s="352">
        <f t="shared" si="250"/>
        <v>0</v>
      </c>
      <c r="UID47" s="352">
        <f t="shared" si="250"/>
        <v>0</v>
      </c>
      <c r="UIE47" s="352">
        <f t="shared" si="250"/>
        <v>0</v>
      </c>
      <c r="UIF47" s="352">
        <f t="shared" si="250"/>
        <v>0</v>
      </c>
      <c r="UIG47" s="352">
        <f t="shared" si="250"/>
        <v>0</v>
      </c>
      <c r="UIH47" s="352">
        <f t="shared" si="250"/>
        <v>0</v>
      </c>
      <c r="UII47" s="352">
        <f t="shared" si="250"/>
        <v>0</v>
      </c>
      <c r="UIJ47" s="352">
        <f t="shared" si="250"/>
        <v>0</v>
      </c>
      <c r="UIK47" s="352">
        <f t="shared" si="250"/>
        <v>0</v>
      </c>
      <c r="UIL47" s="352">
        <f t="shared" si="250"/>
        <v>0</v>
      </c>
      <c r="UIM47" s="352">
        <f t="shared" si="250"/>
        <v>0</v>
      </c>
      <c r="UIN47" s="352">
        <f t="shared" si="250"/>
        <v>0</v>
      </c>
      <c r="UIO47" s="352">
        <f t="shared" si="250"/>
        <v>0</v>
      </c>
      <c r="UIP47" s="352">
        <f t="shared" si="250"/>
        <v>0</v>
      </c>
      <c r="UIQ47" s="352">
        <f t="shared" si="250"/>
        <v>0</v>
      </c>
      <c r="UIR47" s="352">
        <f t="shared" si="250"/>
        <v>0</v>
      </c>
      <c r="UIS47" s="352">
        <f t="shared" si="250"/>
        <v>0</v>
      </c>
      <c r="UIT47" s="352">
        <f t="shared" si="250"/>
        <v>0</v>
      </c>
      <c r="UIU47" s="352">
        <f t="shared" si="250"/>
        <v>0</v>
      </c>
      <c r="UIV47" s="352">
        <f t="shared" si="250"/>
        <v>0</v>
      </c>
      <c r="UIW47" s="352">
        <f t="shared" si="250"/>
        <v>0</v>
      </c>
      <c r="UIX47" s="352">
        <f t="shared" si="250"/>
        <v>0</v>
      </c>
      <c r="UIY47" s="352">
        <f t="shared" si="250"/>
        <v>0</v>
      </c>
      <c r="UIZ47" s="352">
        <f t="shared" si="250"/>
        <v>0</v>
      </c>
      <c r="UJA47" s="352">
        <f t="shared" si="250"/>
        <v>0</v>
      </c>
      <c r="UJB47" s="352">
        <f t="shared" si="250"/>
        <v>0</v>
      </c>
      <c r="UJC47" s="352">
        <f t="shared" si="250"/>
        <v>0</v>
      </c>
      <c r="UJD47" s="352">
        <f t="shared" si="250"/>
        <v>0</v>
      </c>
      <c r="UJE47" s="352">
        <f t="shared" si="250"/>
        <v>0</v>
      </c>
      <c r="UJF47" s="352">
        <f t="shared" si="250"/>
        <v>0</v>
      </c>
      <c r="UJG47" s="352">
        <f t="shared" si="250"/>
        <v>0</v>
      </c>
      <c r="UJH47" s="352">
        <f t="shared" si="250"/>
        <v>0</v>
      </c>
      <c r="UJI47" s="352">
        <f t="shared" si="250"/>
        <v>0</v>
      </c>
      <c r="UJJ47" s="352">
        <f t="shared" si="250"/>
        <v>0</v>
      </c>
      <c r="UJK47" s="352">
        <f t="shared" si="250"/>
        <v>0</v>
      </c>
      <c r="UJL47" s="352">
        <f t="shared" si="250"/>
        <v>0</v>
      </c>
      <c r="UJM47" s="352">
        <f t="shared" si="250"/>
        <v>0</v>
      </c>
      <c r="UJN47" s="352">
        <f t="shared" si="250"/>
        <v>0</v>
      </c>
      <c r="UJO47" s="352">
        <f t="shared" si="250"/>
        <v>0</v>
      </c>
      <c r="UJP47" s="352">
        <f t="shared" si="250"/>
        <v>0</v>
      </c>
      <c r="UJQ47" s="352">
        <f t="shared" si="250"/>
        <v>0</v>
      </c>
      <c r="UJR47" s="352">
        <f t="shared" ref="UJR47:UMC47" si="251">SUM(UJR43:UJR46)</f>
        <v>0</v>
      </c>
      <c r="UJS47" s="352">
        <f t="shared" si="251"/>
        <v>0</v>
      </c>
      <c r="UJT47" s="352">
        <f t="shared" si="251"/>
        <v>0</v>
      </c>
      <c r="UJU47" s="352">
        <f t="shared" si="251"/>
        <v>0</v>
      </c>
      <c r="UJV47" s="352">
        <f t="shared" si="251"/>
        <v>0</v>
      </c>
      <c r="UJW47" s="352">
        <f t="shared" si="251"/>
        <v>0</v>
      </c>
      <c r="UJX47" s="352">
        <f t="shared" si="251"/>
        <v>0</v>
      </c>
      <c r="UJY47" s="352">
        <f t="shared" si="251"/>
        <v>0</v>
      </c>
      <c r="UJZ47" s="352">
        <f t="shared" si="251"/>
        <v>0</v>
      </c>
      <c r="UKA47" s="352">
        <f t="shared" si="251"/>
        <v>0</v>
      </c>
      <c r="UKB47" s="352">
        <f t="shared" si="251"/>
        <v>0</v>
      </c>
      <c r="UKC47" s="352">
        <f t="shared" si="251"/>
        <v>0</v>
      </c>
      <c r="UKD47" s="352">
        <f t="shared" si="251"/>
        <v>0</v>
      </c>
      <c r="UKE47" s="352">
        <f t="shared" si="251"/>
        <v>0</v>
      </c>
      <c r="UKF47" s="352">
        <f t="shared" si="251"/>
        <v>0</v>
      </c>
      <c r="UKG47" s="352">
        <f t="shared" si="251"/>
        <v>0</v>
      </c>
      <c r="UKH47" s="352">
        <f t="shared" si="251"/>
        <v>0</v>
      </c>
      <c r="UKI47" s="352">
        <f t="shared" si="251"/>
        <v>0</v>
      </c>
      <c r="UKJ47" s="352">
        <f t="shared" si="251"/>
        <v>0</v>
      </c>
      <c r="UKK47" s="352">
        <f t="shared" si="251"/>
        <v>0</v>
      </c>
      <c r="UKL47" s="352">
        <f t="shared" si="251"/>
        <v>0</v>
      </c>
      <c r="UKM47" s="352">
        <f t="shared" si="251"/>
        <v>0</v>
      </c>
      <c r="UKN47" s="352">
        <f t="shared" si="251"/>
        <v>0</v>
      </c>
      <c r="UKO47" s="352">
        <f t="shared" si="251"/>
        <v>0</v>
      </c>
      <c r="UKP47" s="352">
        <f t="shared" si="251"/>
        <v>0</v>
      </c>
      <c r="UKQ47" s="352">
        <f t="shared" si="251"/>
        <v>0</v>
      </c>
      <c r="UKR47" s="352">
        <f t="shared" si="251"/>
        <v>0</v>
      </c>
      <c r="UKS47" s="352">
        <f t="shared" si="251"/>
        <v>0</v>
      </c>
      <c r="UKT47" s="352">
        <f t="shared" si="251"/>
        <v>0</v>
      </c>
      <c r="UKU47" s="352">
        <f t="shared" si="251"/>
        <v>0</v>
      </c>
      <c r="UKV47" s="352">
        <f t="shared" si="251"/>
        <v>0</v>
      </c>
      <c r="UKW47" s="352">
        <f t="shared" si="251"/>
        <v>0</v>
      </c>
      <c r="UKX47" s="352">
        <f t="shared" si="251"/>
        <v>0</v>
      </c>
      <c r="UKY47" s="352">
        <f t="shared" si="251"/>
        <v>0</v>
      </c>
      <c r="UKZ47" s="352">
        <f t="shared" si="251"/>
        <v>0</v>
      </c>
      <c r="ULA47" s="352">
        <f t="shared" si="251"/>
        <v>0</v>
      </c>
      <c r="ULB47" s="352">
        <f t="shared" si="251"/>
        <v>0</v>
      </c>
      <c r="ULC47" s="352">
        <f t="shared" si="251"/>
        <v>0</v>
      </c>
      <c r="ULD47" s="352">
        <f t="shared" si="251"/>
        <v>0</v>
      </c>
      <c r="ULE47" s="352">
        <f t="shared" si="251"/>
        <v>0</v>
      </c>
      <c r="ULF47" s="352">
        <f t="shared" si="251"/>
        <v>0</v>
      </c>
      <c r="ULG47" s="352">
        <f t="shared" si="251"/>
        <v>0</v>
      </c>
      <c r="ULH47" s="352">
        <f t="shared" si="251"/>
        <v>0</v>
      </c>
      <c r="ULI47" s="352">
        <f t="shared" si="251"/>
        <v>0</v>
      </c>
      <c r="ULJ47" s="352">
        <f t="shared" si="251"/>
        <v>0</v>
      </c>
      <c r="ULK47" s="352">
        <f t="shared" si="251"/>
        <v>0</v>
      </c>
      <c r="ULL47" s="352">
        <f t="shared" si="251"/>
        <v>0</v>
      </c>
      <c r="ULM47" s="352">
        <f t="shared" si="251"/>
        <v>0</v>
      </c>
      <c r="ULN47" s="352">
        <f t="shared" si="251"/>
        <v>0</v>
      </c>
      <c r="ULO47" s="352">
        <f t="shared" si="251"/>
        <v>0</v>
      </c>
      <c r="ULP47" s="352">
        <f t="shared" si="251"/>
        <v>0</v>
      </c>
      <c r="ULQ47" s="352">
        <f t="shared" si="251"/>
        <v>0</v>
      </c>
      <c r="ULR47" s="352">
        <f t="shared" si="251"/>
        <v>0</v>
      </c>
      <c r="ULS47" s="352">
        <f t="shared" si="251"/>
        <v>0</v>
      </c>
      <c r="ULT47" s="352">
        <f t="shared" si="251"/>
        <v>0</v>
      </c>
      <c r="ULU47" s="352">
        <f t="shared" si="251"/>
        <v>0</v>
      </c>
      <c r="ULV47" s="352">
        <f t="shared" si="251"/>
        <v>0</v>
      </c>
      <c r="ULW47" s="352">
        <f t="shared" si="251"/>
        <v>0</v>
      </c>
      <c r="ULX47" s="352">
        <f t="shared" si="251"/>
        <v>0</v>
      </c>
      <c r="ULY47" s="352">
        <f t="shared" si="251"/>
        <v>0</v>
      </c>
      <c r="ULZ47" s="352">
        <f t="shared" si="251"/>
        <v>0</v>
      </c>
      <c r="UMA47" s="352">
        <f t="shared" si="251"/>
        <v>0</v>
      </c>
      <c r="UMB47" s="352">
        <f t="shared" si="251"/>
        <v>0</v>
      </c>
      <c r="UMC47" s="352">
        <f t="shared" si="251"/>
        <v>0</v>
      </c>
      <c r="UMD47" s="352">
        <f t="shared" ref="UMD47:UOO47" si="252">SUM(UMD43:UMD46)</f>
        <v>0</v>
      </c>
      <c r="UME47" s="352">
        <f t="shared" si="252"/>
        <v>0</v>
      </c>
      <c r="UMF47" s="352">
        <f t="shared" si="252"/>
        <v>0</v>
      </c>
      <c r="UMG47" s="352">
        <f t="shared" si="252"/>
        <v>0</v>
      </c>
      <c r="UMH47" s="352">
        <f t="shared" si="252"/>
        <v>0</v>
      </c>
      <c r="UMI47" s="352">
        <f t="shared" si="252"/>
        <v>0</v>
      </c>
      <c r="UMJ47" s="352">
        <f t="shared" si="252"/>
        <v>0</v>
      </c>
      <c r="UMK47" s="352">
        <f t="shared" si="252"/>
        <v>0</v>
      </c>
      <c r="UML47" s="352">
        <f t="shared" si="252"/>
        <v>0</v>
      </c>
      <c r="UMM47" s="352">
        <f t="shared" si="252"/>
        <v>0</v>
      </c>
      <c r="UMN47" s="352">
        <f t="shared" si="252"/>
        <v>0</v>
      </c>
      <c r="UMO47" s="352">
        <f t="shared" si="252"/>
        <v>0</v>
      </c>
      <c r="UMP47" s="352">
        <f t="shared" si="252"/>
        <v>0</v>
      </c>
      <c r="UMQ47" s="352">
        <f t="shared" si="252"/>
        <v>0</v>
      </c>
      <c r="UMR47" s="352">
        <f t="shared" si="252"/>
        <v>0</v>
      </c>
      <c r="UMS47" s="352">
        <f t="shared" si="252"/>
        <v>0</v>
      </c>
      <c r="UMT47" s="352">
        <f t="shared" si="252"/>
        <v>0</v>
      </c>
      <c r="UMU47" s="352">
        <f t="shared" si="252"/>
        <v>0</v>
      </c>
      <c r="UMV47" s="352">
        <f t="shared" si="252"/>
        <v>0</v>
      </c>
      <c r="UMW47" s="352">
        <f t="shared" si="252"/>
        <v>0</v>
      </c>
      <c r="UMX47" s="352">
        <f t="shared" si="252"/>
        <v>0</v>
      </c>
      <c r="UMY47" s="352">
        <f t="shared" si="252"/>
        <v>0</v>
      </c>
      <c r="UMZ47" s="352">
        <f t="shared" si="252"/>
        <v>0</v>
      </c>
      <c r="UNA47" s="352">
        <f t="shared" si="252"/>
        <v>0</v>
      </c>
      <c r="UNB47" s="352">
        <f t="shared" si="252"/>
        <v>0</v>
      </c>
      <c r="UNC47" s="352">
        <f t="shared" si="252"/>
        <v>0</v>
      </c>
      <c r="UND47" s="352">
        <f t="shared" si="252"/>
        <v>0</v>
      </c>
      <c r="UNE47" s="352">
        <f t="shared" si="252"/>
        <v>0</v>
      </c>
      <c r="UNF47" s="352">
        <f t="shared" si="252"/>
        <v>0</v>
      </c>
      <c r="UNG47" s="352">
        <f t="shared" si="252"/>
        <v>0</v>
      </c>
      <c r="UNH47" s="352">
        <f t="shared" si="252"/>
        <v>0</v>
      </c>
      <c r="UNI47" s="352">
        <f t="shared" si="252"/>
        <v>0</v>
      </c>
      <c r="UNJ47" s="352">
        <f t="shared" si="252"/>
        <v>0</v>
      </c>
      <c r="UNK47" s="352">
        <f t="shared" si="252"/>
        <v>0</v>
      </c>
      <c r="UNL47" s="352">
        <f t="shared" si="252"/>
        <v>0</v>
      </c>
      <c r="UNM47" s="352">
        <f t="shared" si="252"/>
        <v>0</v>
      </c>
      <c r="UNN47" s="352">
        <f t="shared" si="252"/>
        <v>0</v>
      </c>
      <c r="UNO47" s="352">
        <f t="shared" si="252"/>
        <v>0</v>
      </c>
      <c r="UNP47" s="352">
        <f t="shared" si="252"/>
        <v>0</v>
      </c>
      <c r="UNQ47" s="352">
        <f t="shared" si="252"/>
        <v>0</v>
      </c>
      <c r="UNR47" s="352">
        <f t="shared" si="252"/>
        <v>0</v>
      </c>
      <c r="UNS47" s="352">
        <f t="shared" si="252"/>
        <v>0</v>
      </c>
      <c r="UNT47" s="352">
        <f t="shared" si="252"/>
        <v>0</v>
      </c>
      <c r="UNU47" s="352">
        <f t="shared" si="252"/>
        <v>0</v>
      </c>
      <c r="UNV47" s="352">
        <f t="shared" si="252"/>
        <v>0</v>
      </c>
      <c r="UNW47" s="352">
        <f t="shared" si="252"/>
        <v>0</v>
      </c>
      <c r="UNX47" s="352">
        <f t="shared" si="252"/>
        <v>0</v>
      </c>
      <c r="UNY47" s="352">
        <f t="shared" si="252"/>
        <v>0</v>
      </c>
      <c r="UNZ47" s="352">
        <f t="shared" si="252"/>
        <v>0</v>
      </c>
      <c r="UOA47" s="352">
        <f t="shared" si="252"/>
        <v>0</v>
      </c>
      <c r="UOB47" s="352">
        <f t="shared" si="252"/>
        <v>0</v>
      </c>
      <c r="UOC47" s="352">
        <f t="shared" si="252"/>
        <v>0</v>
      </c>
      <c r="UOD47" s="352">
        <f t="shared" si="252"/>
        <v>0</v>
      </c>
      <c r="UOE47" s="352">
        <f t="shared" si="252"/>
        <v>0</v>
      </c>
      <c r="UOF47" s="352">
        <f t="shared" si="252"/>
        <v>0</v>
      </c>
      <c r="UOG47" s="352">
        <f t="shared" si="252"/>
        <v>0</v>
      </c>
      <c r="UOH47" s="352">
        <f t="shared" si="252"/>
        <v>0</v>
      </c>
      <c r="UOI47" s="352">
        <f t="shared" si="252"/>
        <v>0</v>
      </c>
      <c r="UOJ47" s="352">
        <f t="shared" si="252"/>
        <v>0</v>
      </c>
      <c r="UOK47" s="352">
        <f t="shared" si="252"/>
        <v>0</v>
      </c>
      <c r="UOL47" s="352">
        <f t="shared" si="252"/>
        <v>0</v>
      </c>
      <c r="UOM47" s="352">
        <f t="shared" si="252"/>
        <v>0</v>
      </c>
      <c r="UON47" s="352">
        <f t="shared" si="252"/>
        <v>0</v>
      </c>
      <c r="UOO47" s="352">
        <f t="shared" si="252"/>
        <v>0</v>
      </c>
      <c r="UOP47" s="352">
        <f t="shared" ref="UOP47:URA47" si="253">SUM(UOP43:UOP46)</f>
        <v>0</v>
      </c>
      <c r="UOQ47" s="352">
        <f t="shared" si="253"/>
        <v>0</v>
      </c>
      <c r="UOR47" s="352">
        <f t="shared" si="253"/>
        <v>0</v>
      </c>
      <c r="UOS47" s="352">
        <f t="shared" si="253"/>
        <v>0</v>
      </c>
      <c r="UOT47" s="352">
        <f t="shared" si="253"/>
        <v>0</v>
      </c>
      <c r="UOU47" s="352">
        <f t="shared" si="253"/>
        <v>0</v>
      </c>
      <c r="UOV47" s="352">
        <f t="shared" si="253"/>
        <v>0</v>
      </c>
      <c r="UOW47" s="352">
        <f t="shared" si="253"/>
        <v>0</v>
      </c>
      <c r="UOX47" s="352">
        <f t="shared" si="253"/>
        <v>0</v>
      </c>
      <c r="UOY47" s="352">
        <f t="shared" si="253"/>
        <v>0</v>
      </c>
      <c r="UOZ47" s="352">
        <f t="shared" si="253"/>
        <v>0</v>
      </c>
      <c r="UPA47" s="352">
        <f t="shared" si="253"/>
        <v>0</v>
      </c>
      <c r="UPB47" s="352">
        <f t="shared" si="253"/>
        <v>0</v>
      </c>
      <c r="UPC47" s="352">
        <f t="shared" si="253"/>
        <v>0</v>
      </c>
      <c r="UPD47" s="352">
        <f t="shared" si="253"/>
        <v>0</v>
      </c>
      <c r="UPE47" s="352">
        <f t="shared" si="253"/>
        <v>0</v>
      </c>
      <c r="UPF47" s="352">
        <f t="shared" si="253"/>
        <v>0</v>
      </c>
      <c r="UPG47" s="352">
        <f t="shared" si="253"/>
        <v>0</v>
      </c>
      <c r="UPH47" s="352">
        <f t="shared" si="253"/>
        <v>0</v>
      </c>
      <c r="UPI47" s="352">
        <f t="shared" si="253"/>
        <v>0</v>
      </c>
      <c r="UPJ47" s="352">
        <f t="shared" si="253"/>
        <v>0</v>
      </c>
      <c r="UPK47" s="352">
        <f t="shared" si="253"/>
        <v>0</v>
      </c>
      <c r="UPL47" s="352">
        <f t="shared" si="253"/>
        <v>0</v>
      </c>
      <c r="UPM47" s="352">
        <f t="shared" si="253"/>
        <v>0</v>
      </c>
      <c r="UPN47" s="352">
        <f t="shared" si="253"/>
        <v>0</v>
      </c>
      <c r="UPO47" s="352">
        <f t="shared" si="253"/>
        <v>0</v>
      </c>
      <c r="UPP47" s="352">
        <f t="shared" si="253"/>
        <v>0</v>
      </c>
      <c r="UPQ47" s="352">
        <f t="shared" si="253"/>
        <v>0</v>
      </c>
      <c r="UPR47" s="352">
        <f t="shared" si="253"/>
        <v>0</v>
      </c>
      <c r="UPS47" s="352">
        <f t="shared" si="253"/>
        <v>0</v>
      </c>
      <c r="UPT47" s="352">
        <f t="shared" si="253"/>
        <v>0</v>
      </c>
      <c r="UPU47" s="352">
        <f t="shared" si="253"/>
        <v>0</v>
      </c>
      <c r="UPV47" s="352">
        <f t="shared" si="253"/>
        <v>0</v>
      </c>
      <c r="UPW47" s="352">
        <f t="shared" si="253"/>
        <v>0</v>
      </c>
      <c r="UPX47" s="352">
        <f t="shared" si="253"/>
        <v>0</v>
      </c>
      <c r="UPY47" s="352">
        <f t="shared" si="253"/>
        <v>0</v>
      </c>
      <c r="UPZ47" s="352">
        <f t="shared" si="253"/>
        <v>0</v>
      </c>
      <c r="UQA47" s="352">
        <f t="shared" si="253"/>
        <v>0</v>
      </c>
      <c r="UQB47" s="352">
        <f t="shared" si="253"/>
        <v>0</v>
      </c>
      <c r="UQC47" s="352">
        <f t="shared" si="253"/>
        <v>0</v>
      </c>
      <c r="UQD47" s="352">
        <f t="shared" si="253"/>
        <v>0</v>
      </c>
      <c r="UQE47" s="352">
        <f t="shared" si="253"/>
        <v>0</v>
      </c>
      <c r="UQF47" s="352">
        <f t="shared" si="253"/>
        <v>0</v>
      </c>
      <c r="UQG47" s="352">
        <f t="shared" si="253"/>
        <v>0</v>
      </c>
      <c r="UQH47" s="352">
        <f t="shared" si="253"/>
        <v>0</v>
      </c>
      <c r="UQI47" s="352">
        <f t="shared" si="253"/>
        <v>0</v>
      </c>
      <c r="UQJ47" s="352">
        <f t="shared" si="253"/>
        <v>0</v>
      </c>
      <c r="UQK47" s="352">
        <f t="shared" si="253"/>
        <v>0</v>
      </c>
      <c r="UQL47" s="352">
        <f t="shared" si="253"/>
        <v>0</v>
      </c>
      <c r="UQM47" s="352">
        <f t="shared" si="253"/>
        <v>0</v>
      </c>
      <c r="UQN47" s="352">
        <f t="shared" si="253"/>
        <v>0</v>
      </c>
      <c r="UQO47" s="352">
        <f t="shared" si="253"/>
        <v>0</v>
      </c>
      <c r="UQP47" s="352">
        <f t="shared" si="253"/>
        <v>0</v>
      </c>
      <c r="UQQ47" s="352">
        <f t="shared" si="253"/>
        <v>0</v>
      </c>
      <c r="UQR47" s="352">
        <f t="shared" si="253"/>
        <v>0</v>
      </c>
      <c r="UQS47" s="352">
        <f t="shared" si="253"/>
        <v>0</v>
      </c>
      <c r="UQT47" s="352">
        <f t="shared" si="253"/>
        <v>0</v>
      </c>
      <c r="UQU47" s="352">
        <f t="shared" si="253"/>
        <v>0</v>
      </c>
      <c r="UQV47" s="352">
        <f t="shared" si="253"/>
        <v>0</v>
      </c>
      <c r="UQW47" s="352">
        <f t="shared" si="253"/>
        <v>0</v>
      </c>
      <c r="UQX47" s="352">
        <f t="shared" si="253"/>
        <v>0</v>
      </c>
      <c r="UQY47" s="352">
        <f t="shared" si="253"/>
        <v>0</v>
      </c>
      <c r="UQZ47" s="352">
        <f t="shared" si="253"/>
        <v>0</v>
      </c>
      <c r="URA47" s="352">
        <f t="shared" si="253"/>
        <v>0</v>
      </c>
      <c r="URB47" s="352">
        <f t="shared" ref="URB47:UTM47" si="254">SUM(URB43:URB46)</f>
        <v>0</v>
      </c>
      <c r="URC47" s="352">
        <f t="shared" si="254"/>
        <v>0</v>
      </c>
      <c r="URD47" s="352">
        <f t="shared" si="254"/>
        <v>0</v>
      </c>
      <c r="URE47" s="352">
        <f t="shared" si="254"/>
        <v>0</v>
      </c>
      <c r="URF47" s="352">
        <f t="shared" si="254"/>
        <v>0</v>
      </c>
      <c r="URG47" s="352">
        <f t="shared" si="254"/>
        <v>0</v>
      </c>
      <c r="URH47" s="352">
        <f t="shared" si="254"/>
        <v>0</v>
      </c>
      <c r="URI47" s="352">
        <f t="shared" si="254"/>
        <v>0</v>
      </c>
      <c r="URJ47" s="352">
        <f t="shared" si="254"/>
        <v>0</v>
      </c>
      <c r="URK47" s="352">
        <f t="shared" si="254"/>
        <v>0</v>
      </c>
      <c r="URL47" s="352">
        <f t="shared" si="254"/>
        <v>0</v>
      </c>
      <c r="URM47" s="352">
        <f t="shared" si="254"/>
        <v>0</v>
      </c>
      <c r="URN47" s="352">
        <f t="shared" si="254"/>
        <v>0</v>
      </c>
      <c r="URO47" s="352">
        <f t="shared" si="254"/>
        <v>0</v>
      </c>
      <c r="URP47" s="352">
        <f t="shared" si="254"/>
        <v>0</v>
      </c>
      <c r="URQ47" s="352">
        <f t="shared" si="254"/>
        <v>0</v>
      </c>
      <c r="URR47" s="352">
        <f t="shared" si="254"/>
        <v>0</v>
      </c>
      <c r="URS47" s="352">
        <f t="shared" si="254"/>
        <v>0</v>
      </c>
      <c r="URT47" s="352">
        <f t="shared" si="254"/>
        <v>0</v>
      </c>
      <c r="URU47" s="352">
        <f t="shared" si="254"/>
        <v>0</v>
      </c>
      <c r="URV47" s="352">
        <f t="shared" si="254"/>
        <v>0</v>
      </c>
      <c r="URW47" s="352">
        <f t="shared" si="254"/>
        <v>0</v>
      </c>
      <c r="URX47" s="352">
        <f t="shared" si="254"/>
        <v>0</v>
      </c>
      <c r="URY47" s="352">
        <f t="shared" si="254"/>
        <v>0</v>
      </c>
      <c r="URZ47" s="352">
        <f t="shared" si="254"/>
        <v>0</v>
      </c>
      <c r="USA47" s="352">
        <f t="shared" si="254"/>
        <v>0</v>
      </c>
      <c r="USB47" s="352">
        <f t="shared" si="254"/>
        <v>0</v>
      </c>
      <c r="USC47" s="352">
        <f t="shared" si="254"/>
        <v>0</v>
      </c>
      <c r="USD47" s="352">
        <f t="shared" si="254"/>
        <v>0</v>
      </c>
      <c r="USE47" s="352">
        <f t="shared" si="254"/>
        <v>0</v>
      </c>
      <c r="USF47" s="352">
        <f t="shared" si="254"/>
        <v>0</v>
      </c>
      <c r="USG47" s="352">
        <f t="shared" si="254"/>
        <v>0</v>
      </c>
      <c r="USH47" s="352">
        <f t="shared" si="254"/>
        <v>0</v>
      </c>
      <c r="USI47" s="352">
        <f t="shared" si="254"/>
        <v>0</v>
      </c>
      <c r="USJ47" s="352">
        <f t="shared" si="254"/>
        <v>0</v>
      </c>
      <c r="USK47" s="352">
        <f t="shared" si="254"/>
        <v>0</v>
      </c>
      <c r="USL47" s="352">
        <f t="shared" si="254"/>
        <v>0</v>
      </c>
      <c r="USM47" s="352">
        <f t="shared" si="254"/>
        <v>0</v>
      </c>
      <c r="USN47" s="352">
        <f t="shared" si="254"/>
        <v>0</v>
      </c>
      <c r="USO47" s="352">
        <f t="shared" si="254"/>
        <v>0</v>
      </c>
      <c r="USP47" s="352">
        <f t="shared" si="254"/>
        <v>0</v>
      </c>
      <c r="USQ47" s="352">
        <f t="shared" si="254"/>
        <v>0</v>
      </c>
      <c r="USR47" s="352">
        <f t="shared" si="254"/>
        <v>0</v>
      </c>
      <c r="USS47" s="352">
        <f t="shared" si="254"/>
        <v>0</v>
      </c>
      <c r="UST47" s="352">
        <f t="shared" si="254"/>
        <v>0</v>
      </c>
      <c r="USU47" s="352">
        <f t="shared" si="254"/>
        <v>0</v>
      </c>
      <c r="USV47" s="352">
        <f t="shared" si="254"/>
        <v>0</v>
      </c>
      <c r="USW47" s="352">
        <f t="shared" si="254"/>
        <v>0</v>
      </c>
      <c r="USX47" s="352">
        <f t="shared" si="254"/>
        <v>0</v>
      </c>
      <c r="USY47" s="352">
        <f t="shared" si="254"/>
        <v>0</v>
      </c>
      <c r="USZ47" s="352">
        <f t="shared" si="254"/>
        <v>0</v>
      </c>
      <c r="UTA47" s="352">
        <f t="shared" si="254"/>
        <v>0</v>
      </c>
      <c r="UTB47" s="352">
        <f t="shared" si="254"/>
        <v>0</v>
      </c>
      <c r="UTC47" s="352">
        <f t="shared" si="254"/>
        <v>0</v>
      </c>
      <c r="UTD47" s="352">
        <f t="shared" si="254"/>
        <v>0</v>
      </c>
      <c r="UTE47" s="352">
        <f t="shared" si="254"/>
        <v>0</v>
      </c>
      <c r="UTF47" s="352">
        <f t="shared" si="254"/>
        <v>0</v>
      </c>
      <c r="UTG47" s="352">
        <f t="shared" si="254"/>
        <v>0</v>
      </c>
      <c r="UTH47" s="352">
        <f t="shared" si="254"/>
        <v>0</v>
      </c>
      <c r="UTI47" s="352">
        <f t="shared" si="254"/>
        <v>0</v>
      </c>
      <c r="UTJ47" s="352">
        <f t="shared" si="254"/>
        <v>0</v>
      </c>
      <c r="UTK47" s="352">
        <f t="shared" si="254"/>
        <v>0</v>
      </c>
      <c r="UTL47" s="352">
        <f t="shared" si="254"/>
        <v>0</v>
      </c>
      <c r="UTM47" s="352">
        <f t="shared" si="254"/>
        <v>0</v>
      </c>
      <c r="UTN47" s="352">
        <f t="shared" ref="UTN47:UVY47" si="255">SUM(UTN43:UTN46)</f>
        <v>0</v>
      </c>
      <c r="UTO47" s="352">
        <f t="shared" si="255"/>
        <v>0</v>
      </c>
      <c r="UTP47" s="352">
        <f t="shared" si="255"/>
        <v>0</v>
      </c>
      <c r="UTQ47" s="352">
        <f t="shared" si="255"/>
        <v>0</v>
      </c>
      <c r="UTR47" s="352">
        <f t="shared" si="255"/>
        <v>0</v>
      </c>
      <c r="UTS47" s="352">
        <f t="shared" si="255"/>
        <v>0</v>
      </c>
      <c r="UTT47" s="352">
        <f t="shared" si="255"/>
        <v>0</v>
      </c>
      <c r="UTU47" s="352">
        <f t="shared" si="255"/>
        <v>0</v>
      </c>
      <c r="UTV47" s="352">
        <f t="shared" si="255"/>
        <v>0</v>
      </c>
      <c r="UTW47" s="352">
        <f t="shared" si="255"/>
        <v>0</v>
      </c>
      <c r="UTX47" s="352">
        <f t="shared" si="255"/>
        <v>0</v>
      </c>
      <c r="UTY47" s="352">
        <f t="shared" si="255"/>
        <v>0</v>
      </c>
      <c r="UTZ47" s="352">
        <f t="shared" si="255"/>
        <v>0</v>
      </c>
      <c r="UUA47" s="352">
        <f t="shared" si="255"/>
        <v>0</v>
      </c>
      <c r="UUB47" s="352">
        <f t="shared" si="255"/>
        <v>0</v>
      </c>
      <c r="UUC47" s="352">
        <f t="shared" si="255"/>
        <v>0</v>
      </c>
      <c r="UUD47" s="352">
        <f t="shared" si="255"/>
        <v>0</v>
      </c>
      <c r="UUE47" s="352">
        <f t="shared" si="255"/>
        <v>0</v>
      </c>
      <c r="UUF47" s="352">
        <f t="shared" si="255"/>
        <v>0</v>
      </c>
      <c r="UUG47" s="352">
        <f t="shared" si="255"/>
        <v>0</v>
      </c>
      <c r="UUH47" s="352">
        <f t="shared" si="255"/>
        <v>0</v>
      </c>
      <c r="UUI47" s="352">
        <f t="shared" si="255"/>
        <v>0</v>
      </c>
      <c r="UUJ47" s="352">
        <f t="shared" si="255"/>
        <v>0</v>
      </c>
      <c r="UUK47" s="352">
        <f t="shared" si="255"/>
        <v>0</v>
      </c>
      <c r="UUL47" s="352">
        <f t="shared" si="255"/>
        <v>0</v>
      </c>
      <c r="UUM47" s="352">
        <f t="shared" si="255"/>
        <v>0</v>
      </c>
      <c r="UUN47" s="352">
        <f t="shared" si="255"/>
        <v>0</v>
      </c>
      <c r="UUO47" s="352">
        <f t="shared" si="255"/>
        <v>0</v>
      </c>
      <c r="UUP47" s="352">
        <f t="shared" si="255"/>
        <v>0</v>
      </c>
      <c r="UUQ47" s="352">
        <f t="shared" si="255"/>
        <v>0</v>
      </c>
      <c r="UUR47" s="352">
        <f t="shared" si="255"/>
        <v>0</v>
      </c>
      <c r="UUS47" s="352">
        <f t="shared" si="255"/>
        <v>0</v>
      </c>
      <c r="UUT47" s="352">
        <f t="shared" si="255"/>
        <v>0</v>
      </c>
      <c r="UUU47" s="352">
        <f t="shared" si="255"/>
        <v>0</v>
      </c>
      <c r="UUV47" s="352">
        <f t="shared" si="255"/>
        <v>0</v>
      </c>
      <c r="UUW47" s="352">
        <f t="shared" si="255"/>
        <v>0</v>
      </c>
      <c r="UUX47" s="352">
        <f t="shared" si="255"/>
        <v>0</v>
      </c>
      <c r="UUY47" s="352">
        <f t="shared" si="255"/>
        <v>0</v>
      </c>
      <c r="UUZ47" s="352">
        <f t="shared" si="255"/>
        <v>0</v>
      </c>
      <c r="UVA47" s="352">
        <f t="shared" si="255"/>
        <v>0</v>
      </c>
      <c r="UVB47" s="352">
        <f t="shared" si="255"/>
        <v>0</v>
      </c>
      <c r="UVC47" s="352">
        <f t="shared" si="255"/>
        <v>0</v>
      </c>
      <c r="UVD47" s="352">
        <f t="shared" si="255"/>
        <v>0</v>
      </c>
      <c r="UVE47" s="352">
        <f t="shared" si="255"/>
        <v>0</v>
      </c>
      <c r="UVF47" s="352">
        <f t="shared" si="255"/>
        <v>0</v>
      </c>
      <c r="UVG47" s="352">
        <f t="shared" si="255"/>
        <v>0</v>
      </c>
      <c r="UVH47" s="352">
        <f t="shared" si="255"/>
        <v>0</v>
      </c>
      <c r="UVI47" s="352">
        <f t="shared" si="255"/>
        <v>0</v>
      </c>
      <c r="UVJ47" s="352">
        <f t="shared" si="255"/>
        <v>0</v>
      </c>
      <c r="UVK47" s="352">
        <f t="shared" si="255"/>
        <v>0</v>
      </c>
      <c r="UVL47" s="352">
        <f t="shared" si="255"/>
        <v>0</v>
      </c>
      <c r="UVM47" s="352">
        <f t="shared" si="255"/>
        <v>0</v>
      </c>
      <c r="UVN47" s="352">
        <f t="shared" si="255"/>
        <v>0</v>
      </c>
      <c r="UVO47" s="352">
        <f t="shared" si="255"/>
        <v>0</v>
      </c>
      <c r="UVP47" s="352">
        <f t="shared" si="255"/>
        <v>0</v>
      </c>
      <c r="UVQ47" s="352">
        <f t="shared" si="255"/>
        <v>0</v>
      </c>
      <c r="UVR47" s="352">
        <f t="shared" si="255"/>
        <v>0</v>
      </c>
      <c r="UVS47" s="352">
        <f t="shared" si="255"/>
        <v>0</v>
      </c>
      <c r="UVT47" s="352">
        <f t="shared" si="255"/>
        <v>0</v>
      </c>
      <c r="UVU47" s="352">
        <f t="shared" si="255"/>
        <v>0</v>
      </c>
      <c r="UVV47" s="352">
        <f t="shared" si="255"/>
        <v>0</v>
      </c>
      <c r="UVW47" s="352">
        <f t="shared" si="255"/>
        <v>0</v>
      </c>
      <c r="UVX47" s="352">
        <f t="shared" si="255"/>
        <v>0</v>
      </c>
      <c r="UVY47" s="352">
        <f t="shared" si="255"/>
        <v>0</v>
      </c>
      <c r="UVZ47" s="352">
        <f t="shared" ref="UVZ47:UYK47" si="256">SUM(UVZ43:UVZ46)</f>
        <v>0</v>
      </c>
      <c r="UWA47" s="352">
        <f t="shared" si="256"/>
        <v>0</v>
      </c>
      <c r="UWB47" s="352">
        <f t="shared" si="256"/>
        <v>0</v>
      </c>
      <c r="UWC47" s="352">
        <f t="shared" si="256"/>
        <v>0</v>
      </c>
      <c r="UWD47" s="352">
        <f t="shared" si="256"/>
        <v>0</v>
      </c>
      <c r="UWE47" s="352">
        <f t="shared" si="256"/>
        <v>0</v>
      </c>
      <c r="UWF47" s="352">
        <f t="shared" si="256"/>
        <v>0</v>
      </c>
      <c r="UWG47" s="352">
        <f t="shared" si="256"/>
        <v>0</v>
      </c>
      <c r="UWH47" s="352">
        <f t="shared" si="256"/>
        <v>0</v>
      </c>
      <c r="UWI47" s="352">
        <f t="shared" si="256"/>
        <v>0</v>
      </c>
      <c r="UWJ47" s="352">
        <f t="shared" si="256"/>
        <v>0</v>
      </c>
      <c r="UWK47" s="352">
        <f t="shared" si="256"/>
        <v>0</v>
      </c>
      <c r="UWL47" s="352">
        <f t="shared" si="256"/>
        <v>0</v>
      </c>
      <c r="UWM47" s="352">
        <f t="shared" si="256"/>
        <v>0</v>
      </c>
      <c r="UWN47" s="352">
        <f t="shared" si="256"/>
        <v>0</v>
      </c>
      <c r="UWO47" s="352">
        <f t="shared" si="256"/>
        <v>0</v>
      </c>
      <c r="UWP47" s="352">
        <f t="shared" si="256"/>
        <v>0</v>
      </c>
      <c r="UWQ47" s="352">
        <f t="shared" si="256"/>
        <v>0</v>
      </c>
      <c r="UWR47" s="352">
        <f t="shared" si="256"/>
        <v>0</v>
      </c>
      <c r="UWS47" s="352">
        <f t="shared" si="256"/>
        <v>0</v>
      </c>
      <c r="UWT47" s="352">
        <f t="shared" si="256"/>
        <v>0</v>
      </c>
      <c r="UWU47" s="352">
        <f t="shared" si="256"/>
        <v>0</v>
      </c>
      <c r="UWV47" s="352">
        <f t="shared" si="256"/>
        <v>0</v>
      </c>
      <c r="UWW47" s="352">
        <f t="shared" si="256"/>
        <v>0</v>
      </c>
      <c r="UWX47" s="352">
        <f t="shared" si="256"/>
        <v>0</v>
      </c>
      <c r="UWY47" s="352">
        <f t="shared" si="256"/>
        <v>0</v>
      </c>
      <c r="UWZ47" s="352">
        <f t="shared" si="256"/>
        <v>0</v>
      </c>
      <c r="UXA47" s="352">
        <f t="shared" si="256"/>
        <v>0</v>
      </c>
      <c r="UXB47" s="352">
        <f t="shared" si="256"/>
        <v>0</v>
      </c>
      <c r="UXC47" s="352">
        <f t="shared" si="256"/>
        <v>0</v>
      </c>
      <c r="UXD47" s="352">
        <f t="shared" si="256"/>
        <v>0</v>
      </c>
      <c r="UXE47" s="352">
        <f t="shared" si="256"/>
        <v>0</v>
      </c>
      <c r="UXF47" s="352">
        <f t="shared" si="256"/>
        <v>0</v>
      </c>
      <c r="UXG47" s="352">
        <f t="shared" si="256"/>
        <v>0</v>
      </c>
      <c r="UXH47" s="352">
        <f t="shared" si="256"/>
        <v>0</v>
      </c>
      <c r="UXI47" s="352">
        <f t="shared" si="256"/>
        <v>0</v>
      </c>
      <c r="UXJ47" s="352">
        <f t="shared" si="256"/>
        <v>0</v>
      </c>
      <c r="UXK47" s="352">
        <f t="shared" si="256"/>
        <v>0</v>
      </c>
      <c r="UXL47" s="352">
        <f t="shared" si="256"/>
        <v>0</v>
      </c>
      <c r="UXM47" s="352">
        <f t="shared" si="256"/>
        <v>0</v>
      </c>
      <c r="UXN47" s="352">
        <f t="shared" si="256"/>
        <v>0</v>
      </c>
      <c r="UXO47" s="352">
        <f t="shared" si="256"/>
        <v>0</v>
      </c>
      <c r="UXP47" s="352">
        <f t="shared" si="256"/>
        <v>0</v>
      </c>
      <c r="UXQ47" s="352">
        <f t="shared" si="256"/>
        <v>0</v>
      </c>
      <c r="UXR47" s="352">
        <f t="shared" si="256"/>
        <v>0</v>
      </c>
      <c r="UXS47" s="352">
        <f t="shared" si="256"/>
        <v>0</v>
      </c>
      <c r="UXT47" s="352">
        <f t="shared" si="256"/>
        <v>0</v>
      </c>
      <c r="UXU47" s="352">
        <f t="shared" si="256"/>
        <v>0</v>
      </c>
      <c r="UXV47" s="352">
        <f t="shared" si="256"/>
        <v>0</v>
      </c>
      <c r="UXW47" s="352">
        <f t="shared" si="256"/>
        <v>0</v>
      </c>
      <c r="UXX47" s="352">
        <f t="shared" si="256"/>
        <v>0</v>
      </c>
      <c r="UXY47" s="352">
        <f t="shared" si="256"/>
        <v>0</v>
      </c>
      <c r="UXZ47" s="352">
        <f t="shared" si="256"/>
        <v>0</v>
      </c>
      <c r="UYA47" s="352">
        <f t="shared" si="256"/>
        <v>0</v>
      </c>
      <c r="UYB47" s="352">
        <f t="shared" si="256"/>
        <v>0</v>
      </c>
      <c r="UYC47" s="352">
        <f t="shared" si="256"/>
        <v>0</v>
      </c>
      <c r="UYD47" s="352">
        <f t="shared" si="256"/>
        <v>0</v>
      </c>
      <c r="UYE47" s="352">
        <f t="shared" si="256"/>
        <v>0</v>
      </c>
      <c r="UYF47" s="352">
        <f t="shared" si="256"/>
        <v>0</v>
      </c>
      <c r="UYG47" s="352">
        <f t="shared" si="256"/>
        <v>0</v>
      </c>
      <c r="UYH47" s="352">
        <f t="shared" si="256"/>
        <v>0</v>
      </c>
      <c r="UYI47" s="352">
        <f t="shared" si="256"/>
        <v>0</v>
      </c>
      <c r="UYJ47" s="352">
        <f t="shared" si="256"/>
        <v>0</v>
      </c>
      <c r="UYK47" s="352">
        <f t="shared" si="256"/>
        <v>0</v>
      </c>
      <c r="UYL47" s="352">
        <f t="shared" ref="UYL47:VAW47" si="257">SUM(UYL43:UYL46)</f>
        <v>0</v>
      </c>
      <c r="UYM47" s="352">
        <f t="shared" si="257"/>
        <v>0</v>
      </c>
      <c r="UYN47" s="352">
        <f t="shared" si="257"/>
        <v>0</v>
      </c>
      <c r="UYO47" s="352">
        <f t="shared" si="257"/>
        <v>0</v>
      </c>
      <c r="UYP47" s="352">
        <f t="shared" si="257"/>
        <v>0</v>
      </c>
      <c r="UYQ47" s="352">
        <f t="shared" si="257"/>
        <v>0</v>
      </c>
      <c r="UYR47" s="352">
        <f t="shared" si="257"/>
        <v>0</v>
      </c>
      <c r="UYS47" s="352">
        <f t="shared" si="257"/>
        <v>0</v>
      </c>
      <c r="UYT47" s="352">
        <f t="shared" si="257"/>
        <v>0</v>
      </c>
      <c r="UYU47" s="352">
        <f t="shared" si="257"/>
        <v>0</v>
      </c>
      <c r="UYV47" s="352">
        <f t="shared" si="257"/>
        <v>0</v>
      </c>
      <c r="UYW47" s="352">
        <f t="shared" si="257"/>
        <v>0</v>
      </c>
      <c r="UYX47" s="352">
        <f t="shared" si="257"/>
        <v>0</v>
      </c>
      <c r="UYY47" s="352">
        <f t="shared" si="257"/>
        <v>0</v>
      </c>
      <c r="UYZ47" s="352">
        <f t="shared" si="257"/>
        <v>0</v>
      </c>
      <c r="UZA47" s="352">
        <f t="shared" si="257"/>
        <v>0</v>
      </c>
      <c r="UZB47" s="352">
        <f t="shared" si="257"/>
        <v>0</v>
      </c>
      <c r="UZC47" s="352">
        <f t="shared" si="257"/>
        <v>0</v>
      </c>
      <c r="UZD47" s="352">
        <f t="shared" si="257"/>
        <v>0</v>
      </c>
      <c r="UZE47" s="352">
        <f t="shared" si="257"/>
        <v>0</v>
      </c>
      <c r="UZF47" s="352">
        <f t="shared" si="257"/>
        <v>0</v>
      </c>
      <c r="UZG47" s="352">
        <f t="shared" si="257"/>
        <v>0</v>
      </c>
      <c r="UZH47" s="352">
        <f t="shared" si="257"/>
        <v>0</v>
      </c>
      <c r="UZI47" s="352">
        <f t="shared" si="257"/>
        <v>0</v>
      </c>
      <c r="UZJ47" s="352">
        <f t="shared" si="257"/>
        <v>0</v>
      </c>
      <c r="UZK47" s="352">
        <f t="shared" si="257"/>
        <v>0</v>
      </c>
      <c r="UZL47" s="352">
        <f t="shared" si="257"/>
        <v>0</v>
      </c>
      <c r="UZM47" s="352">
        <f t="shared" si="257"/>
        <v>0</v>
      </c>
      <c r="UZN47" s="352">
        <f t="shared" si="257"/>
        <v>0</v>
      </c>
      <c r="UZO47" s="352">
        <f t="shared" si="257"/>
        <v>0</v>
      </c>
      <c r="UZP47" s="352">
        <f t="shared" si="257"/>
        <v>0</v>
      </c>
      <c r="UZQ47" s="352">
        <f t="shared" si="257"/>
        <v>0</v>
      </c>
      <c r="UZR47" s="352">
        <f t="shared" si="257"/>
        <v>0</v>
      </c>
      <c r="UZS47" s="352">
        <f t="shared" si="257"/>
        <v>0</v>
      </c>
      <c r="UZT47" s="352">
        <f t="shared" si="257"/>
        <v>0</v>
      </c>
      <c r="UZU47" s="352">
        <f t="shared" si="257"/>
        <v>0</v>
      </c>
      <c r="UZV47" s="352">
        <f t="shared" si="257"/>
        <v>0</v>
      </c>
      <c r="UZW47" s="352">
        <f t="shared" si="257"/>
        <v>0</v>
      </c>
      <c r="UZX47" s="352">
        <f t="shared" si="257"/>
        <v>0</v>
      </c>
      <c r="UZY47" s="352">
        <f t="shared" si="257"/>
        <v>0</v>
      </c>
      <c r="UZZ47" s="352">
        <f t="shared" si="257"/>
        <v>0</v>
      </c>
      <c r="VAA47" s="352">
        <f t="shared" si="257"/>
        <v>0</v>
      </c>
      <c r="VAB47" s="352">
        <f t="shared" si="257"/>
        <v>0</v>
      </c>
      <c r="VAC47" s="352">
        <f t="shared" si="257"/>
        <v>0</v>
      </c>
      <c r="VAD47" s="352">
        <f t="shared" si="257"/>
        <v>0</v>
      </c>
      <c r="VAE47" s="352">
        <f t="shared" si="257"/>
        <v>0</v>
      </c>
      <c r="VAF47" s="352">
        <f t="shared" si="257"/>
        <v>0</v>
      </c>
      <c r="VAG47" s="352">
        <f t="shared" si="257"/>
        <v>0</v>
      </c>
      <c r="VAH47" s="352">
        <f t="shared" si="257"/>
        <v>0</v>
      </c>
      <c r="VAI47" s="352">
        <f t="shared" si="257"/>
        <v>0</v>
      </c>
      <c r="VAJ47" s="352">
        <f t="shared" si="257"/>
        <v>0</v>
      </c>
      <c r="VAK47" s="352">
        <f t="shared" si="257"/>
        <v>0</v>
      </c>
      <c r="VAL47" s="352">
        <f t="shared" si="257"/>
        <v>0</v>
      </c>
      <c r="VAM47" s="352">
        <f t="shared" si="257"/>
        <v>0</v>
      </c>
      <c r="VAN47" s="352">
        <f t="shared" si="257"/>
        <v>0</v>
      </c>
      <c r="VAO47" s="352">
        <f t="shared" si="257"/>
        <v>0</v>
      </c>
      <c r="VAP47" s="352">
        <f t="shared" si="257"/>
        <v>0</v>
      </c>
      <c r="VAQ47" s="352">
        <f t="shared" si="257"/>
        <v>0</v>
      </c>
      <c r="VAR47" s="352">
        <f t="shared" si="257"/>
        <v>0</v>
      </c>
      <c r="VAS47" s="352">
        <f t="shared" si="257"/>
        <v>0</v>
      </c>
      <c r="VAT47" s="352">
        <f t="shared" si="257"/>
        <v>0</v>
      </c>
      <c r="VAU47" s="352">
        <f t="shared" si="257"/>
        <v>0</v>
      </c>
      <c r="VAV47" s="352">
        <f t="shared" si="257"/>
        <v>0</v>
      </c>
      <c r="VAW47" s="352">
        <f t="shared" si="257"/>
        <v>0</v>
      </c>
      <c r="VAX47" s="352">
        <f t="shared" ref="VAX47:VDI47" si="258">SUM(VAX43:VAX46)</f>
        <v>0</v>
      </c>
      <c r="VAY47" s="352">
        <f t="shared" si="258"/>
        <v>0</v>
      </c>
      <c r="VAZ47" s="352">
        <f t="shared" si="258"/>
        <v>0</v>
      </c>
      <c r="VBA47" s="352">
        <f t="shared" si="258"/>
        <v>0</v>
      </c>
      <c r="VBB47" s="352">
        <f t="shared" si="258"/>
        <v>0</v>
      </c>
      <c r="VBC47" s="352">
        <f t="shared" si="258"/>
        <v>0</v>
      </c>
      <c r="VBD47" s="352">
        <f t="shared" si="258"/>
        <v>0</v>
      </c>
      <c r="VBE47" s="352">
        <f t="shared" si="258"/>
        <v>0</v>
      </c>
      <c r="VBF47" s="352">
        <f t="shared" si="258"/>
        <v>0</v>
      </c>
      <c r="VBG47" s="352">
        <f t="shared" si="258"/>
        <v>0</v>
      </c>
      <c r="VBH47" s="352">
        <f t="shared" si="258"/>
        <v>0</v>
      </c>
      <c r="VBI47" s="352">
        <f t="shared" si="258"/>
        <v>0</v>
      </c>
      <c r="VBJ47" s="352">
        <f t="shared" si="258"/>
        <v>0</v>
      </c>
      <c r="VBK47" s="352">
        <f t="shared" si="258"/>
        <v>0</v>
      </c>
      <c r="VBL47" s="352">
        <f t="shared" si="258"/>
        <v>0</v>
      </c>
      <c r="VBM47" s="352">
        <f t="shared" si="258"/>
        <v>0</v>
      </c>
      <c r="VBN47" s="352">
        <f t="shared" si="258"/>
        <v>0</v>
      </c>
      <c r="VBO47" s="352">
        <f t="shared" si="258"/>
        <v>0</v>
      </c>
      <c r="VBP47" s="352">
        <f t="shared" si="258"/>
        <v>0</v>
      </c>
      <c r="VBQ47" s="352">
        <f t="shared" si="258"/>
        <v>0</v>
      </c>
      <c r="VBR47" s="352">
        <f t="shared" si="258"/>
        <v>0</v>
      </c>
      <c r="VBS47" s="352">
        <f t="shared" si="258"/>
        <v>0</v>
      </c>
      <c r="VBT47" s="352">
        <f t="shared" si="258"/>
        <v>0</v>
      </c>
      <c r="VBU47" s="352">
        <f t="shared" si="258"/>
        <v>0</v>
      </c>
      <c r="VBV47" s="352">
        <f t="shared" si="258"/>
        <v>0</v>
      </c>
      <c r="VBW47" s="352">
        <f t="shared" si="258"/>
        <v>0</v>
      </c>
      <c r="VBX47" s="352">
        <f t="shared" si="258"/>
        <v>0</v>
      </c>
      <c r="VBY47" s="352">
        <f t="shared" si="258"/>
        <v>0</v>
      </c>
      <c r="VBZ47" s="352">
        <f t="shared" si="258"/>
        <v>0</v>
      </c>
      <c r="VCA47" s="352">
        <f t="shared" si="258"/>
        <v>0</v>
      </c>
      <c r="VCB47" s="352">
        <f t="shared" si="258"/>
        <v>0</v>
      </c>
      <c r="VCC47" s="352">
        <f t="shared" si="258"/>
        <v>0</v>
      </c>
      <c r="VCD47" s="352">
        <f t="shared" si="258"/>
        <v>0</v>
      </c>
      <c r="VCE47" s="352">
        <f t="shared" si="258"/>
        <v>0</v>
      </c>
      <c r="VCF47" s="352">
        <f t="shared" si="258"/>
        <v>0</v>
      </c>
      <c r="VCG47" s="352">
        <f t="shared" si="258"/>
        <v>0</v>
      </c>
      <c r="VCH47" s="352">
        <f t="shared" si="258"/>
        <v>0</v>
      </c>
      <c r="VCI47" s="352">
        <f t="shared" si="258"/>
        <v>0</v>
      </c>
      <c r="VCJ47" s="352">
        <f t="shared" si="258"/>
        <v>0</v>
      </c>
      <c r="VCK47" s="352">
        <f t="shared" si="258"/>
        <v>0</v>
      </c>
      <c r="VCL47" s="352">
        <f t="shared" si="258"/>
        <v>0</v>
      </c>
      <c r="VCM47" s="352">
        <f t="shared" si="258"/>
        <v>0</v>
      </c>
      <c r="VCN47" s="352">
        <f t="shared" si="258"/>
        <v>0</v>
      </c>
      <c r="VCO47" s="352">
        <f t="shared" si="258"/>
        <v>0</v>
      </c>
      <c r="VCP47" s="352">
        <f t="shared" si="258"/>
        <v>0</v>
      </c>
      <c r="VCQ47" s="352">
        <f t="shared" si="258"/>
        <v>0</v>
      </c>
      <c r="VCR47" s="352">
        <f t="shared" si="258"/>
        <v>0</v>
      </c>
      <c r="VCS47" s="352">
        <f t="shared" si="258"/>
        <v>0</v>
      </c>
      <c r="VCT47" s="352">
        <f t="shared" si="258"/>
        <v>0</v>
      </c>
      <c r="VCU47" s="352">
        <f t="shared" si="258"/>
        <v>0</v>
      </c>
      <c r="VCV47" s="352">
        <f t="shared" si="258"/>
        <v>0</v>
      </c>
      <c r="VCW47" s="352">
        <f t="shared" si="258"/>
        <v>0</v>
      </c>
      <c r="VCX47" s="352">
        <f t="shared" si="258"/>
        <v>0</v>
      </c>
      <c r="VCY47" s="352">
        <f t="shared" si="258"/>
        <v>0</v>
      </c>
      <c r="VCZ47" s="352">
        <f t="shared" si="258"/>
        <v>0</v>
      </c>
      <c r="VDA47" s="352">
        <f t="shared" si="258"/>
        <v>0</v>
      </c>
      <c r="VDB47" s="352">
        <f t="shared" si="258"/>
        <v>0</v>
      </c>
      <c r="VDC47" s="352">
        <f t="shared" si="258"/>
        <v>0</v>
      </c>
      <c r="VDD47" s="352">
        <f t="shared" si="258"/>
        <v>0</v>
      </c>
      <c r="VDE47" s="352">
        <f t="shared" si="258"/>
        <v>0</v>
      </c>
      <c r="VDF47" s="352">
        <f t="shared" si="258"/>
        <v>0</v>
      </c>
      <c r="VDG47" s="352">
        <f t="shared" si="258"/>
        <v>0</v>
      </c>
      <c r="VDH47" s="352">
        <f t="shared" si="258"/>
        <v>0</v>
      </c>
      <c r="VDI47" s="352">
        <f t="shared" si="258"/>
        <v>0</v>
      </c>
      <c r="VDJ47" s="352">
        <f t="shared" ref="VDJ47:VFU47" si="259">SUM(VDJ43:VDJ46)</f>
        <v>0</v>
      </c>
      <c r="VDK47" s="352">
        <f t="shared" si="259"/>
        <v>0</v>
      </c>
      <c r="VDL47" s="352">
        <f t="shared" si="259"/>
        <v>0</v>
      </c>
      <c r="VDM47" s="352">
        <f t="shared" si="259"/>
        <v>0</v>
      </c>
      <c r="VDN47" s="352">
        <f t="shared" si="259"/>
        <v>0</v>
      </c>
      <c r="VDO47" s="352">
        <f t="shared" si="259"/>
        <v>0</v>
      </c>
      <c r="VDP47" s="352">
        <f t="shared" si="259"/>
        <v>0</v>
      </c>
      <c r="VDQ47" s="352">
        <f t="shared" si="259"/>
        <v>0</v>
      </c>
      <c r="VDR47" s="352">
        <f t="shared" si="259"/>
        <v>0</v>
      </c>
      <c r="VDS47" s="352">
        <f t="shared" si="259"/>
        <v>0</v>
      </c>
      <c r="VDT47" s="352">
        <f t="shared" si="259"/>
        <v>0</v>
      </c>
      <c r="VDU47" s="352">
        <f t="shared" si="259"/>
        <v>0</v>
      </c>
      <c r="VDV47" s="352">
        <f t="shared" si="259"/>
        <v>0</v>
      </c>
      <c r="VDW47" s="352">
        <f t="shared" si="259"/>
        <v>0</v>
      </c>
      <c r="VDX47" s="352">
        <f t="shared" si="259"/>
        <v>0</v>
      </c>
      <c r="VDY47" s="352">
        <f t="shared" si="259"/>
        <v>0</v>
      </c>
      <c r="VDZ47" s="352">
        <f t="shared" si="259"/>
        <v>0</v>
      </c>
      <c r="VEA47" s="352">
        <f t="shared" si="259"/>
        <v>0</v>
      </c>
      <c r="VEB47" s="352">
        <f t="shared" si="259"/>
        <v>0</v>
      </c>
      <c r="VEC47" s="352">
        <f t="shared" si="259"/>
        <v>0</v>
      </c>
      <c r="VED47" s="352">
        <f t="shared" si="259"/>
        <v>0</v>
      </c>
      <c r="VEE47" s="352">
        <f t="shared" si="259"/>
        <v>0</v>
      </c>
      <c r="VEF47" s="352">
        <f t="shared" si="259"/>
        <v>0</v>
      </c>
      <c r="VEG47" s="352">
        <f t="shared" si="259"/>
        <v>0</v>
      </c>
      <c r="VEH47" s="352">
        <f t="shared" si="259"/>
        <v>0</v>
      </c>
      <c r="VEI47" s="352">
        <f t="shared" si="259"/>
        <v>0</v>
      </c>
      <c r="VEJ47" s="352">
        <f t="shared" si="259"/>
        <v>0</v>
      </c>
      <c r="VEK47" s="352">
        <f t="shared" si="259"/>
        <v>0</v>
      </c>
      <c r="VEL47" s="352">
        <f t="shared" si="259"/>
        <v>0</v>
      </c>
      <c r="VEM47" s="352">
        <f t="shared" si="259"/>
        <v>0</v>
      </c>
      <c r="VEN47" s="352">
        <f t="shared" si="259"/>
        <v>0</v>
      </c>
      <c r="VEO47" s="352">
        <f t="shared" si="259"/>
        <v>0</v>
      </c>
      <c r="VEP47" s="352">
        <f t="shared" si="259"/>
        <v>0</v>
      </c>
      <c r="VEQ47" s="352">
        <f t="shared" si="259"/>
        <v>0</v>
      </c>
      <c r="VER47" s="352">
        <f t="shared" si="259"/>
        <v>0</v>
      </c>
      <c r="VES47" s="352">
        <f t="shared" si="259"/>
        <v>0</v>
      </c>
      <c r="VET47" s="352">
        <f t="shared" si="259"/>
        <v>0</v>
      </c>
      <c r="VEU47" s="352">
        <f t="shared" si="259"/>
        <v>0</v>
      </c>
      <c r="VEV47" s="352">
        <f t="shared" si="259"/>
        <v>0</v>
      </c>
      <c r="VEW47" s="352">
        <f t="shared" si="259"/>
        <v>0</v>
      </c>
      <c r="VEX47" s="352">
        <f t="shared" si="259"/>
        <v>0</v>
      </c>
      <c r="VEY47" s="352">
        <f t="shared" si="259"/>
        <v>0</v>
      </c>
      <c r="VEZ47" s="352">
        <f t="shared" si="259"/>
        <v>0</v>
      </c>
      <c r="VFA47" s="352">
        <f t="shared" si="259"/>
        <v>0</v>
      </c>
      <c r="VFB47" s="352">
        <f t="shared" si="259"/>
        <v>0</v>
      </c>
      <c r="VFC47" s="352">
        <f t="shared" si="259"/>
        <v>0</v>
      </c>
      <c r="VFD47" s="352">
        <f t="shared" si="259"/>
        <v>0</v>
      </c>
      <c r="VFE47" s="352">
        <f t="shared" si="259"/>
        <v>0</v>
      </c>
      <c r="VFF47" s="352">
        <f t="shared" si="259"/>
        <v>0</v>
      </c>
      <c r="VFG47" s="352">
        <f t="shared" si="259"/>
        <v>0</v>
      </c>
      <c r="VFH47" s="352">
        <f t="shared" si="259"/>
        <v>0</v>
      </c>
      <c r="VFI47" s="352">
        <f t="shared" si="259"/>
        <v>0</v>
      </c>
      <c r="VFJ47" s="352">
        <f t="shared" si="259"/>
        <v>0</v>
      </c>
      <c r="VFK47" s="352">
        <f t="shared" si="259"/>
        <v>0</v>
      </c>
      <c r="VFL47" s="352">
        <f t="shared" si="259"/>
        <v>0</v>
      </c>
      <c r="VFM47" s="352">
        <f t="shared" si="259"/>
        <v>0</v>
      </c>
      <c r="VFN47" s="352">
        <f t="shared" si="259"/>
        <v>0</v>
      </c>
      <c r="VFO47" s="352">
        <f t="shared" si="259"/>
        <v>0</v>
      </c>
      <c r="VFP47" s="352">
        <f t="shared" si="259"/>
        <v>0</v>
      </c>
      <c r="VFQ47" s="352">
        <f t="shared" si="259"/>
        <v>0</v>
      </c>
      <c r="VFR47" s="352">
        <f t="shared" si="259"/>
        <v>0</v>
      </c>
      <c r="VFS47" s="352">
        <f t="shared" si="259"/>
        <v>0</v>
      </c>
      <c r="VFT47" s="352">
        <f t="shared" si="259"/>
        <v>0</v>
      </c>
      <c r="VFU47" s="352">
        <f t="shared" si="259"/>
        <v>0</v>
      </c>
      <c r="VFV47" s="352">
        <f t="shared" ref="VFV47:VIG47" si="260">SUM(VFV43:VFV46)</f>
        <v>0</v>
      </c>
      <c r="VFW47" s="352">
        <f t="shared" si="260"/>
        <v>0</v>
      </c>
      <c r="VFX47" s="352">
        <f t="shared" si="260"/>
        <v>0</v>
      </c>
      <c r="VFY47" s="352">
        <f t="shared" si="260"/>
        <v>0</v>
      </c>
      <c r="VFZ47" s="352">
        <f t="shared" si="260"/>
        <v>0</v>
      </c>
      <c r="VGA47" s="352">
        <f t="shared" si="260"/>
        <v>0</v>
      </c>
      <c r="VGB47" s="352">
        <f t="shared" si="260"/>
        <v>0</v>
      </c>
      <c r="VGC47" s="352">
        <f t="shared" si="260"/>
        <v>0</v>
      </c>
      <c r="VGD47" s="352">
        <f t="shared" si="260"/>
        <v>0</v>
      </c>
      <c r="VGE47" s="352">
        <f t="shared" si="260"/>
        <v>0</v>
      </c>
      <c r="VGF47" s="352">
        <f t="shared" si="260"/>
        <v>0</v>
      </c>
      <c r="VGG47" s="352">
        <f t="shared" si="260"/>
        <v>0</v>
      </c>
      <c r="VGH47" s="352">
        <f t="shared" si="260"/>
        <v>0</v>
      </c>
      <c r="VGI47" s="352">
        <f t="shared" si="260"/>
        <v>0</v>
      </c>
      <c r="VGJ47" s="352">
        <f t="shared" si="260"/>
        <v>0</v>
      </c>
      <c r="VGK47" s="352">
        <f t="shared" si="260"/>
        <v>0</v>
      </c>
      <c r="VGL47" s="352">
        <f t="shared" si="260"/>
        <v>0</v>
      </c>
      <c r="VGM47" s="352">
        <f t="shared" si="260"/>
        <v>0</v>
      </c>
      <c r="VGN47" s="352">
        <f t="shared" si="260"/>
        <v>0</v>
      </c>
      <c r="VGO47" s="352">
        <f t="shared" si="260"/>
        <v>0</v>
      </c>
      <c r="VGP47" s="352">
        <f t="shared" si="260"/>
        <v>0</v>
      </c>
      <c r="VGQ47" s="352">
        <f t="shared" si="260"/>
        <v>0</v>
      </c>
      <c r="VGR47" s="352">
        <f t="shared" si="260"/>
        <v>0</v>
      </c>
      <c r="VGS47" s="352">
        <f t="shared" si="260"/>
        <v>0</v>
      </c>
      <c r="VGT47" s="352">
        <f t="shared" si="260"/>
        <v>0</v>
      </c>
      <c r="VGU47" s="352">
        <f t="shared" si="260"/>
        <v>0</v>
      </c>
      <c r="VGV47" s="352">
        <f t="shared" si="260"/>
        <v>0</v>
      </c>
      <c r="VGW47" s="352">
        <f t="shared" si="260"/>
        <v>0</v>
      </c>
      <c r="VGX47" s="352">
        <f t="shared" si="260"/>
        <v>0</v>
      </c>
      <c r="VGY47" s="352">
        <f t="shared" si="260"/>
        <v>0</v>
      </c>
      <c r="VGZ47" s="352">
        <f t="shared" si="260"/>
        <v>0</v>
      </c>
      <c r="VHA47" s="352">
        <f t="shared" si="260"/>
        <v>0</v>
      </c>
      <c r="VHB47" s="352">
        <f t="shared" si="260"/>
        <v>0</v>
      </c>
      <c r="VHC47" s="352">
        <f t="shared" si="260"/>
        <v>0</v>
      </c>
      <c r="VHD47" s="352">
        <f t="shared" si="260"/>
        <v>0</v>
      </c>
      <c r="VHE47" s="352">
        <f t="shared" si="260"/>
        <v>0</v>
      </c>
      <c r="VHF47" s="352">
        <f t="shared" si="260"/>
        <v>0</v>
      </c>
      <c r="VHG47" s="352">
        <f t="shared" si="260"/>
        <v>0</v>
      </c>
      <c r="VHH47" s="352">
        <f t="shared" si="260"/>
        <v>0</v>
      </c>
      <c r="VHI47" s="352">
        <f t="shared" si="260"/>
        <v>0</v>
      </c>
      <c r="VHJ47" s="352">
        <f t="shared" si="260"/>
        <v>0</v>
      </c>
      <c r="VHK47" s="352">
        <f t="shared" si="260"/>
        <v>0</v>
      </c>
      <c r="VHL47" s="352">
        <f t="shared" si="260"/>
        <v>0</v>
      </c>
      <c r="VHM47" s="352">
        <f t="shared" si="260"/>
        <v>0</v>
      </c>
      <c r="VHN47" s="352">
        <f t="shared" si="260"/>
        <v>0</v>
      </c>
      <c r="VHO47" s="352">
        <f t="shared" si="260"/>
        <v>0</v>
      </c>
      <c r="VHP47" s="352">
        <f t="shared" si="260"/>
        <v>0</v>
      </c>
      <c r="VHQ47" s="352">
        <f t="shared" si="260"/>
        <v>0</v>
      </c>
      <c r="VHR47" s="352">
        <f t="shared" si="260"/>
        <v>0</v>
      </c>
      <c r="VHS47" s="352">
        <f t="shared" si="260"/>
        <v>0</v>
      </c>
      <c r="VHT47" s="352">
        <f t="shared" si="260"/>
        <v>0</v>
      </c>
      <c r="VHU47" s="352">
        <f t="shared" si="260"/>
        <v>0</v>
      </c>
      <c r="VHV47" s="352">
        <f t="shared" si="260"/>
        <v>0</v>
      </c>
      <c r="VHW47" s="352">
        <f t="shared" si="260"/>
        <v>0</v>
      </c>
      <c r="VHX47" s="352">
        <f t="shared" si="260"/>
        <v>0</v>
      </c>
      <c r="VHY47" s="352">
        <f t="shared" si="260"/>
        <v>0</v>
      </c>
      <c r="VHZ47" s="352">
        <f t="shared" si="260"/>
        <v>0</v>
      </c>
      <c r="VIA47" s="352">
        <f t="shared" si="260"/>
        <v>0</v>
      </c>
      <c r="VIB47" s="352">
        <f t="shared" si="260"/>
        <v>0</v>
      </c>
      <c r="VIC47" s="352">
        <f t="shared" si="260"/>
        <v>0</v>
      </c>
      <c r="VID47" s="352">
        <f t="shared" si="260"/>
        <v>0</v>
      </c>
      <c r="VIE47" s="352">
        <f t="shared" si="260"/>
        <v>0</v>
      </c>
      <c r="VIF47" s="352">
        <f t="shared" si="260"/>
        <v>0</v>
      </c>
      <c r="VIG47" s="352">
        <f t="shared" si="260"/>
        <v>0</v>
      </c>
      <c r="VIH47" s="352">
        <f t="shared" ref="VIH47:VKS47" si="261">SUM(VIH43:VIH46)</f>
        <v>0</v>
      </c>
      <c r="VII47" s="352">
        <f t="shared" si="261"/>
        <v>0</v>
      </c>
      <c r="VIJ47" s="352">
        <f t="shared" si="261"/>
        <v>0</v>
      </c>
      <c r="VIK47" s="352">
        <f t="shared" si="261"/>
        <v>0</v>
      </c>
      <c r="VIL47" s="352">
        <f t="shared" si="261"/>
        <v>0</v>
      </c>
      <c r="VIM47" s="352">
        <f t="shared" si="261"/>
        <v>0</v>
      </c>
      <c r="VIN47" s="352">
        <f t="shared" si="261"/>
        <v>0</v>
      </c>
      <c r="VIO47" s="352">
        <f t="shared" si="261"/>
        <v>0</v>
      </c>
      <c r="VIP47" s="352">
        <f t="shared" si="261"/>
        <v>0</v>
      </c>
      <c r="VIQ47" s="352">
        <f t="shared" si="261"/>
        <v>0</v>
      </c>
      <c r="VIR47" s="352">
        <f t="shared" si="261"/>
        <v>0</v>
      </c>
      <c r="VIS47" s="352">
        <f t="shared" si="261"/>
        <v>0</v>
      </c>
      <c r="VIT47" s="352">
        <f t="shared" si="261"/>
        <v>0</v>
      </c>
      <c r="VIU47" s="352">
        <f t="shared" si="261"/>
        <v>0</v>
      </c>
      <c r="VIV47" s="352">
        <f t="shared" si="261"/>
        <v>0</v>
      </c>
      <c r="VIW47" s="352">
        <f t="shared" si="261"/>
        <v>0</v>
      </c>
      <c r="VIX47" s="352">
        <f t="shared" si="261"/>
        <v>0</v>
      </c>
      <c r="VIY47" s="352">
        <f t="shared" si="261"/>
        <v>0</v>
      </c>
      <c r="VIZ47" s="352">
        <f t="shared" si="261"/>
        <v>0</v>
      </c>
      <c r="VJA47" s="352">
        <f t="shared" si="261"/>
        <v>0</v>
      </c>
      <c r="VJB47" s="352">
        <f t="shared" si="261"/>
        <v>0</v>
      </c>
      <c r="VJC47" s="352">
        <f t="shared" si="261"/>
        <v>0</v>
      </c>
      <c r="VJD47" s="352">
        <f t="shared" si="261"/>
        <v>0</v>
      </c>
      <c r="VJE47" s="352">
        <f t="shared" si="261"/>
        <v>0</v>
      </c>
      <c r="VJF47" s="352">
        <f t="shared" si="261"/>
        <v>0</v>
      </c>
      <c r="VJG47" s="352">
        <f t="shared" si="261"/>
        <v>0</v>
      </c>
      <c r="VJH47" s="352">
        <f t="shared" si="261"/>
        <v>0</v>
      </c>
      <c r="VJI47" s="352">
        <f t="shared" si="261"/>
        <v>0</v>
      </c>
      <c r="VJJ47" s="352">
        <f t="shared" si="261"/>
        <v>0</v>
      </c>
      <c r="VJK47" s="352">
        <f t="shared" si="261"/>
        <v>0</v>
      </c>
      <c r="VJL47" s="352">
        <f t="shared" si="261"/>
        <v>0</v>
      </c>
      <c r="VJM47" s="352">
        <f t="shared" si="261"/>
        <v>0</v>
      </c>
      <c r="VJN47" s="352">
        <f t="shared" si="261"/>
        <v>0</v>
      </c>
      <c r="VJO47" s="352">
        <f t="shared" si="261"/>
        <v>0</v>
      </c>
      <c r="VJP47" s="352">
        <f t="shared" si="261"/>
        <v>0</v>
      </c>
      <c r="VJQ47" s="352">
        <f t="shared" si="261"/>
        <v>0</v>
      </c>
      <c r="VJR47" s="352">
        <f t="shared" si="261"/>
        <v>0</v>
      </c>
      <c r="VJS47" s="352">
        <f t="shared" si="261"/>
        <v>0</v>
      </c>
      <c r="VJT47" s="352">
        <f t="shared" si="261"/>
        <v>0</v>
      </c>
      <c r="VJU47" s="352">
        <f t="shared" si="261"/>
        <v>0</v>
      </c>
      <c r="VJV47" s="352">
        <f t="shared" si="261"/>
        <v>0</v>
      </c>
      <c r="VJW47" s="352">
        <f t="shared" si="261"/>
        <v>0</v>
      </c>
      <c r="VJX47" s="352">
        <f t="shared" si="261"/>
        <v>0</v>
      </c>
      <c r="VJY47" s="352">
        <f t="shared" si="261"/>
        <v>0</v>
      </c>
      <c r="VJZ47" s="352">
        <f t="shared" si="261"/>
        <v>0</v>
      </c>
      <c r="VKA47" s="352">
        <f t="shared" si="261"/>
        <v>0</v>
      </c>
      <c r="VKB47" s="352">
        <f t="shared" si="261"/>
        <v>0</v>
      </c>
      <c r="VKC47" s="352">
        <f t="shared" si="261"/>
        <v>0</v>
      </c>
      <c r="VKD47" s="352">
        <f t="shared" si="261"/>
        <v>0</v>
      </c>
      <c r="VKE47" s="352">
        <f t="shared" si="261"/>
        <v>0</v>
      </c>
      <c r="VKF47" s="352">
        <f t="shared" si="261"/>
        <v>0</v>
      </c>
      <c r="VKG47" s="352">
        <f t="shared" si="261"/>
        <v>0</v>
      </c>
      <c r="VKH47" s="352">
        <f t="shared" si="261"/>
        <v>0</v>
      </c>
      <c r="VKI47" s="352">
        <f t="shared" si="261"/>
        <v>0</v>
      </c>
      <c r="VKJ47" s="352">
        <f t="shared" si="261"/>
        <v>0</v>
      </c>
      <c r="VKK47" s="352">
        <f t="shared" si="261"/>
        <v>0</v>
      </c>
      <c r="VKL47" s="352">
        <f t="shared" si="261"/>
        <v>0</v>
      </c>
      <c r="VKM47" s="352">
        <f t="shared" si="261"/>
        <v>0</v>
      </c>
      <c r="VKN47" s="352">
        <f t="shared" si="261"/>
        <v>0</v>
      </c>
      <c r="VKO47" s="352">
        <f t="shared" si="261"/>
        <v>0</v>
      </c>
      <c r="VKP47" s="352">
        <f t="shared" si="261"/>
        <v>0</v>
      </c>
      <c r="VKQ47" s="352">
        <f t="shared" si="261"/>
        <v>0</v>
      </c>
      <c r="VKR47" s="352">
        <f t="shared" si="261"/>
        <v>0</v>
      </c>
      <c r="VKS47" s="352">
        <f t="shared" si="261"/>
        <v>0</v>
      </c>
      <c r="VKT47" s="352">
        <f t="shared" ref="VKT47:VNE47" si="262">SUM(VKT43:VKT46)</f>
        <v>0</v>
      </c>
      <c r="VKU47" s="352">
        <f t="shared" si="262"/>
        <v>0</v>
      </c>
      <c r="VKV47" s="352">
        <f t="shared" si="262"/>
        <v>0</v>
      </c>
      <c r="VKW47" s="352">
        <f t="shared" si="262"/>
        <v>0</v>
      </c>
      <c r="VKX47" s="352">
        <f t="shared" si="262"/>
        <v>0</v>
      </c>
      <c r="VKY47" s="352">
        <f t="shared" si="262"/>
        <v>0</v>
      </c>
      <c r="VKZ47" s="352">
        <f t="shared" si="262"/>
        <v>0</v>
      </c>
      <c r="VLA47" s="352">
        <f t="shared" si="262"/>
        <v>0</v>
      </c>
      <c r="VLB47" s="352">
        <f t="shared" si="262"/>
        <v>0</v>
      </c>
      <c r="VLC47" s="352">
        <f t="shared" si="262"/>
        <v>0</v>
      </c>
      <c r="VLD47" s="352">
        <f t="shared" si="262"/>
        <v>0</v>
      </c>
      <c r="VLE47" s="352">
        <f t="shared" si="262"/>
        <v>0</v>
      </c>
      <c r="VLF47" s="352">
        <f t="shared" si="262"/>
        <v>0</v>
      </c>
      <c r="VLG47" s="352">
        <f t="shared" si="262"/>
        <v>0</v>
      </c>
      <c r="VLH47" s="352">
        <f t="shared" si="262"/>
        <v>0</v>
      </c>
      <c r="VLI47" s="352">
        <f t="shared" si="262"/>
        <v>0</v>
      </c>
      <c r="VLJ47" s="352">
        <f t="shared" si="262"/>
        <v>0</v>
      </c>
      <c r="VLK47" s="352">
        <f t="shared" si="262"/>
        <v>0</v>
      </c>
      <c r="VLL47" s="352">
        <f t="shared" si="262"/>
        <v>0</v>
      </c>
      <c r="VLM47" s="352">
        <f t="shared" si="262"/>
        <v>0</v>
      </c>
      <c r="VLN47" s="352">
        <f t="shared" si="262"/>
        <v>0</v>
      </c>
      <c r="VLO47" s="352">
        <f t="shared" si="262"/>
        <v>0</v>
      </c>
      <c r="VLP47" s="352">
        <f t="shared" si="262"/>
        <v>0</v>
      </c>
      <c r="VLQ47" s="352">
        <f t="shared" si="262"/>
        <v>0</v>
      </c>
      <c r="VLR47" s="352">
        <f t="shared" si="262"/>
        <v>0</v>
      </c>
      <c r="VLS47" s="352">
        <f t="shared" si="262"/>
        <v>0</v>
      </c>
      <c r="VLT47" s="352">
        <f t="shared" si="262"/>
        <v>0</v>
      </c>
      <c r="VLU47" s="352">
        <f t="shared" si="262"/>
        <v>0</v>
      </c>
      <c r="VLV47" s="352">
        <f t="shared" si="262"/>
        <v>0</v>
      </c>
      <c r="VLW47" s="352">
        <f t="shared" si="262"/>
        <v>0</v>
      </c>
      <c r="VLX47" s="352">
        <f t="shared" si="262"/>
        <v>0</v>
      </c>
      <c r="VLY47" s="352">
        <f t="shared" si="262"/>
        <v>0</v>
      </c>
      <c r="VLZ47" s="352">
        <f t="shared" si="262"/>
        <v>0</v>
      </c>
      <c r="VMA47" s="352">
        <f t="shared" si="262"/>
        <v>0</v>
      </c>
      <c r="VMB47" s="352">
        <f t="shared" si="262"/>
        <v>0</v>
      </c>
      <c r="VMC47" s="352">
        <f t="shared" si="262"/>
        <v>0</v>
      </c>
      <c r="VMD47" s="352">
        <f t="shared" si="262"/>
        <v>0</v>
      </c>
      <c r="VME47" s="352">
        <f t="shared" si="262"/>
        <v>0</v>
      </c>
      <c r="VMF47" s="352">
        <f t="shared" si="262"/>
        <v>0</v>
      </c>
      <c r="VMG47" s="352">
        <f t="shared" si="262"/>
        <v>0</v>
      </c>
      <c r="VMH47" s="352">
        <f t="shared" si="262"/>
        <v>0</v>
      </c>
      <c r="VMI47" s="352">
        <f t="shared" si="262"/>
        <v>0</v>
      </c>
      <c r="VMJ47" s="352">
        <f t="shared" si="262"/>
        <v>0</v>
      </c>
      <c r="VMK47" s="352">
        <f t="shared" si="262"/>
        <v>0</v>
      </c>
      <c r="VML47" s="352">
        <f t="shared" si="262"/>
        <v>0</v>
      </c>
      <c r="VMM47" s="352">
        <f t="shared" si="262"/>
        <v>0</v>
      </c>
      <c r="VMN47" s="352">
        <f t="shared" si="262"/>
        <v>0</v>
      </c>
      <c r="VMO47" s="352">
        <f t="shared" si="262"/>
        <v>0</v>
      </c>
      <c r="VMP47" s="352">
        <f t="shared" si="262"/>
        <v>0</v>
      </c>
      <c r="VMQ47" s="352">
        <f t="shared" si="262"/>
        <v>0</v>
      </c>
      <c r="VMR47" s="352">
        <f t="shared" si="262"/>
        <v>0</v>
      </c>
      <c r="VMS47" s="352">
        <f t="shared" si="262"/>
        <v>0</v>
      </c>
      <c r="VMT47" s="352">
        <f t="shared" si="262"/>
        <v>0</v>
      </c>
      <c r="VMU47" s="352">
        <f t="shared" si="262"/>
        <v>0</v>
      </c>
      <c r="VMV47" s="352">
        <f t="shared" si="262"/>
        <v>0</v>
      </c>
      <c r="VMW47" s="352">
        <f t="shared" si="262"/>
        <v>0</v>
      </c>
      <c r="VMX47" s="352">
        <f t="shared" si="262"/>
        <v>0</v>
      </c>
      <c r="VMY47" s="352">
        <f t="shared" si="262"/>
        <v>0</v>
      </c>
      <c r="VMZ47" s="352">
        <f t="shared" si="262"/>
        <v>0</v>
      </c>
      <c r="VNA47" s="352">
        <f t="shared" si="262"/>
        <v>0</v>
      </c>
      <c r="VNB47" s="352">
        <f t="shared" si="262"/>
        <v>0</v>
      </c>
      <c r="VNC47" s="352">
        <f t="shared" si="262"/>
        <v>0</v>
      </c>
      <c r="VND47" s="352">
        <f t="shared" si="262"/>
        <v>0</v>
      </c>
      <c r="VNE47" s="352">
        <f t="shared" si="262"/>
        <v>0</v>
      </c>
      <c r="VNF47" s="352">
        <f t="shared" ref="VNF47:VPQ47" si="263">SUM(VNF43:VNF46)</f>
        <v>0</v>
      </c>
      <c r="VNG47" s="352">
        <f t="shared" si="263"/>
        <v>0</v>
      </c>
      <c r="VNH47" s="352">
        <f t="shared" si="263"/>
        <v>0</v>
      </c>
      <c r="VNI47" s="352">
        <f t="shared" si="263"/>
        <v>0</v>
      </c>
      <c r="VNJ47" s="352">
        <f t="shared" si="263"/>
        <v>0</v>
      </c>
      <c r="VNK47" s="352">
        <f t="shared" si="263"/>
        <v>0</v>
      </c>
      <c r="VNL47" s="352">
        <f t="shared" si="263"/>
        <v>0</v>
      </c>
      <c r="VNM47" s="352">
        <f t="shared" si="263"/>
        <v>0</v>
      </c>
      <c r="VNN47" s="352">
        <f t="shared" si="263"/>
        <v>0</v>
      </c>
      <c r="VNO47" s="352">
        <f t="shared" si="263"/>
        <v>0</v>
      </c>
      <c r="VNP47" s="352">
        <f t="shared" si="263"/>
        <v>0</v>
      </c>
      <c r="VNQ47" s="352">
        <f t="shared" si="263"/>
        <v>0</v>
      </c>
      <c r="VNR47" s="352">
        <f t="shared" si="263"/>
        <v>0</v>
      </c>
      <c r="VNS47" s="352">
        <f t="shared" si="263"/>
        <v>0</v>
      </c>
      <c r="VNT47" s="352">
        <f t="shared" si="263"/>
        <v>0</v>
      </c>
      <c r="VNU47" s="352">
        <f t="shared" si="263"/>
        <v>0</v>
      </c>
      <c r="VNV47" s="352">
        <f t="shared" si="263"/>
        <v>0</v>
      </c>
      <c r="VNW47" s="352">
        <f t="shared" si="263"/>
        <v>0</v>
      </c>
      <c r="VNX47" s="352">
        <f t="shared" si="263"/>
        <v>0</v>
      </c>
      <c r="VNY47" s="352">
        <f t="shared" si="263"/>
        <v>0</v>
      </c>
      <c r="VNZ47" s="352">
        <f t="shared" si="263"/>
        <v>0</v>
      </c>
      <c r="VOA47" s="352">
        <f t="shared" si="263"/>
        <v>0</v>
      </c>
      <c r="VOB47" s="352">
        <f t="shared" si="263"/>
        <v>0</v>
      </c>
      <c r="VOC47" s="352">
        <f t="shared" si="263"/>
        <v>0</v>
      </c>
      <c r="VOD47" s="352">
        <f t="shared" si="263"/>
        <v>0</v>
      </c>
      <c r="VOE47" s="352">
        <f t="shared" si="263"/>
        <v>0</v>
      </c>
      <c r="VOF47" s="352">
        <f t="shared" si="263"/>
        <v>0</v>
      </c>
      <c r="VOG47" s="352">
        <f t="shared" si="263"/>
        <v>0</v>
      </c>
      <c r="VOH47" s="352">
        <f t="shared" si="263"/>
        <v>0</v>
      </c>
      <c r="VOI47" s="352">
        <f t="shared" si="263"/>
        <v>0</v>
      </c>
      <c r="VOJ47" s="352">
        <f t="shared" si="263"/>
        <v>0</v>
      </c>
      <c r="VOK47" s="352">
        <f t="shared" si="263"/>
        <v>0</v>
      </c>
      <c r="VOL47" s="352">
        <f t="shared" si="263"/>
        <v>0</v>
      </c>
      <c r="VOM47" s="352">
        <f t="shared" si="263"/>
        <v>0</v>
      </c>
      <c r="VON47" s="352">
        <f t="shared" si="263"/>
        <v>0</v>
      </c>
      <c r="VOO47" s="352">
        <f t="shared" si="263"/>
        <v>0</v>
      </c>
      <c r="VOP47" s="352">
        <f t="shared" si="263"/>
        <v>0</v>
      </c>
      <c r="VOQ47" s="352">
        <f t="shared" si="263"/>
        <v>0</v>
      </c>
      <c r="VOR47" s="352">
        <f t="shared" si="263"/>
        <v>0</v>
      </c>
      <c r="VOS47" s="352">
        <f t="shared" si="263"/>
        <v>0</v>
      </c>
      <c r="VOT47" s="352">
        <f t="shared" si="263"/>
        <v>0</v>
      </c>
      <c r="VOU47" s="352">
        <f t="shared" si="263"/>
        <v>0</v>
      </c>
      <c r="VOV47" s="352">
        <f t="shared" si="263"/>
        <v>0</v>
      </c>
      <c r="VOW47" s="352">
        <f t="shared" si="263"/>
        <v>0</v>
      </c>
      <c r="VOX47" s="352">
        <f t="shared" si="263"/>
        <v>0</v>
      </c>
      <c r="VOY47" s="352">
        <f t="shared" si="263"/>
        <v>0</v>
      </c>
      <c r="VOZ47" s="352">
        <f t="shared" si="263"/>
        <v>0</v>
      </c>
      <c r="VPA47" s="352">
        <f t="shared" si="263"/>
        <v>0</v>
      </c>
      <c r="VPB47" s="352">
        <f t="shared" si="263"/>
        <v>0</v>
      </c>
      <c r="VPC47" s="352">
        <f t="shared" si="263"/>
        <v>0</v>
      </c>
      <c r="VPD47" s="352">
        <f t="shared" si="263"/>
        <v>0</v>
      </c>
      <c r="VPE47" s="352">
        <f t="shared" si="263"/>
        <v>0</v>
      </c>
      <c r="VPF47" s="352">
        <f t="shared" si="263"/>
        <v>0</v>
      </c>
      <c r="VPG47" s="352">
        <f t="shared" si="263"/>
        <v>0</v>
      </c>
      <c r="VPH47" s="352">
        <f t="shared" si="263"/>
        <v>0</v>
      </c>
      <c r="VPI47" s="352">
        <f t="shared" si="263"/>
        <v>0</v>
      </c>
      <c r="VPJ47" s="352">
        <f t="shared" si="263"/>
        <v>0</v>
      </c>
      <c r="VPK47" s="352">
        <f t="shared" si="263"/>
        <v>0</v>
      </c>
      <c r="VPL47" s="352">
        <f t="shared" si="263"/>
        <v>0</v>
      </c>
      <c r="VPM47" s="352">
        <f t="shared" si="263"/>
        <v>0</v>
      </c>
      <c r="VPN47" s="352">
        <f t="shared" si="263"/>
        <v>0</v>
      </c>
      <c r="VPO47" s="352">
        <f t="shared" si="263"/>
        <v>0</v>
      </c>
      <c r="VPP47" s="352">
        <f t="shared" si="263"/>
        <v>0</v>
      </c>
      <c r="VPQ47" s="352">
        <f t="shared" si="263"/>
        <v>0</v>
      </c>
      <c r="VPR47" s="352">
        <f t="shared" ref="VPR47:VSC47" si="264">SUM(VPR43:VPR46)</f>
        <v>0</v>
      </c>
      <c r="VPS47" s="352">
        <f t="shared" si="264"/>
        <v>0</v>
      </c>
      <c r="VPT47" s="352">
        <f t="shared" si="264"/>
        <v>0</v>
      </c>
      <c r="VPU47" s="352">
        <f t="shared" si="264"/>
        <v>0</v>
      </c>
      <c r="VPV47" s="352">
        <f t="shared" si="264"/>
        <v>0</v>
      </c>
      <c r="VPW47" s="352">
        <f t="shared" si="264"/>
        <v>0</v>
      </c>
      <c r="VPX47" s="352">
        <f t="shared" si="264"/>
        <v>0</v>
      </c>
      <c r="VPY47" s="352">
        <f t="shared" si="264"/>
        <v>0</v>
      </c>
      <c r="VPZ47" s="352">
        <f t="shared" si="264"/>
        <v>0</v>
      </c>
      <c r="VQA47" s="352">
        <f t="shared" si="264"/>
        <v>0</v>
      </c>
      <c r="VQB47" s="352">
        <f t="shared" si="264"/>
        <v>0</v>
      </c>
      <c r="VQC47" s="352">
        <f t="shared" si="264"/>
        <v>0</v>
      </c>
      <c r="VQD47" s="352">
        <f t="shared" si="264"/>
        <v>0</v>
      </c>
      <c r="VQE47" s="352">
        <f t="shared" si="264"/>
        <v>0</v>
      </c>
      <c r="VQF47" s="352">
        <f t="shared" si="264"/>
        <v>0</v>
      </c>
      <c r="VQG47" s="352">
        <f t="shared" si="264"/>
        <v>0</v>
      </c>
      <c r="VQH47" s="352">
        <f t="shared" si="264"/>
        <v>0</v>
      </c>
      <c r="VQI47" s="352">
        <f t="shared" si="264"/>
        <v>0</v>
      </c>
      <c r="VQJ47" s="352">
        <f t="shared" si="264"/>
        <v>0</v>
      </c>
      <c r="VQK47" s="352">
        <f t="shared" si="264"/>
        <v>0</v>
      </c>
      <c r="VQL47" s="352">
        <f t="shared" si="264"/>
        <v>0</v>
      </c>
      <c r="VQM47" s="352">
        <f t="shared" si="264"/>
        <v>0</v>
      </c>
      <c r="VQN47" s="352">
        <f t="shared" si="264"/>
        <v>0</v>
      </c>
      <c r="VQO47" s="352">
        <f t="shared" si="264"/>
        <v>0</v>
      </c>
      <c r="VQP47" s="352">
        <f t="shared" si="264"/>
        <v>0</v>
      </c>
      <c r="VQQ47" s="352">
        <f t="shared" si="264"/>
        <v>0</v>
      </c>
      <c r="VQR47" s="352">
        <f t="shared" si="264"/>
        <v>0</v>
      </c>
      <c r="VQS47" s="352">
        <f t="shared" si="264"/>
        <v>0</v>
      </c>
      <c r="VQT47" s="352">
        <f t="shared" si="264"/>
        <v>0</v>
      </c>
      <c r="VQU47" s="352">
        <f t="shared" si="264"/>
        <v>0</v>
      </c>
      <c r="VQV47" s="352">
        <f t="shared" si="264"/>
        <v>0</v>
      </c>
      <c r="VQW47" s="352">
        <f t="shared" si="264"/>
        <v>0</v>
      </c>
      <c r="VQX47" s="352">
        <f t="shared" si="264"/>
        <v>0</v>
      </c>
      <c r="VQY47" s="352">
        <f t="shared" si="264"/>
        <v>0</v>
      </c>
      <c r="VQZ47" s="352">
        <f t="shared" si="264"/>
        <v>0</v>
      </c>
      <c r="VRA47" s="352">
        <f t="shared" si="264"/>
        <v>0</v>
      </c>
      <c r="VRB47" s="352">
        <f t="shared" si="264"/>
        <v>0</v>
      </c>
      <c r="VRC47" s="352">
        <f t="shared" si="264"/>
        <v>0</v>
      </c>
      <c r="VRD47" s="352">
        <f t="shared" si="264"/>
        <v>0</v>
      </c>
      <c r="VRE47" s="352">
        <f t="shared" si="264"/>
        <v>0</v>
      </c>
      <c r="VRF47" s="352">
        <f t="shared" si="264"/>
        <v>0</v>
      </c>
      <c r="VRG47" s="352">
        <f t="shared" si="264"/>
        <v>0</v>
      </c>
      <c r="VRH47" s="352">
        <f t="shared" si="264"/>
        <v>0</v>
      </c>
      <c r="VRI47" s="352">
        <f t="shared" si="264"/>
        <v>0</v>
      </c>
      <c r="VRJ47" s="352">
        <f t="shared" si="264"/>
        <v>0</v>
      </c>
      <c r="VRK47" s="352">
        <f t="shared" si="264"/>
        <v>0</v>
      </c>
      <c r="VRL47" s="352">
        <f t="shared" si="264"/>
        <v>0</v>
      </c>
      <c r="VRM47" s="352">
        <f t="shared" si="264"/>
        <v>0</v>
      </c>
      <c r="VRN47" s="352">
        <f t="shared" si="264"/>
        <v>0</v>
      </c>
      <c r="VRO47" s="352">
        <f t="shared" si="264"/>
        <v>0</v>
      </c>
      <c r="VRP47" s="352">
        <f t="shared" si="264"/>
        <v>0</v>
      </c>
      <c r="VRQ47" s="352">
        <f t="shared" si="264"/>
        <v>0</v>
      </c>
      <c r="VRR47" s="352">
        <f t="shared" si="264"/>
        <v>0</v>
      </c>
      <c r="VRS47" s="352">
        <f t="shared" si="264"/>
        <v>0</v>
      </c>
      <c r="VRT47" s="352">
        <f t="shared" si="264"/>
        <v>0</v>
      </c>
      <c r="VRU47" s="352">
        <f t="shared" si="264"/>
        <v>0</v>
      </c>
      <c r="VRV47" s="352">
        <f t="shared" si="264"/>
        <v>0</v>
      </c>
      <c r="VRW47" s="352">
        <f t="shared" si="264"/>
        <v>0</v>
      </c>
      <c r="VRX47" s="352">
        <f t="shared" si="264"/>
        <v>0</v>
      </c>
      <c r="VRY47" s="352">
        <f t="shared" si="264"/>
        <v>0</v>
      </c>
      <c r="VRZ47" s="352">
        <f t="shared" si="264"/>
        <v>0</v>
      </c>
      <c r="VSA47" s="352">
        <f t="shared" si="264"/>
        <v>0</v>
      </c>
      <c r="VSB47" s="352">
        <f t="shared" si="264"/>
        <v>0</v>
      </c>
      <c r="VSC47" s="352">
        <f t="shared" si="264"/>
        <v>0</v>
      </c>
      <c r="VSD47" s="352">
        <f t="shared" ref="VSD47:VUO47" si="265">SUM(VSD43:VSD46)</f>
        <v>0</v>
      </c>
      <c r="VSE47" s="352">
        <f t="shared" si="265"/>
        <v>0</v>
      </c>
      <c r="VSF47" s="352">
        <f t="shared" si="265"/>
        <v>0</v>
      </c>
      <c r="VSG47" s="352">
        <f t="shared" si="265"/>
        <v>0</v>
      </c>
      <c r="VSH47" s="352">
        <f t="shared" si="265"/>
        <v>0</v>
      </c>
      <c r="VSI47" s="352">
        <f t="shared" si="265"/>
        <v>0</v>
      </c>
      <c r="VSJ47" s="352">
        <f t="shared" si="265"/>
        <v>0</v>
      </c>
      <c r="VSK47" s="352">
        <f t="shared" si="265"/>
        <v>0</v>
      </c>
      <c r="VSL47" s="352">
        <f t="shared" si="265"/>
        <v>0</v>
      </c>
      <c r="VSM47" s="352">
        <f t="shared" si="265"/>
        <v>0</v>
      </c>
      <c r="VSN47" s="352">
        <f t="shared" si="265"/>
        <v>0</v>
      </c>
      <c r="VSO47" s="352">
        <f t="shared" si="265"/>
        <v>0</v>
      </c>
      <c r="VSP47" s="352">
        <f t="shared" si="265"/>
        <v>0</v>
      </c>
      <c r="VSQ47" s="352">
        <f t="shared" si="265"/>
        <v>0</v>
      </c>
      <c r="VSR47" s="352">
        <f t="shared" si="265"/>
        <v>0</v>
      </c>
      <c r="VSS47" s="352">
        <f t="shared" si="265"/>
        <v>0</v>
      </c>
      <c r="VST47" s="352">
        <f t="shared" si="265"/>
        <v>0</v>
      </c>
      <c r="VSU47" s="352">
        <f t="shared" si="265"/>
        <v>0</v>
      </c>
      <c r="VSV47" s="352">
        <f t="shared" si="265"/>
        <v>0</v>
      </c>
      <c r="VSW47" s="352">
        <f t="shared" si="265"/>
        <v>0</v>
      </c>
      <c r="VSX47" s="352">
        <f t="shared" si="265"/>
        <v>0</v>
      </c>
      <c r="VSY47" s="352">
        <f t="shared" si="265"/>
        <v>0</v>
      </c>
      <c r="VSZ47" s="352">
        <f t="shared" si="265"/>
        <v>0</v>
      </c>
      <c r="VTA47" s="352">
        <f t="shared" si="265"/>
        <v>0</v>
      </c>
      <c r="VTB47" s="352">
        <f t="shared" si="265"/>
        <v>0</v>
      </c>
      <c r="VTC47" s="352">
        <f t="shared" si="265"/>
        <v>0</v>
      </c>
      <c r="VTD47" s="352">
        <f t="shared" si="265"/>
        <v>0</v>
      </c>
      <c r="VTE47" s="352">
        <f t="shared" si="265"/>
        <v>0</v>
      </c>
      <c r="VTF47" s="352">
        <f t="shared" si="265"/>
        <v>0</v>
      </c>
      <c r="VTG47" s="352">
        <f t="shared" si="265"/>
        <v>0</v>
      </c>
      <c r="VTH47" s="352">
        <f t="shared" si="265"/>
        <v>0</v>
      </c>
      <c r="VTI47" s="352">
        <f t="shared" si="265"/>
        <v>0</v>
      </c>
      <c r="VTJ47" s="352">
        <f t="shared" si="265"/>
        <v>0</v>
      </c>
      <c r="VTK47" s="352">
        <f t="shared" si="265"/>
        <v>0</v>
      </c>
      <c r="VTL47" s="352">
        <f t="shared" si="265"/>
        <v>0</v>
      </c>
      <c r="VTM47" s="352">
        <f t="shared" si="265"/>
        <v>0</v>
      </c>
      <c r="VTN47" s="352">
        <f t="shared" si="265"/>
        <v>0</v>
      </c>
      <c r="VTO47" s="352">
        <f t="shared" si="265"/>
        <v>0</v>
      </c>
      <c r="VTP47" s="352">
        <f t="shared" si="265"/>
        <v>0</v>
      </c>
      <c r="VTQ47" s="352">
        <f t="shared" si="265"/>
        <v>0</v>
      </c>
      <c r="VTR47" s="352">
        <f t="shared" si="265"/>
        <v>0</v>
      </c>
      <c r="VTS47" s="352">
        <f t="shared" si="265"/>
        <v>0</v>
      </c>
      <c r="VTT47" s="352">
        <f t="shared" si="265"/>
        <v>0</v>
      </c>
      <c r="VTU47" s="352">
        <f t="shared" si="265"/>
        <v>0</v>
      </c>
      <c r="VTV47" s="352">
        <f t="shared" si="265"/>
        <v>0</v>
      </c>
      <c r="VTW47" s="352">
        <f t="shared" si="265"/>
        <v>0</v>
      </c>
      <c r="VTX47" s="352">
        <f t="shared" si="265"/>
        <v>0</v>
      </c>
      <c r="VTY47" s="352">
        <f t="shared" si="265"/>
        <v>0</v>
      </c>
      <c r="VTZ47" s="352">
        <f t="shared" si="265"/>
        <v>0</v>
      </c>
      <c r="VUA47" s="352">
        <f t="shared" si="265"/>
        <v>0</v>
      </c>
      <c r="VUB47" s="352">
        <f t="shared" si="265"/>
        <v>0</v>
      </c>
      <c r="VUC47" s="352">
        <f t="shared" si="265"/>
        <v>0</v>
      </c>
      <c r="VUD47" s="352">
        <f t="shared" si="265"/>
        <v>0</v>
      </c>
      <c r="VUE47" s="352">
        <f t="shared" si="265"/>
        <v>0</v>
      </c>
      <c r="VUF47" s="352">
        <f t="shared" si="265"/>
        <v>0</v>
      </c>
      <c r="VUG47" s="352">
        <f t="shared" si="265"/>
        <v>0</v>
      </c>
      <c r="VUH47" s="352">
        <f t="shared" si="265"/>
        <v>0</v>
      </c>
      <c r="VUI47" s="352">
        <f t="shared" si="265"/>
        <v>0</v>
      </c>
      <c r="VUJ47" s="352">
        <f t="shared" si="265"/>
        <v>0</v>
      </c>
      <c r="VUK47" s="352">
        <f t="shared" si="265"/>
        <v>0</v>
      </c>
      <c r="VUL47" s="352">
        <f t="shared" si="265"/>
        <v>0</v>
      </c>
      <c r="VUM47" s="352">
        <f t="shared" si="265"/>
        <v>0</v>
      </c>
      <c r="VUN47" s="352">
        <f t="shared" si="265"/>
        <v>0</v>
      </c>
      <c r="VUO47" s="352">
        <f t="shared" si="265"/>
        <v>0</v>
      </c>
      <c r="VUP47" s="352">
        <f t="shared" ref="VUP47:VXA47" si="266">SUM(VUP43:VUP46)</f>
        <v>0</v>
      </c>
      <c r="VUQ47" s="352">
        <f t="shared" si="266"/>
        <v>0</v>
      </c>
      <c r="VUR47" s="352">
        <f t="shared" si="266"/>
        <v>0</v>
      </c>
      <c r="VUS47" s="352">
        <f t="shared" si="266"/>
        <v>0</v>
      </c>
      <c r="VUT47" s="352">
        <f t="shared" si="266"/>
        <v>0</v>
      </c>
      <c r="VUU47" s="352">
        <f t="shared" si="266"/>
        <v>0</v>
      </c>
      <c r="VUV47" s="352">
        <f t="shared" si="266"/>
        <v>0</v>
      </c>
      <c r="VUW47" s="352">
        <f t="shared" si="266"/>
        <v>0</v>
      </c>
      <c r="VUX47" s="352">
        <f t="shared" si="266"/>
        <v>0</v>
      </c>
      <c r="VUY47" s="352">
        <f t="shared" si="266"/>
        <v>0</v>
      </c>
      <c r="VUZ47" s="352">
        <f t="shared" si="266"/>
        <v>0</v>
      </c>
      <c r="VVA47" s="352">
        <f t="shared" si="266"/>
        <v>0</v>
      </c>
      <c r="VVB47" s="352">
        <f t="shared" si="266"/>
        <v>0</v>
      </c>
      <c r="VVC47" s="352">
        <f t="shared" si="266"/>
        <v>0</v>
      </c>
      <c r="VVD47" s="352">
        <f t="shared" si="266"/>
        <v>0</v>
      </c>
      <c r="VVE47" s="352">
        <f t="shared" si="266"/>
        <v>0</v>
      </c>
      <c r="VVF47" s="352">
        <f t="shared" si="266"/>
        <v>0</v>
      </c>
      <c r="VVG47" s="352">
        <f t="shared" si="266"/>
        <v>0</v>
      </c>
      <c r="VVH47" s="352">
        <f t="shared" si="266"/>
        <v>0</v>
      </c>
      <c r="VVI47" s="352">
        <f t="shared" si="266"/>
        <v>0</v>
      </c>
      <c r="VVJ47" s="352">
        <f t="shared" si="266"/>
        <v>0</v>
      </c>
      <c r="VVK47" s="352">
        <f t="shared" si="266"/>
        <v>0</v>
      </c>
      <c r="VVL47" s="352">
        <f t="shared" si="266"/>
        <v>0</v>
      </c>
      <c r="VVM47" s="352">
        <f t="shared" si="266"/>
        <v>0</v>
      </c>
      <c r="VVN47" s="352">
        <f t="shared" si="266"/>
        <v>0</v>
      </c>
      <c r="VVO47" s="352">
        <f t="shared" si="266"/>
        <v>0</v>
      </c>
      <c r="VVP47" s="352">
        <f t="shared" si="266"/>
        <v>0</v>
      </c>
      <c r="VVQ47" s="352">
        <f t="shared" si="266"/>
        <v>0</v>
      </c>
      <c r="VVR47" s="352">
        <f t="shared" si="266"/>
        <v>0</v>
      </c>
      <c r="VVS47" s="352">
        <f t="shared" si="266"/>
        <v>0</v>
      </c>
      <c r="VVT47" s="352">
        <f t="shared" si="266"/>
        <v>0</v>
      </c>
      <c r="VVU47" s="352">
        <f t="shared" si="266"/>
        <v>0</v>
      </c>
      <c r="VVV47" s="352">
        <f t="shared" si="266"/>
        <v>0</v>
      </c>
      <c r="VVW47" s="352">
        <f t="shared" si="266"/>
        <v>0</v>
      </c>
      <c r="VVX47" s="352">
        <f t="shared" si="266"/>
        <v>0</v>
      </c>
      <c r="VVY47" s="352">
        <f t="shared" si="266"/>
        <v>0</v>
      </c>
      <c r="VVZ47" s="352">
        <f t="shared" si="266"/>
        <v>0</v>
      </c>
      <c r="VWA47" s="352">
        <f t="shared" si="266"/>
        <v>0</v>
      </c>
      <c r="VWB47" s="352">
        <f t="shared" si="266"/>
        <v>0</v>
      </c>
      <c r="VWC47" s="352">
        <f t="shared" si="266"/>
        <v>0</v>
      </c>
      <c r="VWD47" s="352">
        <f t="shared" si="266"/>
        <v>0</v>
      </c>
      <c r="VWE47" s="352">
        <f t="shared" si="266"/>
        <v>0</v>
      </c>
      <c r="VWF47" s="352">
        <f t="shared" si="266"/>
        <v>0</v>
      </c>
      <c r="VWG47" s="352">
        <f t="shared" si="266"/>
        <v>0</v>
      </c>
      <c r="VWH47" s="352">
        <f t="shared" si="266"/>
        <v>0</v>
      </c>
      <c r="VWI47" s="352">
        <f t="shared" si="266"/>
        <v>0</v>
      </c>
      <c r="VWJ47" s="352">
        <f t="shared" si="266"/>
        <v>0</v>
      </c>
      <c r="VWK47" s="352">
        <f t="shared" si="266"/>
        <v>0</v>
      </c>
      <c r="VWL47" s="352">
        <f t="shared" si="266"/>
        <v>0</v>
      </c>
      <c r="VWM47" s="352">
        <f t="shared" si="266"/>
        <v>0</v>
      </c>
      <c r="VWN47" s="352">
        <f t="shared" si="266"/>
        <v>0</v>
      </c>
      <c r="VWO47" s="352">
        <f t="shared" si="266"/>
        <v>0</v>
      </c>
      <c r="VWP47" s="352">
        <f t="shared" si="266"/>
        <v>0</v>
      </c>
      <c r="VWQ47" s="352">
        <f t="shared" si="266"/>
        <v>0</v>
      </c>
      <c r="VWR47" s="352">
        <f t="shared" si="266"/>
        <v>0</v>
      </c>
      <c r="VWS47" s="352">
        <f t="shared" si="266"/>
        <v>0</v>
      </c>
      <c r="VWT47" s="352">
        <f t="shared" si="266"/>
        <v>0</v>
      </c>
      <c r="VWU47" s="352">
        <f t="shared" si="266"/>
        <v>0</v>
      </c>
      <c r="VWV47" s="352">
        <f t="shared" si="266"/>
        <v>0</v>
      </c>
      <c r="VWW47" s="352">
        <f t="shared" si="266"/>
        <v>0</v>
      </c>
      <c r="VWX47" s="352">
        <f t="shared" si="266"/>
        <v>0</v>
      </c>
      <c r="VWY47" s="352">
        <f t="shared" si="266"/>
        <v>0</v>
      </c>
      <c r="VWZ47" s="352">
        <f t="shared" si="266"/>
        <v>0</v>
      </c>
      <c r="VXA47" s="352">
        <f t="shared" si="266"/>
        <v>0</v>
      </c>
      <c r="VXB47" s="352">
        <f t="shared" ref="VXB47:VZM47" si="267">SUM(VXB43:VXB46)</f>
        <v>0</v>
      </c>
      <c r="VXC47" s="352">
        <f t="shared" si="267"/>
        <v>0</v>
      </c>
      <c r="VXD47" s="352">
        <f t="shared" si="267"/>
        <v>0</v>
      </c>
      <c r="VXE47" s="352">
        <f t="shared" si="267"/>
        <v>0</v>
      </c>
      <c r="VXF47" s="352">
        <f t="shared" si="267"/>
        <v>0</v>
      </c>
      <c r="VXG47" s="352">
        <f t="shared" si="267"/>
        <v>0</v>
      </c>
      <c r="VXH47" s="352">
        <f t="shared" si="267"/>
        <v>0</v>
      </c>
      <c r="VXI47" s="352">
        <f t="shared" si="267"/>
        <v>0</v>
      </c>
      <c r="VXJ47" s="352">
        <f t="shared" si="267"/>
        <v>0</v>
      </c>
      <c r="VXK47" s="352">
        <f t="shared" si="267"/>
        <v>0</v>
      </c>
      <c r="VXL47" s="352">
        <f t="shared" si="267"/>
        <v>0</v>
      </c>
      <c r="VXM47" s="352">
        <f t="shared" si="267"/>
        <v>0</v>
      </c>
      <c r="VXN47" s="352">
        <f t="shared" si="267"/>
        <v>0</v>
      </c>
      <c r="VXO47" s="352">
        <f t="shared" si="267"/>
        <v>0</v>
      </c>
      <c r="VXP47" s="352">
        <f t="shared" si="267"/>
        <v>0</v>
      </c>
      <c r="VXQ47" s="352">
        <f t="shared" si="267"/>
        <v>0</v>
      </c>
      <c r="VXR47" s="352">
        <f t="shared" si="267"/>
        <v>0</v>
      </c>
      <c r="VXS47" s="352">
        <f t="shared" si="267"/>
        <v>0</v>
      </c>
      <c r="VXT47" s="352">
        <f t="shared" si="267"/>
        <v>0</v>
      </c>
      <c r="VXU47" s="352">
        <f t="shared" si="267"/>
        <v>0</v>
      </c>
      <c r="VXV47" s="352">
        <f t="shared" si="267"/>
        <v>0</v>
      </c>
      <c r="VXW47" s="352">
        <f t="shared" si="267"/>
        <v>0</v>
      </c>
      <c r="VXX47" s="352">
        <f t="shared" si="267"/>
        <v>0</v>
      </c>
      <c r="VXY47" s="352">
        <f t="shared" si="267"/>
        <v>0</v>
      </c>
      <c r="VXZ47" s="352">
        <f t="shared" si="267"/>
        <v>0</v>
      </c>
      <c r="VYA47" s="352">
        <f t="shared" si="267"/>
        <v>0</v>
      </c>
      <c r="VYB47" s="352">
        <f t="shared" si="267"/>
        <v>0</v>
      </c>
      <c r="VYC47" s="352">
        <f t="shared" si="267"/>
        <v>0</v>
      </c>
      <c r="VYD47" s="352">
        <f t="shared" si="267"/>
        <v>0</v>
      </c>
      <c r="VYE47" s="352">
        <f t="shared" si="267"/>
        <v>0</v>
      </c>
      <c r="VYF47" s="352">
        <f t="shared" si="267"/>
        <v>0</v>
      </c>
      <c r="VYG47" s="352">
        <f t="shared" si="267"/>
        <v>0</v>
      </c>
      <c r="VYH47" s="352">
        <f t="shared" si="267"/>
        <v>0</v>
      </c>
      <c r="VYI47" s="352">
        <f t="shared" si="267"/>
        <v>0</v>
      </c>
      <c r="VYJ47" s="352">
        <f t="shared" si="267"/>
        <v>0</v>
      </c>
      <c r="VYK47" s="352">
        <f t="shared" si="267"/>
        <v>0</v>
      </c>
      <c r="VYL47" s="352">
        <f t="shared" si="267"/>
        <v>0</v>
      </c>
      <c r="VYM47" s="352">
        <f t="shared" si="267"/>
        <v>0</v>
      </c>
      <c r="VYN47" s="352">
        <f t="shared" si="267"/>
        <v>0</v>
      </c>
      <c r="VYO47" s="352">
        <f t="shared" si="267"/>
        <v>0</v>
      </c>
      <c r="VYP47" s="352">
        <f t="shared" si="267"/>
        <v>0</v>
      </c>
      <c r="VYQ47" s="352">
        <f t="shared" si="267"/>
        <v>0</v>
      </c>
      <c r="VYR47" s="352">
        <f t="shared" si="267"/>
        <v>0</v>
      </c>
      <c r="VYS47" s="352">
        <f t="shared" si="267"/>
        <v>0</v>
      </c>
      <c r="VYT47" s="352">
        <f t="shared" si="267"/>
        <v>0</v>
      </c>
      <c r="VYU47" s="352">
        <f t="shared" si="267"/>
        <v>0</v>
      </c>
      <c r="VYV47" s="352">
        <f t="shared" si="267"/>
        <v>0</v>
      </c>
      <c r="VYW47" s="352">
        <f t="shared" si="267"/>
        <v>0</v>
      </c>
      <c r="VYX47" s="352">
        <f t="shared" si="267"/>
        <v>0</v>
      </c>
      <c r="VYY47" s="352">
        <f t="shared" si="267"/>
        <v>0</v>
      </c>
      <c r="VYZ47" s="352">
        <f t="shared" si="267"/>
        <v>0</v>
      </c>
      <c r="VZA47" s="352">
        <f t="shared" si="267"/>
        <v>0</v>
      </c>
      <c r="VZB47" s="352">
        <f t="shared" si="267"/>
        <v>0</v>
      </c>
      <c r="VZC47" s="352">
        <f t="shared" si="267"/>
        <v>0</v>
      </c>
      <c r="VZD47" s="352">
        <f t="shared" si="267"/>
        <v>0</v>
      </c>
      <c r="VZE47" s="352">
        <f t="shared" si="267"/>
        <v>0</v>
      </c>
      <c r="VZF47" s="352">
        <f t="shared" si="267"/>
        <v>0</v>
      </c>
      <c r="VZG47" s="352">
        <f t="shared" si="267"/>
        <v>0</v>
      </c>
      <c r="VZH47" s="352">
        <f t="shared" si="267"/>
        <v>0</v>
      </c>
      <c r="VZI47" s="352">
        <f t="shared" si="267"/>
        <v>0</v>
      </c>
      <c r="VZJ47" s="352">
        <f t="shared" si="267"/>
        <v>0</v>
      </c>
      <c r="VZK47" s="352">
        <f t="shared" si="267"/>
        <v>0</v>
      </c>
      <c r="VZL47" s="352">
        <f t="shared" si="267"/>
        <v>0</v>
      </c>
      <c r="VZM47" s="352">
        <f t="shared" si="267"/>
        <v>0</v>
      </c>
      <c r="VZN47" s="352">
        <f t="shared" ref="VZN47:WBY47" si="268">SUM(VZN43:VZN46)</f>
        <v>0</v>
      </c>
      <c r="VZO47" s="352">
        <f t="shared" si="268"/>
        <v>0</v>
      </c>
      <c r="VZP47" s="352">
        <f t="shared" si="268"/>
        <v>0</v>
      </c>
      <c r="VZQ47" s="352">
        <f t="shared" si="268"/>
        <v>0</v>
      </c>
      <c r="VZR47" s="352">
        <f t="shared" si="268"/>
        <v>0</v>
      </c>
      <c r="VZS47" s="352">
        <f t="shared" si="268"/>
        <v>0</v>
      </c>
      <c r="VZT47" s="352">
        <f t="shared" si="268"/>
        <v>0</v>
      </c>
      <c r="VZU47" s="352">
        <f t="shared" si="268"/>
        <v>0</v>
      </c>
      <c r="VZV47" s="352">
        <f t="shared" si="268"/>
        <v>0</v>
      </c>
      <c r="VZW47" s="352">
        <f t="shared" si="268"/>
        <v>0</v>
      </c>
      <c r="VZX47" s="352">
        <f t="shared" si="268"/>
        <v>0</v>
      </c>
      <c r="VZY47" s="352">
        <f t="shared" si="268"/>
        <v>0</v>
      </c>
      <c r="VZZ47" s="352">
        <f t="shared" si="268"/>
        <v>0</v>
      </c>
      <c r="WAA47" s="352">
        <f t="shared" si="268"/>
        <v>0</v>
      </c>
      <c r="WAB47" s="352">
        <f t="shared" si="268"/>
        <v>0</v>
      </c>
      <c r="WAC47" s="352">
        <f t="shared" si="268"/>
        <v>0</v>
      </c>
      <c r="WAD47" s="352">
        <f t="shared" si="268"/>
        <v>0</v>
      </c>
      <c r="WAE47" s="352">
        <f t="shared" si="268"/>
        <v>0</v>
      </c>
      <c r="WAF47" s="352">
        <f t="shared" si="268"/>
        <v>0</v>
      </c>
      <c r="WAG47" s="352">
        <f t="shared" si="268"/>
        <v>0</v>
      </c>
      <c r="WAH47" s="352">
        <f t="shared" si="268"/>
        <v>0</v>
      </c>
      <c r="WAI47" s="352">
        <f t="shared" si="268"/>
        <v>0</v>
      </c>
      <c r="WAJ47" s="352">
        <f t="shared" si="268"/>
        <v>0</v>
      </c>
      <c r="WAK47" s="352">
        <f t="shared" si="268"/>
        <v>0</v>
      </c>
      <c r="WAL47" s="352">
        <f t="shared" si="268"/>
        <v>0</v>
      </c>
      <c r="WAM47" s="352">
        <f t="shared" si="268"/>
        <v>0</v>
      </c>
      <c r="WAN47" s="352">
        <f t="shared" si="268"/>
        <v>0</v>
      </c>
      <c r="WAO47" s="352">
        <f t="shared" si="268"/>
        <v>0</v>
      </c>
      <c r="WAP47" s="352">
        <f t="shared" si="268"/>
        <v>0</v>
      </c>
      <c r="WAQ47" s="352">
        <f t="shared" si="268"/>
        <v>0</v>
      </c>
      <c r="WAR47" s="352">
        <f t="shared" si="268"/>
        <v>0</v>
      </c>
      <c r="WAS47" s="352">
        <f t="shared" si="268"/>
        <v>0</v>
      </c>
      <c r="WAT47" s="352">
        <f t="shared" si="268"/>
        <v>0</v>
      </c>
      <c r="WAU47" s="352">
        <f t="shared" si="268"/>
        <v>0</v>
      </c>
      <c r="WAV47" s="352">
        <f t="shared" si="268"/>
        <v>0</v>
      </c>
      <c r="WAW47" s="352">
        <f t="shared" si="268"/>
        <v>0</v>
      </c>
      <c r="WAX47" s="352">
        <f t="shared" si="268"/>
        <v>0</v>
      </c>
      <c r="WAY47" s="352">
        <f t="shared" si="268"/>
        <v>0</v>
      </c>
      <c r="WAZ47" s="352">
        <f t="shared" si="268"/>
        <v>0</v>
      </c>
      <c r="WBA47" s="352">
        <f t="shared" si="268"/>
        <v>0</v>
      </c>
      <c r="WBB47" s="352">
        <f t="shared" si="268"/>
        <v>0</v>
      </c>
      <c r="WBC47" s="352">
        <f t="shared" si="268"/>
        <v>0</v>
      </c>
      <c r="WBD47" s="352">
        <f t="shared" si="268"/>
        <v>0</v>
      </c>
      <c r="WBE47" s="352">
        <f t="shared" si="268"/>
        <v>0</v>
      </c>
      <c r="WBF47" s="352">
        <f t="shared" si="268"/>
        <v>0</v>
      </c>
      <c r="WBG47" s="352">
        <f t="shared" si="268"/>
        <v>0</v>
      </c>
      <c r="WBH47" s="352">
        <f t="shared" si="268"/>
        <v>0</v>
      </c>
      <c r="WBI47" s="352">
        <f t="shared" si="268"/>
        <v>0</v>
      </c>
      <c r="WBJ47" s="352">
        <f t="shared" si="268"/>
        <v>0</v>
      </c>
      <c r="WBK47" s="352">
        <f t="shared" si="268"/>
        <v>0</v>
      </c>
      <c r="WBL47" s="352">
        <f t="shared" si="268"/>
        <v>0</v>
      </c>
      <c r="WBM47" s="352">
        <f t="shared" si="268"/>
        <v>0</v>
      </c>
      <c r="WBN47" s="352">
        <f t="shared" si="268"/>
        <v>0</v>
      </c>
      <c r="WBO47" s="352">
        <f t="shared" si="268"/>
        <v>0</v>
      </c>
      <c r="WBP47" s="352">
        <f t="shared" si="268"/>
        <v>0</v>
      </c>
      <c r="WBQ47" s="352">
        <f t="shared" si="268"/>
        <v>0</v>
      </c>
      <c r="WBR47" s="352">
        <f t="shared" si="268"/>
        <v>0</v>
      </c>
      <c r="WBS47" s="352">
        <f t="shared" si="268"/>
        <v>0</v>
      </c>
      <c r="WBT47" s="352">
        <f t="shared" si="268"/>
        <v>0</v>
      </c>
      <c r="WBU47" s="352">
        <f t="shared" si="268"/>
        <v>0</v>
      </c>
      <c r="WBV47" s="352">
        <f t="shared" si="268"/>
        <v>0</v>
      </c>
      <c r="WBW47" s="352">
        <f t="shared" si="268"/>
        <v>0</v>
      </c>
      <c r="WBX47" s="352">
        <f t="shared" si="268"/>
        <v>0</v>
      </c>
      <c r="WBY47" s="352">
        <f t="shared" si="268"/>
        <v>0</v>
      </c>
      <c r="WBZ47" s="352">
        <f t="shared" ref="WBZ47:WEK47" si="269">SUM(WBZ43:WBZ46)</f>
        <v>0</v>
      </c>
      <c r="WCA47" s="352">
        <f t="shared" si="269"/>
        <v>0</v>
      </c>
      <c r="WCB47" s="352">
        <f t="shared" si="269"/>
        <v>0</v>
      </c>
      <c r="WCC47" s="352">
        <f t="shared" si="269"/>
        <v>0</v>
      </c>
      <c r="WCD47" s="352">
        <f t="shared" si="269"/>
        <v>0</v>
      </c>
      <c r="WCE47" s="352">
        <f t="shared" si="269"/>
        <v>0</v>
      </c>
      <c r="WCF47" s="352">
        <f t="shared" si="269"/>
        <v>0</v>
      </c>
      <c r="WCG47" s="352">
        <f t="shared" si="269"/>
        <v>0</v>
      </c>
      <c r="WCH47" s="352">
        <f t="shared" si="269"/>
        <v>0</v>
      </c>
      <c r="WCI47" s="352">
        <f t="shared" si="269"/>
        <v>0</v>
      </c>
      <c r="WCJ47" s="352">
        <f t="shared" si="269"/>
        <v>0</v>
      </c>
      <c r="WCK47" s="352">
        <f t="shared" si="269"/>
        <v>0</v>
      </c>
      <c r="WCL47" s="352">
        <f t="shared" si="269"/>
        <v>0</v>
      </c>
      <c r="WCM47" s="352">
        <f t="shared" si="269"/>
        <v>0</v>
      </c>
      <c r="WCN47" s="352">
        <f t="shared" si="269"/>
        <v>0</v>
      </c>
      <c r="WCO47" s="352">
        <f t="shared" si="269"/>
        <v>0</v>
      </c>
      <c r="WCP47" s="352">
        <f t="shared" si="269"/>
        <v>0</v>
      </c>
      <c r="WCQ47" s="352">
        <f t="shared" si="269"/>
        <v>0</v>
      </c>
      <c r="WCR47" s="352">
        <f t="shared" si="269"/>
        <v>0</v>
      </c>
      <c r="WCS47" s="352">
        <f t="shared" si="269"/>
        <v>0</v>
      </c>
      <c r="WCT47" s="352">
        <f t="shared" si="269"/>
        <v>0</v>
      </c>
      <c r="WCU47" s="352">
        <f t="shared" si="269"/>
        <v>0</v>
      </c>
      <c r="WCV47" s="352">
        <f t="shared" si="269"/>
        <v>0</v>
      </c>
      <c r="WCW47" s="352">
        <f t="shared" si="269"/>
        <v>0</v>
      </c>
      <c r="WCX47" s="352">
        <f t="shared" si="269"/>
        <v>0</v>
      </c>
      <c r="WCY47" s="352">
        <f t="shared" si="269"/>
        <v>0</v>
      </c>
      <c r="WCZ47" s="352">
        <f t="shared" si="269"/>
        <v>0</v>
      </c>
      <c r="WDA47" s="352">
        <f t="shared" si="269"/>
        <v>0</v>
      </c>
      <c r="WDB47" s="352">
        <f t="shared" si="269"/>
        <v>0</v>
      </c>
      <c r="WDC47" s="352">
        <f t="shared" si="269"/>
        <v>0</v>
      </c>
      <c r="WDD47" s="352">
        <f t="shared" si="269"/>
        <v>0</v>
      </c>
      <c r="WDE47" s="352">
        <f t="shared" si="269"/>
        <v>0</v>
      </c>
      <c r="WDF47" s="352">
        <f t="shared" si="269"/>
        <v>0</v>
      </c>
      <c r="WDG47" s="352">
        <f t="shared" si="269"/>
        <v>0</v>
      </c>
      <c r="WDH47" s="352">
        <f t="shared" si="269"/>
        <v>0</v>
      </c>
      <c r="WDI47" s="352">
        <f t="shared" si="269"/>
        <v>0</v>
      </c>
      <c r="WDJ47" s="352">
        <f t="shared" si="269"/>
        <v>0</v>
      </c>
      <c r="WDK47" s="352">
        <f t="shared" si="269"/>
        <v>0</v>
      </c>
      <c r="WDL47" s="352">
        <f t="shared" si="269"/>
        <v>0</v>
      </c>
      <c r="WDM47" s="352">
        <f t="shared" si="269"/>
        <v>0</v>
      </c>
      <c r="WDN47" s="352">
        <f t="shared" si="269"/>
        <v>0</v>
      </c>
      <c r="WDO47" s="352">
        <f t="shared" si="269"/>
        <v>0</v>
      </c>
      <c r="WDP47" s="352">
        <f t="shared" si="269"/>
        <v>0</v>
      </c>
      <c r="WDQ47" s="352">
        <f t="shared" si="269"/>
        <v>0</v>
      </c>
      <c r="WDR47" s="352">
        <f t="shared" si="269"/>
        <v>0</v>
      </c>
      <c r="WDS47" s="352">
        <f t="shared" si="269"/>
        <v>0</v>
      </c>
      <c r="WDT47" s="352">
        <f t="shared" si="269"/>
        <v>0</v>
      </c>
      <c r="WDU47" s="352">
        <f t="shared" si="269"/>
        <v>0</v>
      </c>
      <c r="WDV47" s="352">
        <f t="shared" si="269"/>
        <v>0</v>
      </c>
      <c r="WDW47" s="352">
        <f t="shared" si="269"/>
        <v>0</v>
      </c>
      <c r="WDX47" s="352">
        <f t="shared" si="269"/>
        <v>0</v>
      </c>
      <c r="WDY47" s="352">
        <f t="shared" si="269"/>
        <v>0</v>
      </c>
      <c r="WDZ47" s="352">
        <f t="shared" si="269"/>
        <v>0</v>
      </c>
      <c r="WEA47" s="352">
        <f t="shared" si="269"/>
        <v>0</v>
      </c>
      <c r="WEB47" s="352">
        <f t="shared" si="269"/>
        <v>0</v>
      </c>
      <c r="WEC47" s="352">
        <f t="shared" si="269"/>
        <v>0</v>
      </c>
      <c r="WED47" s="352">
        <f t="shared" si="269"/>
        <v>0</v>
      </c>
      <c r="WEE47" s="352">
        <f t="shared" si="269"/>
        <v>0</v>
      </c>
      <c r="WEF47" s="352">
        <f t="shared" si="269"/>
        <v>0</v>
      </c>
      <c r="WEG47" s="352">
        <f t="shared" si="269"/>
        <v>0</v>
      </c>
      <c r="WEH47" s="352">
        <f t="shared" si="269"/>
        <v>0</v>
      </c>
      <c r="WEI47" s="352">
        <f t="shared" si="269"/>
        <v>0</v>
      </c>
      <c r="WEJ47" s="352">
        <f t="shared" si="269"/>
        <v>0</v>
      </c>
      <c r="WEK47" s="352">
        <f t="shared" si="269"/>
        <v>0</v>
      </c>
      <c r="WEL47" s="352">
        <f t="shared" ref="WEL47:WGW47" si="270">SUM(WEL43:WEL46)</f>
        <v>0</v>
      </c>
      <c r="WEM47" s="352">
        <f t="shared" si="270"/>
        <v>0</v>
      </c>
      <c r="WEN47" s="352">
        <f t="shared" si="270"/>
        <v>0</v>
      </c>
      <c r="WEO47" s="352">
        <f t="shared" si="270"/>
        <v>0</v>
      </c>
      <c r="WEP47" s="352">
        <f t="shared" si="270"/>
        <v>0</v>
      </c>
      <c r="WEQ47" s="352">
        <f t="shared" si="270"/>
        <v>0</v>
      </c>
      <c r="WER47" s="352">
        <f t="shared" si="270"/>
        <v>0</v>
      </c>
      <c r="WES47" s="352">
        <f t="shared" si="270"/>
        <v>0</v>
      </c>
      <c r="WET47" s="352">
        <f t="shared" si="270"/>
        <v>0</v>
      </c>
      <c r="WEU47" s="352">
        <f t="shared" si="270"/>
        <v>0</v>
      </c>
      <c r="WEV47" s="352">
        <f t="shared" si="270"/>
        <v>0</v>
      </c>
      <c r="WEW47" s="352">
        <f t="shared" si="270"/>
        <v>0</v>
      </c>
      <c r="WEX47" s="352">
        <f t="shared" si="270"/>
        <v>0</v>
      </c>
      <c r="WEY47" s="352">
        <f t="shared" si="270"/>
        <v>0</v>
      </c>
      <c r="WEZ47" s="352">
        <f t="shared" si="270"/>
        <v>0</v>
      </c>
      <c r="WFA47" s="352">
        <f t="shared" si="270"/>
        <v>0</v>
      </c>
      <c r="WFB47" s="352">
        <f t="shared" si="270"/>
        <v>0</v>
      </c>
      <c r="WFC47" s="352">
        <f t="shared" si="270"/>
        <v>0</v>
      </c>
      <c r="WFD47" s="352">
        <f t="shared" si="270"/>
        <v>0</v>
      </c>
      <c r="WFE47" s="352">
        <f t="shared" si="270"/>
        <v>0</v>
      </c>
      <c r="WFF47" s="352">
        <f t="shared" si="270"/>
        <v>0</v>
      </c>
      <c r="WFG47" s="352">
        <f t="shared" si="270"/>
        <v>0</v>
      </c>
      <c r="WFH47" s="352">
        <f t="shared" si="270"/>
        <v>0</v>
      </c>
      <c r="WFI47" s="352">
        <f t="shared" si="270"/>
        <v>0</v>
      </c>
      <c r="WFJ47" s="352">
        <f t="shared" si="270"/>
        <v>0</v>
      </c>
      <c r="WFK47" s="352">
        <f t="shared" si="270"/>
        <v>0</v>
      </c>
      <c r="WFL47" s="352">
        <f t="shared" si="270"/>
        <v>0</v>
      </c>
      <c r="WFM47" s="352">
        <f t="shared" si="270"/>
        <v>0</v>
      </c>
      <c r="WFN47" s="352">
        <f t="shared" si="270"/>
        <v>0</v>
      </c>
      <c r="WFO47" s="352">
        <f t="shared" si="270"/>
        <v>0</v>
      </c>
      <c r="WFP47" s="352">
        <f t="shared" si="270"/>
        <v>0</v>
      </c>
      <c r="WFQ47" s="352">
        <f t="shared" si="270"/>
        <v>0</v>
      </c>
      <c r="WFR47" s="352">
        <f t="shared" si="270"/>
        <v>0</v>
      </c>
      <c r="WFS47" s="352">
        <f t="shared" si="270"/>
        <v>0</v>
      </c>
      <c r="WFT47" s="352">
        <f t="shared" si="270"/>
        <v>0</v>
      </c>
      <c r="WFU47" s="352">
        <f t="shared" si="270"/>
        <v>0</v>
      </c>
      <c r="WFV47" s="352">
        <f t="shared" si="270"/>
        <v>0</v>
      </c>
      <c r="WFW47" s="352">
        <f t="shared" si="270"/>
        <v>0</v>
      </c>
      <c r="WFX47" s="352">
        <f t="shared" si="270"/>
        <v>0</v>
      </c>
      <c r="WFY47" s="352">
        <f t="shared" si="270"/>
        <v>0</v>
      </c>
      <c r="WFZ47" s="352">
        <f t="shared" si="270"/>
        <v>0</v>
      </c>
      <c r="WGA47" s="352">
        <f t="shared" si="270"/>
        <v>0</v>
      </c>
      <c r="WGB47" s="352">
        <f t="shared" si="270"/>
        <v>0</v>
      </c>
      <c r="WGC47" s="352">
        <f t="shared" si="270"/>
        <v>0</v>
      </c>
      <c r="WGD47" s="352">
        <f t="shared" si="270"/>
        <v>0</v>
      </c>
      <c r="WGE47" s="352">
        <f t="shared" si="270"/>
        <v>0</v>
      </c>
      <c r="WGF47" s="352">
        <f t="shared" si="270"/>
        <v>0</v>
      </c>
      <c r="WGG47" s="352">
        <f t="shared" si="270"/>
        <v>0</v>
      </c>
      <c r="WGH47" s="352">
        <f t="shared" si="270"/>
        <v>0</v>
      </c>
      <c r="WGI47" s="352">
        <f t="shared" si="270"/>
        <v>0</v>
      </c>
      <c r="WGJ47" s="352">
        <f t="shared" si="270"/>
        <v>0</v>
      </c>
      <c r="WGK47" s="352">
        <f t="shared" si="270"/>
        <v>0</v>
      </c>
      <c r="WGL47" s="352">
        <f t="shared" si="270"/>
        <v>0</v>
      </c>
      <c r="WGM47" s="352">
        <f t="shared" si="270"/>
        <v>0</v>
      </c>
      <c r="WGN47" s="352">
        <f t="shared" si="270"/>
        <v>0</v>
      </c>
      <c r="WGO47" s="352">
        <f t="shared" si="270"/>
        <v>0</v>
      </c>
      <c r="WGP47" s="352">
        <f t="shared" si="270"/>
        <v>0</v>
      </c>
      <c r="WGQ47" s="352">
        <f t="shared" si="270"/>
        <v>0</v>
      </c>
      <c r="WGR47" s="352">
        <f t="shared" si="270"/>
        <v>0</v>
      </c>
      <c r="WGS47" s="352">
        <f t="shared" si="270"/>
        <v>0</v>
      </c>
      <c r="WGT47" s="352">
        <f t="shared" si="270"/>
        <v>0</v>
      </c>
      <c r="WGU47" s="352">
        <f t="shared" si="270"/>
        <v>0</v>
      </c>
      <c r="WGV47" s="352">
        <f t="shared" si="270"/>
        <v>0</v>
      </c>
      <c r="WGW47" s="352">
        <f t="shared" si="270"/>
        <v>0</v>
      </c>
      <c r="WGX47" s="352">
        <f t="shared" ref="WGX47:WJI47" si="271">SUM(WGX43:WGX46)</f>
        <v>0</v>
      </c>
      <c r="WGY47" s="352">
        <f t="shared" si="271"/>
        <v>0</v>
      </c>
      <c r="WGZ47" s="352">
        <f t="shared" si="271"/>
        <v>0</v>
      </c>
      <c r="WHA47" s="352">
        <f t="shared" si="271"/>
        <v>0</v>
      </c>
      <c r="WHB47" s="352">
        <f t="shared" si="271"/>
        <v>0</v>
      </c>
      <c r="WHC47" s="352">
        <f t="shared" si="271"/>
        <v>0</v>
      </c>
      <c r="WHD47" s="352">
        <f t="shared" si="271"/>
        <v>0</v>
      </c>
      <c r="WHE47" s="352">
        <f t="shared" si="271"/>
        <v>0</v>
      </c>
      <c r="WHF47" s="352">
        <f t="shared" si="271"/>
        <v>0</v>
      </c>
      <c r="WHG47" s="352">
        <f t="shared" si="271"/>
        <v>0</v>
      </c>
      <c r="WHH47" s="352">
        <f t="shared" si="271"/>
        <v>0</v>
      </c>
      <c r="WHI47" s="352">
        <f t="shared" si="271"/>
        <v>0</v>
      </c>
      <c r="WHJ47" s="352">
        <f t="shared" si="271"/>
        <v>0</v>
      </c>
      <c r="WHK47" s="352">
        <f t="shared" si="271"/>
        <v>0</v>
      </c>
      <c r="WHL47" s="352">
        <f t="shared" si="271"/>
        <v>0</v>
      </c>
      <c r="WHM47" s="352">
        <f t="shared" si="271"/>
        <v>0</v>
      </c>
      <c r="WHN47" s="352">
        <f t="shared" si="271"/>
        <v>0</v>
      </c>
      <c r="WHO47" s="352">
        <f t="shared" si="271"/>
        <v>0</v>
      </c>
      <c r="WHP47" s="352">
        <f t="shared" si="271"/>
        <v>0</v>
      </c>
      <c r="WHQ47" s="352">
        <f t="shared" si="271"/>
        <v>0</v>
      </c>
      <c r="WHR47" s="352">
        <f t="shared" si="271"/>
        <v>0</v>
      </c>
      <c r="WHS47" s="352">
        <f t="shared" si="271"/>
        <v>0</v>
      </c>
      <c r="WHT47" s="352">
        <f t="shared" si="271"/>
        <v>0</v>
      </c>
      <c r="WHU47" s="352">
        <f t="shared" si="271"/>
        <v>0</v>
      </c>
      <c r="WHV47" s="352">
        <f t="shared" si="271"/>
        <v>0</v>
      </c>
      <c r="WHW47" s="352">
        <f t="shared" si="271"/>
        <v>0</v>
      </c>
      <c r="WHX47" s="352">
        <f t="shared" si="271"/>
        <v>0</v>
      </c>
      <c r="WHY47" s="352">
        <f t="shared" si="271"/>
        <v>0</v>
      </c>
      <c r="WHZ47" s="352">
        <f t="shared" si="271"/>
        <v>0</v>
      </c>
      <c r="WIA47" s="352">
        <f t="shared" si="271"/>
        <v>0</v>
      </c>
      <c r="WIB47" s="352">
        <f t="shared" si="271"/>
        <v>0</v>
      </c>
      <c r="WIC47" s="352">
        <f t="shared" si="271"/>
        <v>0</v>
      </c>
      <c r="WID47" s="352">
        <f t="shared" si="271"/>
        <v>0</v>
      </c>
      <c r="WIE47" s="352">
        <f t="shared" si="271"/>
        <v>0</v>
      </c>
      <c r="WIF47" s="352">
        <f t="shared" si="271"/>
        <v>0</v>
      </c>
      <c r="WIG47" s="352">
        <f t="shared" si="271"/>
        <v>0</v>
      </c>
      <c r="WIH47" s="352">
        <f t="shared" si="271"/>
        <v>0</v>
      </c>
      <c r="WII47" s="352">
        <f t="shared" si="271"/>
        <v>0</v>
      </c>
      <c r="WIJ47" s="352">
        <f t="shared" si="271"/>
        <v>0</v>
      </c>
      <c r="WIK47" s="352">
        <f t="shared" si="271"/>
        <v>0</v>
      </c>
      <c r="WIL47" s="352">
        <f t="shared" si="271"/>
        <v>0</v>
      </c>
      <c r="WIM47" s="352">
        <f t="shared" si="271"/>
        <v>0</v>
      </c>
      <c r="WIN47" s="352">
        <f t="shared" si="271"/>
        <v>0</v>
      </c>
      <c r="WIO47" s="352">
        <f t="shared" si="271"/>
        <v>0</v>
      </c>
      <c r="WIP47" s="352">
        <f t="shared" si="271"/>
        <v>0</v>
      </c>
      <c r="WIQ47" s="352">
        <f t="shared" si="271"/>
        <v>0</v>
      </c>
      <c r="WIR47" s="352">
        <f t="shared" si="271"/>
        <v>0</v>
      </c>
      <c r="WIS47" s="352">
        <f t="shared" si="271"/>
        <v>0</v>
      </c>
      <c r="WIT47" s="352">
        <f t="shared" si="271"/>
        <v>0</v>
      </c>
      <c r="WIU47" s="352">
        <f t="shared" si="271"/>
        <v>0</v>
      </c>
      <c r="WIV47" s="352">
        <f t="shared" si="271"/>
        <v>0</v>
      </c>
      <c r="WIW47" s="352">
        <f t="shared" si="271"/>
        <v>0</v>
      </c>
      <c r="WIX47" s="352">
        <f t="shared" si="271"/>
        <v>0</v>
      </c>
      <c r="WIY47" s="352">
        <f t="shared" si="271"/>
        <v>0</v>
      </c>
      <c r="WIZ47" s="352">
        <f t="shared" si="271"/>
        <v>0</v>
      </c>
      <c r="WJA47" s="352">
        <f t="shared" si="271"/>
        <v>0</v>
      </c>
      <c r="WJB47" s="352">
        <f t="shared" si="271"/>
        <v>0</v>
      </c>
      <c r="WJC47" s="352">
        <f t="shared" si="271"/>
        <v>0</v>
      </c>
      <c r="WJD47" s="352">
        <f t="shared" si="271"/>
        <v>0</v>
      </c>
      <c r="WJE47" s="352">
        <f t="shared" si="271"/>
        <v>0</v>
      </c>
      <c r="WJF47" s="352">
        <f t="shared" si="271"/>
        <v>0</v>
      </c>
      <c r="WJG47" s="352">
        <f t="shared" si="271"/>
        <v>0</v>
      </c>
      <c r="WJH47" s="352">
        <f t="shared" si="271"/>
        <v>0</v>
      </c>
      <c r="WJI47" s="352">
        <f t="shared" si="271"/>
        <v>0</v>
      </c>
      <c r="WJJ47" s="352">
        <f t="shared" ref="WJJ47:WLU47" si="272">SUM(WJJ43:WJJ46)</f>
        <v>0</v>
      </c>
      <c r="WJK47" s="352">
        <f t="shared" si="272"/>
        <v>0</v>
      </c>
      <c r="WJL47" s="352">
        <f t="shared" si="272"/>
        <v>0</v>
      </c>
      <c r="WJM47" s="352">
        <f t="shared" si="272"/>
        <v>0</v>
      </c>
      <c r="WJN47" s="352">
        <f t="shared" si="272"/>
        <v>0</v>
      </c>
      <c r="WJO47" s="352">
        <f t="shared" si="272"/>
        <v>0</v>
      </c>
      <c r="WJP47" s="352">
        <f t="shared" si="272"/>
        <v>0</v>
      </c>
      <c r="WJQ47" s="352">
        <f t="shared" si="272"/>
        <v>0</v>
      </c>
      <c r="WJR47" s="352">
        <f t="shared" si="272"/>
        <v>0</v>
      </c>
      <c r="WJS47" s="352">
        <f t="shared" si="272"/>
        <v>0</v>
      </c>
      <c r="WJT47" s="352">
        <f t="shared" si="272"/>
        <v>0</v>
      </c>
      <c r="WJU47" s="352">
        <f t="shared" si="272"/>
        <v>0</v>
      </c>
      <c r="WJV47" s="352">
        <f t="shared" si="272"/>
        <v>0</v>
      </c>
      <c r="WJW47" s="352">
        <f t="shared" si="272"/>
        <v>0</v>
      </c>
      <c r="WJX47" s="352">
        <f t="shared" si="272"/>
        <v>0</v>
      </c>
      <c r="WJY47" s="352">
        <f t="shared" si="272"/>
        <v>0</v>
      </c>
      <c r="WJZ47" s="352">
        <f t="shared" si="272"/>
        <v>0</v>
      </c>
      <c r="WKA47" s="352">
        <f t="shared" si="272"/>
        <v>0</v>
      </c>
      <c r="WKB47" s="352">
        <f t="shared" si="272"/>
        <v>0</v>
      </c>
      <c r="WKC47" s="352">
        <f t="shared" si="272"/>
        <v>0</v>
      </c>
      <c r="WKD47" s="352">
        <f t="shared" si="272"/>
        <v>0</v>
      </c>
      <c r="WKE47" s="352">
        <f t="shared" si="272"/>
        <v>0</v>
      </c>
      <c r="WKF47" s="352">
        <f t="shared" si="272"/>
        <v>0</v>
      </c>
      <c r="WKG47" s="352">
        <f t="shared" si="272"/>
        <v>0</v>
      </c>
      <c r="WKH47" s="352">
        <f t="shared" si="272"/>
        <v>0</v>
      </c>
      <c r="WKI47" s="352">
        <f t="shared" si="272"/>
        <v>0</v>
      </c>
      <c r="WKJ47" s="352">
        <f t="shared" si="272"/>
        <v>0</v>
      </c>
      <c r="WKK47" s="352">
        <f t="shared" si="272"/>
        <v>0</v>
      </c>
      <c r="WKL47" s="352">
        <f t="shared" si="272"/>
        <v>0</v>
      </c>
      <c r="WKM47" s="352">
        <f t="shared" si="272"/>
        <v>0</v>
      </c>
      <c r="WKN47" s="352">
        <f t="shared" si="272"/>
        <v>0</v>
      </c>
      <c r="WKO47" s="352">
        <f t="shared" si="272"/>
        <v>0</v>
      </c>
      <c r="WKP47" s="352">
        <f t="shared" si="272"/>
        <v>0</v>
      </c>
      <c r="WKQ47" s="352">
        <f t="shared" si="272"/>
        <v>0</v>
      </c>
      <c r="WKR47" s="352">
        <f t="shared" si="272"/>
        <v>0</v>
      </c>
      <c r="WKS47" s="352">
        <f t="shared" si="272"/>
        <v>0</v>
      </c>
      <c r="WKT47" s="352">
        <f t="shared" si="272"/>
        <v>0</v>
      </c>
      <c r="WKU47" s="352">
        <f t="shared" si="272"/>
        <v>0</v>
      </c>
      <c r="WKV47" s="352">
        <f t="shared" si="272"/>
        <v>0</v>
      </c>
      <c r="WKW47" s="352">
        <f t="shared" si="272"/>
        <v>0</v>
      </c>
      <c r="WKX47" s="352">
        <f t="shared" si="272"/>
        <v>0</v>
      </c>
      <c r="WKY47" s="352">
        <f t="shared" si="272"/>
        <v>0</v>
      </c>
      <c r="WKZ47" s="352">
        <f t="shared" si="272"/>
        <v>0</v>
      </c>
      <c r="WLA47" s="352">
        <f t="shared" si="272"/>
        <v>0</v>
      </c>
      <c r="WLB47" s="352">
        <f t="shared" si="272"/>
        <v>0</v>
      </c>
      <c r="WLC47" s="352">
        <f t="shared" si="272"/>
        <v>0</v>
      </c>
      <c r="WLD47" s="352">
        <f t="shared" si="272"/>
        <v>0</v>
      </c>
      <c r="WLE47" s="352">
        <f t="shared" si="272"/>
        <v>0</v>
      </c>
      <c r="WLF47" s="352">
        <f t="shared" si="272"/>
        <v>0</v>
      </c>
      <c r="WLG47" s="352">
        <f t="shared" si="272"/>
        <v>0</v>
      </c>
      <c r="WLH47" s="352">
        <f t="shared" si="272"/>
        <v>0</v>
      </c>
      <c r="WLI47" s="352">
        <f t="shared" si="272"/>
        <v>0</v>
      </c>
      <c r="WLJ47" s="352">
        <f t="shared" si="272"/>
        <v>0</v>
      </c>
      <c r="WLK47" s="352">
        <f t="shared" si="272"/>
        <v>0</v>
      </c>
      <c r="WLL47" s="352">
        <f t="shared" si="272"/>
        <v>0</v>
      </c>
      <c r="WLM47" s="352">
        <f t="shared" si="272"/>
        <v>0</v>
      </c>
      <c r="WLN47" s="352">
        <f t="shared" si="272"/>
        <v>0</v>
      </c>
      <c r="WLO47" s="352">
        <f t="shared" si="272"/>
        <v>0</v>
      </c>
      <c r="WLP47" s="352">
        <f t="shared" si="272"/>
        <v>0</v>
      </c>
      <c r="WLQ47" s="352">
        <f t="shared" si="272"/>
        <v>0</v>
      </c>
      <c r="WLR47" s="352">
        <f t="shared" si="272"/>
        <v>0</v>
      </c>
      <c r="WLS47" s="352">
        <f t="shared" si="272"/>
        <v>0</v>
      </c>
      <c r="WLT47" s="352">
        <f t="shared" si="272"/>
        <v>0</v>
      </c>
      <c r="WLU47" s="352">
        <f t="shared" si="272"/>
        <v>0</v>
      </c>
      <c r="WLV47" s="352">
        <f t="shared" ref="WLV47:WOG47" si="273">SUM(WLV43:WLV46)</f>
        <v>0</v>
      </c>
      <c r="WLW47" s="352">
        <f t="shared" si="273"/>
        <v>0</v>
      </c>
      <c r="WLX47" s="352">
        <f t="shared" si="273"/>
        <v>0</v>
      </c>
      <c r="WLY47" s="352">
        <f t="shared" si="273"/>
        <v>0</v>
      </c>
      <c r="WLZ47" s="352">
        <f t="shared" si="273"/>
        <v>0</v>
      </c>
      <c r="WMA47" s="352">
        <f t="shared" si="273"/>
        <v>0</v>
      </c>
      <c r="WMB47" s="352">
        <f t="shared" si="273"/>
        <v>0</v>
      </c>
      <c r="WMC47" s="352">
        <f t="shared" si="273"/>
        <v>0</v>
      </c>
      <c r="WMD47" s="352">
        <f t="shared" si="273"/>
        <v>0</v>
      </c>
      <c r="WME47" s="352">
        <f t="shared" si="273"/>
        <v>0</v>
      </c>
      <c r="WMF47" s="352">
        <f t="shared" si="273"/>
        <v>0</v>
      </c>
      <c r="WMG47" s="352">
        <f t="shared" si="273"/>
        <v>0</v>
      </c>
      <c r="WMH47" s="352">
        <f t="shared" si="273"/>
        <v>0</v>
      </c>
      <c r="WMI47" s="352">
        <f t="shared" si="273"/>
        <v>0</v>
      </c>
      <c r="WMJ47" s="352">
        <f t="shared" si="273"/>
        <v>0</v>
      </c>
      <c r="WMK47" s="352">
        <f t="shared" si="273"/>
        <v>0</v>
      </c>
      <c r="WML47" s="352">
        <f t="shared" si="273"/>
        <v>0</v>
      </c>
      <c r="WMM47" s="352">
        <f t="shared" si="273"/>
        <v>0</v>
      </c>
      <c r="WMN47" s="352">
        <f t="shared" si="273"/>
        <v>0</v>
      </c>
      <c r="WMO47" s="352">
        <f t="shared" si="273"/>
        <v>0</v>
      </c>
      <c r="WMP47" s="352">
        <f t="shared" si="273"/>
        <v>0</v>
      </c>
      <c r="WMQ47" s="352">
        <f t="shared" si="273"/>
        <v>0</v>
      </c>
      <c r="WMR47" s="352">
        <f t="shared" si="273"/>
        <v>0</v>
      </c>
      <c r="WMS47" s="352">
        <f t="shared" si="273"/>
        <v>0</v>
      </c>
      <c r="WMT47" s="352">
        <f t="shared" si="273"/>
        <v>0</v>
      </c>
      <c r="WMU47" s="352">
        <f t="shared" si="273"/>
        <v>0</v>
      </c>
      <c r="WMV47" s="352">
        <f t="shared" si="273"/>
        <v>0</v>
      </c>
      <c r="WMW47" s="352">
        <f t="shared" si="273"/>
        <v>0</v>
      </c>
      <c r="WMX47" s="352">
        <f t="shared" si="273"/>
        <v>0</v>
      </c>
      <c r="WMY47" s="352">
        <f t="shared" si="273"/>
        <v>0</v>
      </c>
      <c r="WMZ47" s="352">
        <f t="shared" si="273"/>
        <v>0</v>
      </c>
      <c r="WNA47" s="352">
        <f t="shared" si="273"/>
        <v>0</v>
      </c>
      <c r="WNB47" s="352">
        <f t="shared" si="273"/>
        <v>0</v>
      </c>
      <c r="WNC47" s="352">
        <f t="shared" si="273"/>
        <v>0</v>
      </c>
      <c r="WND47" s="352">
        <f t="shared" si="273"/>
        <v>0</v>
      </c>
      <c r="WNE47" s="352">
        <f t="shared" si="273"/>
        <v>0</v>
      </c>
      <c r="WNF47" s="352">
        <f t="shared" si="273"/>
        <v>0</v>
      </c>
      <c r="WNG47" s="352">
        <f t="shared" si="273"/>
        <v>0</v>
      </c>
      <c r="WNH47" s="352">
        <f t="shared" si="273"/>
        <v>0</v>
      </c>
      <c r="WNI47" s="352">
        <f t="shared" si="273"/>
        <v>0</v>
      </c>
      <c r="WNJ47" s="352">
        <f t="shared" si="273"/>
        <v>0</v>
      </c>
      <c r="WNK47" s="352">
        <f t="shared" si="273"/>
        <v>0</v>
      </c>
      <c r="WNL47" s="352">
        <f t="shared" si="273"/>
        <v>0</v>
      </c>
      <c r="WNM47" s="352">
        <f t="shared" si="273"/>
        <v>0</v>
      </c>
      <c r="WNN47" s="352">
        <f t="shared" si="273"/>
        <v>0</v>
      </c>
      <c r="WNO47" s="352">
        <f t="shared" si="273"/>
        <v>0</v>
      </c>
      <c r="WNP47" s="352">
        <f t="shared" si="273"/>
        <v>0</v>
      </c>
      <c r="WNQ47" s="352">
        <f t="shared" si="273"/>
        <v>0</v>
      </c>
      <c r="WNR47" s="352">
        <f t="shared" si="273"/>
        <v>0</v>
      </c>
      <c r="WNS47" s="352">
        <f t="shared" si="273"/>
        <v>0</v>
      </c>
      <c r="WNT47" s="352">
        <f t="shared" si="273"/>
        <v>0</v>
      </c>
      <c r="WNU47" s="352">
        <f t="shared" si="273"/>
        <v>0</v>
      </c>
      <c r="WNV47" s="352">
        <f t="shared" si="273"/>
        <v>0</v>
      </c>
      <c r="WNW47" s="352">
        <f t="shared" si="273"/>
        <v>0</v>
      </c>
      <c r="WNX47" s="352">
        <f t="shared" si="273"/>
        <v>0</v>
      </c>
      <c r="WNY47" s="352">
        <f t="shared" si="273"/>
        <v>0</v>
      </c>
      <c r="WNZ47" s="352">
        <f t="shared" si="273"/>
        <v>0</v>
      </c>
      <c r="WOA47" s="352">
        <f t="shared" si="273"/>
        <v>0</v>
      </c>
      <c r="WOB47" s="352">
        <f t="shared" si="273"/>
        <v>0</v>
      </c>
      <c r="WOC47" s="352">
        <f t="shared" si="273"/>
        <v>0</v>
      </c>
      <c r="WOD47" s="352">
        <f t="shared" si="273"/>
        <v>0</v>
      </c>
      <c r="WOE47" s="352">
        <f t="shared" si="273"/>
        <v>0</v>
      </c>
      <c r="WOF47" s="352">
        <f t="shared" si="273"/>
        <v>0</v>
      </c>
      <c r="WOG47" s="352">
        <f t="shared" si="273"/>
        <v>0</v>
      </c>
      <c r="WOH47" s="352">
        <f t="shared" ref="WOH47:WQS47" si="274">SUM(WOH43:WOH46)</f>
        <v>0</v>
      </c>
      <c r="WOI47" s="352">
        <f t="shared" si="274"/>
        <v>0</v>
      </c>
      <c r="WOJ47" s="352">
        <f t="shared" si="274"/>
        <v>0</v>
      </c>
      <c r="WOK47" s="352">
        <f t="shared" si="274"/>
        <v>0</v>
      </c>
      <c r="WOL47" s="352">
        <f t="shared" si="274"/>
        <v>0</v>
      </c>
      <c r="WOM47" s="352">
        <f t="shared" si="274"/>
        <v>0</v>
      </c>
      <c r="WON47" s="352">
        <f t="shared" si="274"/>
        <v>0</v>
      </c>
      <c r="WOO47" s="352">
        <f t="shared" si="274"/>
        <v>0</v>
      </c>
      <c r="WOP47" s="352">
        <f t="shared" si="274"/>
        <v>0</v>
      </c>
      <c r="WOQ47" s="352">
        <f t="shared" si="274"/>
        <v>0</v>
      </c>
      <c r="WOR47" s="352">
        <f t="shared" si="274"/>
        <v>0</v>
      </c>
      <c r="WOS47" s="352">
        <f t="shared" si="274"/>
        <v>0</v>
      </c>
      <c r="WOT47" s="352">
        <f t="shared" si="274"/>
        <v>0</v>
      </c>
      <c r="WOU47" s="352">
        <f t="shared" si="274"/>
        <v>0</v>
      </c>
      <c r="WOV47" s="352">
        <f t="shared" si="274"/>
        <v>0</v>
      </c>
      <c r="WOW47" s="352">
        <f t="shared" si="274"/>
        <v>0</v>
      </c>
      <c r="WOX47" s="352">
        <f t="shared" si="274"/>
        <v>0</v>
      </c>
      <c r="WOY47" s="352">
        <f t="shared" si="274"/>
        <v>0</v>
      </c>
      <c r="WOZ47" s="352">
        <f t="shared" si="274"/>
        <v>0</v>
      </c>
      <c r="WPA47" s="352">
        <f t="shared" si="274"/>
        <v>0</v>
      </c>
      <c r="WPB47" s="352">
        <f t="shared" si="274"/>
        <v>0</v>
      </c>
      <c r="WPC47" s="352">
        <f t="shared" si="274"/>
        <v>0</v>
      </c>
      <c r="WPD47" s="352">
        <f t="shared" si="274"/>
        <v>0</v>
      </c>
      <c r="WPE47" s="352">
        <f t="shared" si="274"/>
        <v>0</v>
      </c>
      <c r="WPF47" s="352">
        <f t="shared" si="274"/>
        <v>0</v>
      </c>
      <c r="WPG47" s="352">
        <f t="shared" si="274"/>
        <v>0</v>
      </c>
      <c r="WPH47" s="352">
        <f t="shared" si="274"/>
        <v>0</v>
      </c>
      <c r="WPI47" s="352">
        <f t="shared" si="274"/>
        <v>0</v>
      </c>
      <c r="WPJ47" s="352">
        <f t="shared" si="274"/>
        <v>0</v>
      </c>
      <c r="WPK47" s="352">
        <f t="shared" si="274"/>
        <v>0</v>
      </c>
      <c r="WPL47" s="352">
        <f t="shared" si="274"/>
        <v>0</v>
      </c>
      <c r="WPM47" s="352">
        <f t="shared" si="274"/>
        <v>0</v>
      </c>
      <c r="WPN47" s="352">
        <f t="shared" si="274"/>
        <v>0</v>
      </c>
      <c r="WPO47" s="352">
        <f t="shared" si="274"/>
        <v>0</v>
      </c>
      <c r="WPP47" s="352">
        <f t="shared" si="274"/>
        <v>0</v>
      </c>
      <c r="WPQ47" s="352">
        <f t="shared" si="274"/>
        <v>0</v>
      </c>
      <c r="WPR47" s="352">
        <f t="shared" si="274"/>
        <v>0</v>
      </c>
      <c r="WPS47" s="352">
        <f t="shared" si="274"/>
        <v>0</v>
      </c>
      <c r="WPT47" s="352">
        <f t="shared" si="274"/>
        <v>0</v>
      </c>
      <c r="WPU47" s="352">
        <f t="shared" si="274"/>
        <v>0</v>
      </c>
      <c r="WPV47" s="352">
        <f t="shared" si="274"/>
        <v>0</v>
      </c>
      <c r="WPW47" s="352">
        <f t="shared" si="274"/>
        <v>0</v>
      </c>
      <c r="WPX47" s="352">
        <f t="shared" si="274"/>
        <v>0</v>
      </c>
      <c r="WPY47" s="352">
        <f t="shared" si="274"/>
        <v>0</v>
      </c>
      <c r="WPZ47" s="352">
        <f t="shared" si="274"/>
        <v>0</v>
      </c>
      <c r="WQA47" s="352">
        <f t="shared" si="274"/>
        <v>0</v>
      </c>
      <c r="WQB47" s="352">
        <f t="shared" si="274"/>
        <v>0</v>
      </c>
      <c r="WQC47" s="352">
        <f t="shared" si="274"/>
        <v>0</v>
      </c>
      <c r="WQD47" s="352">
        <f t="shared" si="274"/>
        <v>0</v>
      </c>
      <c r="WQE47" s="352">
        <f t="shared" si="274"/>
        <v>0</v>
      </c>
      <c r="WQF47" s="352">
        <f t="shared" si="274"/>
        <v>0</v>
      </c>
      <c r="WQG47" s="352">
        <f t="shared" si="274"/>
        <v>0</v>
      </c>
      <c r="WQH47" s="352">
        <f t="shared" si="274"/>
        <v>0</v>
      </c>
      <c r="WQI47" s="352">
        <f t="shared" si="274"/>
        <v>0</v>
      </c>
      <c r="WQJ47" s="352">
        <f t="shared" si="274"/>
        <v>0</v>
      </c>
      <c r="WQK47" s="352">
        <f t="shared" si="274"/>
        <v>0</v>
      </c>
      <c r="WQL47" s="352">
        <f t="shared" si="274"/>
        <v>0</v>
      </c>
      <c r="WQM47" s="352">
        <f t="shared" si="274"/>
        <v>0</v>
      </c>
      <c r="WQN47" s="352">
        <f t="shared" si="274"/>
        <v>0</v>
      </c>
      <c r="WQO47" s="352">
        <f t="shared" si="274"/>
        <v>0</v>
      </c>
      <c r="WQP47" s="352">
        <f t="shared" si="274"/>
        <v>0</v>
      </c>
      <c r="WQQ47" s="352">
        <f t="shared" si="274"/>
        <v>0</v>
      </c>
      <c r="WQR47" s="352">
        <f t="shared" si="274"/>
        <v>0</v>
      </c>
      <c r="WQS47" s="352">
        <f t="shared" si="274"/>
        <v>0</v>
      </c>
      <c r="WQT47" s="352">
        <f t="shared" ref="WQT47:WTE47" si="275">SUM(WQT43:WQT46)</f>
        <v>0</v>
      </c>
      <c r="WQU47" s="352">
        <f t="shared" si="275"/>
        <v>0</v>
      </c>
      <c r="WQV47" s="352">
        <f t="shared" si="275"/>
        <v>0</v>
      </c>
      <c r="WQW47" s="352">
        <f t="shared" si="275"/>
        <v>0</v>
      </c>
      <c r="WQX47" s="352">
        <f t="shared" si="275"/>
        <v>0</v>
      </c>
      <c r="WQY47" s="352">
        <f t="shared" si="275"/>
        <v>0</v>
      </c>
      <c r="WQZ47" s="352">
        <f t="shared" si="275"/>
        <v>0</v>
      </c>
      <c r="WRA47" s="352">
        <f t="shared" si="275"/>
        <v>0</v>
      </c>
      <c r="WRB47" s="352">
        <f t="shared" si="275"/>
        <v>0</v>
      </c>
      <c r="WRC47" s="352">
        <f t="shared" si="275"/>
        <v>0</v>
      </c>
      <c r="WRD47" s="352">
        <f t="shared" si="275"/>
        <v>0</v>
      </c>
      <c r="WRE47" s="352">
        <f t="shared" si="275"/>
        <v>0</v>
      </c>
      <c r="WRF47" s="352">
        <f t="shared" si="275"/>
        <v>0</v>
      </c>
      <c r="WRG47" s="352">
        <f t="shared" si="275"/>
        <v>0</v>
      </c>
      <c r="WRH47" s="352">
        <f t="shared" si="275"/>
        <v>0</v>
      </c>
      <c r="WRI47" s="352">
        <f t="shared" si="275"/>
        <v>0</v>
      </c>
      <c r="WRJ47" s="352">
        <f t="shared" si="275"/>
        <v>0</v>
      </c>
      <c r="WRK47" s="352">
        <f t="shared" si="275"/>
        <v>0</v>
      </c>
      <c r="WRL47" s="352">
        <f t="shared" si="275"/>
        <v>0</v>
      </c>
      <c r="WRM47" s="352">
        <f t="shared" si="275"/>
        <v>0</v>
      </c>
      <c r="WRN47" s="352">
        <f t="shared" si="275"/>
        <v>0</v>
      </c>
      <c r="WRO47" s="352">
        <f t="shared" si="275"/>
        <v>0</v>
      </c>
      <c r="WRP47" s="352">
        <f t="shared" si="275"/>
        <v>0</v>
      </c>
      <c r="WRQ47" s="352">
        <f t="shared" si="275"/>
        <v>0</v>
      </c>
      <c r="WRR47" s="352">
        <f t="shared" si="275"/>
        <v>0</v>
      </c>
      <c r="WRS47" s="352">
        <f t="shared" si="275"/>
        <v>0</v>
      </c>
      <c r="WRT47" s="352">
        <f t="shared" si="275"/>
        <v>0</v>
      </c>
      <c r="WRU47" s="352">
        <f t="shared" si="275"/>
        <v>0</v>
      </c>
      <c r="WRV47" s="352">
        <f t="shared" si="275"/>
        <v>0</v>
      </c>
      <c r="WRW47" s="352">
        <f t="shared" si="275"/>
        <v>0</v>
      </c>
      <c r="WRX47" s="352">
        <f t="shared" si="275"/>
        <v>0</v>
      </c>
      <c r="WRY47" s="352">
        <f t="shared" si="275"/>
        <v>0</v>
      </c>
      <c r="WRZ47" s="352">
        <f t="shared" si="275"/>
        <v>0</v>
      </c>
      <c r="WSA47" s="352">
        <f t="shared" si="275"/>
        <v>0</v>
      </c>
      <c r="WSB47" s="352">
        <f t="shared" si="275"/>
        <v>0</v>
      </c>
      <c r="WSC47" s="352">
        <f t="shared" si="275"/>
        <v>0</v>
      </c>
      <c r="WSD47" s="352">
        <f t="shared" si="275"/>
        <v>0</v>
      </c>
      <c r="WSE47" s="352">
        <f t="shared" si="275"/>
        <v>0</v>
      </c>
      <c r="WSF47" s="352">
        <f t="shared" si="275"/>
        <v>0</v>
      </c>
      <c r="WSG47" s="352">
        <f t="shared" si="275"/>
        <v>0</v>
      </c>
      <c r="WSH47" s="352">
        <f t="shared" si="275"/>
        <v>0</v>
      </c>
      <c r="WSI47" s="352">
        <f t="shared" si="275"/>
        <v>0</v>
      </c>
      <c r="WSJ47" s="352">
        <f t="shared" si="275"/>
        <v>0</v>
      </c>
      <c r="WSK47" s="352">
        <f t="shared" si="275"/>
        <v>0</v>
      </c>
      <c r="WSL47" s="352">
        <f t="shared" si="275"/>
        <v>0</v>
      </c>
      <c r="WSM47" s="352">
        <f t="shared" si="275"/>
        <v>0</v>
      </c>
      <c r="WSN47" s="352">
        <f t="shared" si="275"/>
        <v>0</v>
      </c>
      <c r="WSO47" s="352">
        <f t="shared" si="275"/>
        <v>0</v>
      </c>
      <c r="WSP47" s="352">
        <f t="shared" si="275"/>
        <v>0</v>
      </c>
      <c r="WSQ47" s="352">
        <f t="shared" si="275"/>
        <v>0</v>
      </c>
      <c r="WSR47" s="352">
        <f t="shared" si="275"/>
        <v>0</v>
      </c>
      <c r="WSS47" s="352">
        <f t="shared" si="275"/>
        <v>0</v>
      </c>
      <c r="WST47" s="352">
        <f t="shared" si="275"/>
        <v>0</v>
      </c>
      <c r="WSU47" s="352">
        <f t="shared" si="275"/>
        <v>0</v>
      </c>
      <c r="WSV47" s="352">
        <f t="shared" si="275"/>
        <v>0</v>
      </c>
      <c r="WSW47" s="352">
        <f t="shared" si="275"/>
        <v>0</v>
      </c>
      <c r="WSX47" s="352">
        <f t="shared" si="275"/>
        <v>0</v>
      </c>
      <c r="WSY47" s="352">
        <f t="shared" si="275"/>
        <v>0</v>
      </c>
      <c r="WSZ47" s="352">
        <f t="shared" si="275"/>
        <v>0</v>
      </c>
      <c r="WTA47" s="352">
        <f t="shared" si="275"/>
        <v>0</v>
      </c>
      <c r="WTB47" s="352">
        <f t="shared" si="275"/>
        <v>0</v>
      </c>
      <c r="WTC47" s="352">
        <f t="shared" si="275"/>
        <v>0</v>
      </c>
      <c r="WTD47" s="352">
        <f t="shared" si="275"/>
        <v>0</v>
      </c>
      <c r="WTE47" s="352">
        <f t="shared" si="275"/>
        <v>0</v>
      </c>
      <c r="WTF47" s="352">
        <f t="shared" ref="WTF47:WVQ47" si="276">SUM(WTF43:WTF46)</f>
        <v>0</v>
      </c>
      <c r="WTG47" s="352">
        <f t="shared" si="276"/>
        <v>0</v>
      </c>
      <c r="WTH47" s="352">
        <f t="shared" si="276"/>
        <v>0</v>
      </c>
      <c r="WTI47" s="352">
        <f t="shared" si="276"/>
        <v>0</v>
      </c>
      <c r="WTJ47" s="352">
        <f t="shared" si="276"/>
        <v>0</v>
      </c>
      <c r="WTK47" s="352">
        <f t="shared" si="276"/>
        <v>0</v>
      </c>
      <c r="WTL47" s="352">
        <f t="shared" si="276"/>
        <v>0</v>
      </c>
      <c r="WTM47" s="352">
        <f t="shared" si="276"/>
        <v>0</v>
      </c>
      <c r="WTN47" s="352">
        <f t="shared" si="276"/>
        <v>0</v>
      </c>
      <c r="WTO47" s="352">
        <f t="shared" si="276"/>
        <v>0</v>
      </c>
      <c r="WTP47" s="352">
        <f t="shared" si="276"/>
        <v>0</v>
      </c>
      <c r="WTQ47" s="352">
        <f t="shared" si="276"/>
        <v>0</v>
      </c>
      <c r="WTR47" s="352">
        <f t="shared" si="276"/>
        <v>0</v>
      </c>
      <c r="WTS47" s="352">
        <f t="shared" si="276"/>
        <v>0</v>
      </c>
      <c r="WTT47" s="352">
        <f t="shared" si="276"/>
        <v>0</v>
      </c>
      <c r="WTU47" s="352">
        <f t="shared" si="276"/>
        <v>0</v>
      </c>
      <c r="WTV47" s="352">
        <f t="shared" si="276"/>
        <v>0</v>
      </c>
      <c r="WTW47" s="352">
        <f t="shared" si="276"/>
        <v>0</v>
      </c>
      <c r="WTX47" s="352">
        <f t="shared" si="276"/>
        <v>0</v>
      </c>
      <c r="WTY47" s="352">
        <f t="shared" si="276"/>
        <v>0</v>
      </c>
      <c r="WTZ47" s="352">
        <f t="shared" si="276"/>
        <v>0</v>
      </c>
      <c r="WUA47" s="352">
        <f t="shared" si="276"/>
        <v>0</v>
      </c>
      <c r="WUB47" s="352">
        <f t="shared" si="276"/>
        <v>0</v>
      </c>
      <c r="WUC47" s="352">
        <f t="shared" si="276"/>
        <v>0</v>
      </c>
      <c r="WUD47" s="352">
        <f t="shared" si="276"/>
        <v>0</v>
      </c>
      <c r="WUE47" s="352">
        <f t="shared" si="276"/>
        <v>0</v>
      </c>
      <c r="WUF47" s="352">
        <f t="shared" si="276"/>
        <v>0</v>
      </c>
      <c r="WUG47" s="352">
        <f t="shared" si="276"/>
        <v>0</v>
      </c>
      <c r="WUH47" s="352">
        <f t="shared" si="276"/>
        <v>0</v>
      </c>
      <c r="WUI47" s="352">
        <f t="shared" si="276"/>
        <v>0</v>
      </c>
      <c r="WUJ47" s="352">
        <f t="shared" si="276"/>
        <v>0</v>
      </c>
      <c r="WUK47" s="352">
        <f t="shared" si="276"/>
        <v>0</v>
      </c>
      <c r="WUL47" s="352">
        <f t="shared" si="276"/>
        <v>0</v>
      </c>
      <c r="WUM47" s="352">
        <f t="shared" si="276"/>
        <v>0</v>
      </c>
      <c r="WUN47" s="352">
        <f t="shared" si="276"/>
        <v>0</v>
      </c>
      <c r="WUO47" s="352">
        <f t="shared" si="276"/>
        <v>0</v>
      </c>
      <c r="WUP47" s="352">
        <f t="shared" si="276"/>
        <v>0</v>
      </c>
      <c r="WUQ47" s="352">
        <f t="shared" si="276"/>
        <v>0</v>
      </c>
      <c r="WUR47" s="352">
        <f t="shared" si="276"/>
        <v>0</v>
      </c>
      <c r="WUS47" s="352">
        <f t="shared" si="276"/>
        <v>0</v>
      </c>
      <c r="WUT47" s="352">
        <f t="shared" si="276"/>
        <v>0</v>
      </c>
      <c r="WUU47" s="352">
        <f t="shared" si="276"/>
        <v>0</v>
      </c>
      <c r="WUV47" s="352">
        <f t="shared" si="276"/>
        <v>0</v>
      </c>
      <c r="WUW47" s="352">
        <f t="shared" si="276"/>
        <v>0</v>
      </c>
      <c r="WUX47" s="352">
        <f t="shared" si="276"/>
        <v>0</v>
      </c>
      <c r="WUY47" s="352">
        <f t="shared" si="276"/>
        <v>0</v>
      </c>
      <c r="WUZ47" s="352">
        <f t="shared" si="276"/>
        <v>0</v>
      </c>
      <c r="WVA47" s="352">
        <f t="shared" si="276"/>
        <v>0</v>
      </c>
      <c r="WVB47" s="352">
        <f t="shared" si="276"/>
        <v>0</v>
      </c>
      <c r="WVC47" s="352">
        <f t="shared" si="276"/>
        <v>0</v>
      </c>
      <c r="WVD47" s="352">
        <f t="shared" si="276"/>
        <v>0</v>
      </c>
      <c r="WVE47" s="352">
        <f t="shared" si="276"/>
        <v>0</v>
      </c>
      <c r="WVF47" s="352">
        <f t="shared" si="276"/>
        <v>0</v>
      </c>
      <c r="WVG47" s="352">
        <f t="shared" si="276"/>
        <v>0</v>
      </c>
      <c r="WVH47" s="352">
        <f t="shared" si="276"/>
        <v>0</v>
      </c>
      <c r="WVI47" s="352">
        <f t="shared" si="276"/>
        <v>0</v>
      </c>
      <c r="WVJ47" s="352">
        <f t="shared" si="276"/>
        <v>0</v>
      </c>
      <c r="WVK47" s="352">
        <f t="shared" si="276"/>
        <v>0</v>
      </c>
      <c r="WVL47" s="352">
        <f t="shared" si="276"/>
        <v>0</v>
      </c>
      <c r="WVM47" s="352">
        <f t="shared" si="276"/>
        <v>0</v>
      </c>
      <c r="WVN47" s="352">
        <f t="shared" si="276"/>
        <v>0</v>
      </c>
      <c r="WVO47" s="352">
        <f t="shared" si="276"/>
        <v>0</v>
      </c>
      <c r="WVP47" s="352">
        <f t="shared" si="276"/>
        <v>0</v>
      </c>
      <c r="WVQ47" s="352">
        <f t="shared" si="276"/>
        <v>0</v>
      </c>
      <c r="WVR47" s="352">
        <f t="shared" ref="WVR47:WYC47" si="277">SUM(WVR43:WVR46)</f>
        <v>0</v>
      </c>
      <c r="WVS47" s="352">
        <f t="shared" si="277"/>
        <v>0</v>
      </c>
      <c r="WVT47" s="352">
        <f t="shared" si="277"/>
        <v>0</v>
      </c>
      <c r="WVU47" s="352">
        <f t="shared" si="277"/>
        <v>0</v>
      </c>
      <c r="WVV47" s="352">
        <f t="shared" si="277"/>
        <v>0</v>
      </c>
      <c r="WVW47" s="352">
        <f t="shared" si="277"/>
        <v>0</v>
      </c>
      <c r="WVX47" s="352">
        <f t="shared" si="277"/>
        <v>0</v>
      </c>
      <c r="WVY47" s="352">
        <f t="shared" si="277"/>
        <v>0</v>
      </c>
      <c r="WVZ47" s="352">
        <f t="shared" si="277"/>
        <v>0</v>
      </c>
      <c r="WWA47" s="352">
        <f t="shared" si="277"/>
        <v>0</v>
      </c>
      <c r="WWB47" s="352">
        <f t="shared" si="277"/>
        <v>0</v>
      </c>
      <c r="WWC47" s="352">
        <f t="shared" si="277"/>
        <v>0</v>
      </c>
      <c r="WWD47" s="352">
        <f t="shared" si="277"/>
        <v>0</v>
      </c>
      <c r="WWE47" s="352">
        <f t="shared" si="277"/>
        <v>0</v>
      </c>
      <c r="WWF47" s="352">
        <f t="shared" si="277"/>
        <v>0</v>
      </c>
      <c r="WWG47" s="352">
        <f t="shared" si="277"/>
        <v>0</v>
      </c>
      <c r="WWH47" s="352">
        <f t="shared" si="277"/>
        <v>0</v>
      </c>
      <c r="WWI47" s="352">
        <f t="shared" si="277"/>
        <v>0</v>
      </c>
      <c r="WWJ47" s="352">
        <f t="shared" si="277"/>
        <v>0</v>
      </c>
      <c r="WWK47" s="352">
        <f t="shared" si="277"/>
        <v>0</v>
      </c>
      <c r="WWL47" s="352">
        <f t="shared" si="277"/>
        <v>0</v>
      </c>
      <c r="WWM47" s="352">
        <f t="shared" si="277"/>
        <v>0</v>
      </c>
      <c r="WWN47" s="352">
        <f t="shared" si="277"/>
        <v>0</v>
      </c>
      <c r="WWO47" s="352">
        <f t="shared" si="277"/>
        <v>0</v>
      </c>
      <c r="WWP47" s="352">
        <f t="shared" si="277"/>
        <v>0</v>
      </c>
      <c r="WWQ47" s="352">
        <f t="shared" si="277"/>
        <v>0</v>
      </c>
      <c r="WWR47" s="352">
        <f t="shared" si="277"/>
        <v>0</v>
      </c>
      <c r="WWS47" s="352">
        <f t="shared" si="277"/>
        <v>0</v>
      </c>
      <c r="WWT47" s="352">
        <f t="shared" si="277"/>
        <v>0</v>
      </c>
      <c r="WWU47" s="352">
        <f t="shared" si="277"/>
        <v>0</v>
      </c>
      <c r="WWV47" s="352">
        <f t="shared" si="277"/>
        <v>0</v>
      </c>
      <c r="WWW47" s="352">
        <f t="shared" si="277"/>
        <v>0</v>
      </c>
      <c r="WWX47" s="352">
        <f t="shared" si="277"/>
        <v>0</v>
      </c>
      <c r="WWY47" s="352">
        <f t="shared" si="277"/>
        <v>0</v>
      </c>
      <c r="WWZ47" s="352">
        <f t="shared" si="277"/>
        <v>0</v>
      </c>
      <c r="WXA47" s="352">
        <f t="shared" si="277"/>
        <v>0</v>
      </c>
      <c r="WXB47" s="352">
        <f t="shared" si="277"/>
        <v>0</v>
      </c>
      <c r="WXC47" s="352">
        <f t="shared" si="277"/>
        <v>0</v>
      </c>
      <c r="WXD47" s="352">
        <f t="shared" si="277"/>
        <v>0</v>
      </c>
      <c r="WXE47" s="352">
        <f t="shared" si="277"/>
        <v>0</v>
      </c>
      <c r="WXF47" s="352">
        <f t="shared" si="277"/>
        <v>0</v>
      </c>
      <c r="WXG47" s="352">
        <f t="shared" si="277"/>
        <v>0</v>
      </c>
      <c r="WXH47" s="352">
        <f t="shared" si="277"/>
        <v>0</v>
      </c>
      <c r="WXI47" s="352">
        <f t="shared" si="277"/>
        <v>0</v>
      </c>
      <c r="WXJ47" s="352">
        <f t="shared" si="277"/>
        <v>0</v>
      </c>
      <c r="WXK47" s="352">
        <f t="shared" si="277"/>
        <v>0</v>
      </c>
      <c r="WXL47" s="352">
        <f t="shared" si="277"/>
        <v>0</v>
      </c>
      <c r="WXM47" s="352">
        <f t="shared" si="277"/>
        <v>0</v>
      </c>
      <c r="WXN47" s="352">
        <f t="shared" si="277"/>
        <v>0</v>
      </c>
      <c r="WXO47" s="352">
        <f t="shared" si="277"/>
        <v>0</v>
      </c>
      <c r="WXP47" s="352">
        <f t="shared" si="277"/>
        <v>0</v>
      </c>
      <c r="WXQ47" s="352">
        <f t="shared" si="277"/>
        <v>0</v>
      </c>
      <c r="WXR47" s="352">
        <f t="shared" si="277"/>
        <v>0</v>
      </c>
      <c r="WXS47" s="352">
        <f t="shared" si="277"/>
        <v>0</v>
      </c>
      <c r="WXT47" s="352">
        <f t="shared" si="277"/>
        <v>0</v>
      </c>
      <c r="WXU47" s="352">
        <f t="shared" si="277"/>
        <v>0</v>
      </c>
      <c r="WXV47" s="352">
        <f t="shared" si="277"/>
        <v>0</v>
      </c>
      <c r="WXW47" s="352">
        <f t="shared" si="277"/>
        <v>0</v>
      </c>
      <c r="WXX47" s="352">
        <f t="shared" si="277"/>
        <v>0</v>
      </c>
      <c r="WXY47" s="352">
        <f t="shared" si="277"/>
        <v>0</v>
      </c>
      <c r="WXZ47" s="352">
        <f t="shared" si="277"/>
        <v>0</v>
      </c>
      <c r="WYA47" s="352">
        <f t="shared" si="277"/>
        <v>0</v>
      </c>
      <c r="WYB47" s="352">
        <f t="shared" si="277"/>
        <v>0</v>
      </c>
      <c r="WYC47" s="352">
        <f t="shared" si="277"/>
        <v>0</v>
      </c>
      <c r="WYD47" s="352">
        <f t="shared" ref="WYD47:XAO47" si="278">SUM(WYD43:WYD46)</f>
        <v>0</v>
      </c>
      <c r="WYE47" s="352">
        <f t="shared" si="278"/>
        <v>0</v>
      </c>
      <c r="WYF47" s="352">
        <f t="shared" si="278"/>
        <v>0</v>
      </c>
      <c r="WYG47" s="352">
        <f t="shared" si="278"/>
        <v>0</v>
      </c>
      <c r="WYH47" s="352">
        <f t="shared" si="278"/>
        <v>0</v>
      </c>
      <c r="WYI47" s="352">
        <f t="shared" si="278"/>
        <v>0</v>
      </c>
      <c r="WYJ47" s="352">
        <f t="shared" si="278"/>
        <v>0</v>
      </c>
      <c r="WYK47" s="352">
        <f t="shared" si="278"/>
        <v>0</v>
      </c>
      <c r="WYL47" s="352">
        <f t="shared" si="278"/>
        <v>0</v>
      </c>
      <c r="WYM47" s="352">
        <f t="shared" si="278"/>
        <v>0</v>
      </c>
      <c r="WYN47" s="352">
        <f t="shared" si="278"/>
        <v>0</v>
      </c>
      <c r="WYO47" s="352">
        <f t="shared" si="278"/>
        <v>0</v>
      </c>
      <c r="WYP47" s="352">
        <f t="shared" si="278"/>
        <v>0</v>
      </c>
      <c r="WYQ47" s="352">
        <f t="shared" si="278"/>
        <v>0</v>
      </c>
      <c r="WYR47" s="352">
        <f t="shared" si="278"/>
        <v>0</v>
      </c>
      <c r="WYS47" s="352">
        <f t="shared" si="278"/>
        <v>0</v>
      </c>
      <c r="WYT47" s="352">
        <f t="shared" si="278"/>
        <v>0</v>
      </c>
      <c r="WYU47" s="352">
        <f t="shared" si="278"/>
        <v>0</v>
      </c>
      <c r="WYV47" s="352">
        <f t="shared" si="278"/>
        <v>0</v>
      </c>
      <c r="WYW47" s="352">
        <f t="shared" si="278"/>
        <v>0</v>
      </c>
      <c r="WYX47" s="352">
        <f t="shared" si="278"/>
        <v>0</v>
      </c>
      <c r="WYY47" s="352">
        <f t="shared" si="278"/>
        <v>0</v>
      </c>
      <c r="WYZ47" s="352">
        <f t="shared" si="278"/>
        <v>0</v>
      </c>
      <c r="WZA47" s="352">
        <f t="shared" si="278"/>
        <v>0</v>
      </c>
      <c r="WZB47" s="352">
        <f t="shared" si="278"/>
        <v>0</v>
      </c>
      <c r="WZC47" s="352">
        <f t="shared" si="278"/>
        <v>0</v>
      </c>
      <c r="WZD47" s="352">
        <f t="shared" si="278"/>
        <v>0</v>
      </c>
      <c r="WZE47" s="352">
        <f t="shared" si="278"/>
        <v>0</v>
      </c>
      <c r="WZF47" s="352">
        <f t="shared" si="278"/>
        <v>0</v>
      </c>
      <c r="WZG47" s="352">
        <f t="shared" si="278"/>
        <v>0</v>
      </c>
      <c r="WZH47" s="352">
        <f t="shared" si="278"/>
        <v>0</v>
      </c>
      <c r="WZI47" s="352">
        <f t="shared" si="278"/>
        <v>0</v>
      </c>
      <c r="WZJ47" s="352">
        <f t="shared" si="278"/>
        <v>0</v>
      </c>
      <c r="WZK47" s="352">
        <f t="shared" si="278"/>
        <v>0</v>
      </c>
      <c r="WZL47" s="352">
        <f t="shared" si="278"/>
        <v>0</v>
      </c>
      <c r="WZM47" s="352">
        <f t="shared" si="278"/>
        <v>0</v>
      </c>
      <c r="WZN47" s="352">
        <f t="shared" si="278"/>
        <v>0</v>
      </c>
      <c r="WZO47" s="352">
        <f t="shared" si="278"/>
        <v>0</v>
      </c>
      <c r="WZP47" s="352">
        <f t="shared" si="278"/>
        <v>0</v>
      </c>
      <c r="WZQ47" s="352">
        <f t="shared" si="278"/>
        <v>0</v>
      </c>
      <c r="WZR47" s="352">
        <f t="shared" si="278"/>
        <v>0</v>
      </c>
      <c r="WZS47" s="352">
        <f t="shared" si="278"/>
        <v>0</v>
      </c>
      <c r="WZT47" s="352">
        <f t="shared" si="278"/>
        <v>0</v>
      </c>
      <c r="WZU47" s="352">
        <f t="shared" si="278"/>
        <v>0</v>
      </c>
      <c r="WZV47" s="352">
        <f t="shared" si="278"/>
        <v>0</v>
      </c>
      <c r="WZW47" s="352">
        <f t="shared" si="278"/>
        <v>0</v>
      </c>
      <c r="WZX47" s="352">
        <f t="shared" si="278"/>
        <v>0</v>
      </c>
      <c r="WZY47" s="352">
        <f t="shared" si="278"/>
        <v>0</v>
      </c>
      <c r="WZZ47" s="352">
        <f t="shared" si="278"/>
        <v>0</v>
      </c>
      <c r="XAA47" s="352">
        <f t="shared" si="278"/>
        <v>0</v>
      </c>
      <c r="XAB47" s="352">
        <f t="shared" si="278"/>
        <v>0</v>
      </c>
      <c r="XAC47" s="352">
        <f t="shared" si="278"/>
        <v>0</v>
      </c>
      <c r="XAD47" s="352">
        <f t="shared" si="278"/>
        <v>0</v>
      </c>
      <c r="XAE47" s="352">
        <f t="shared" si="278"/>
        <v>0</v>
      </c>
      <c r="XAF47" s="352">
        <f t="shared" si="278"/>
        <v>0</v>
      </c>
      <c r="XAG47" s="352">
        <f t="shared" si="278"/>
        <v>0</v>
      </c>
      <c r="XAH47" s="352">
        <f t="shared" si="278"/>
        <v>0</v>
      </c>
      <c r="XAI47" s="352">
        <f t="shared" si="278"/>
        <v>0</v>
      </c>
      <c r="XAJ47" s="352">
        <f t="shared" si="278"/>
        <v>0</v>
      </c>
      <c r="XAK47" s="352">
        <f t="shared" si="278"/>
        <v>0</v>
      </c>
      <c r="XAL47" s="352">
        <f t="shared" si="278"/>
        <v>0</v>
      </c>
      <c r="XAM47" s="352">
        <f t="shared" si="278"/>
        <v>0</v>
      </c>
      <c r="XAN47" s="352">
        <f t="shared" si="278"/>
        <v>0</v>
      </c>
      <c r="XAO47" s="352">
        <f t="shared" si="278"/>
        <v>0</v>
      </c>
      <c r="XAP47" s="352">
        <f t="shared" ref="XAP47:XDA47" si="279">SUM(XAP43:XAP46)</f>
        <v>0</v>
      </c>
      <c r="XAQ47" s="352">
        <f t="shared" si="279"/>
        <v>0</v>
      </c>
      <c r="XAR47" s="352">
        <f t="shared" si="279"/>
        <v>0</v>
      </c>
      <c r="XAS47" s="352">
        <f t="shared" si="279"/>
        <v>0</v>
      </c>
      <c r="XAT47" s="352">
        <f t="shared" si="279"/>
        <v>0</v>
      </c>
      <c r="XAU47" s="352">
        <f t="shared" si="279"/>
        <v>0</v>
      </c>
      <c r="XAV47" s="352">
        <f t="shared" si="279"/>
        <v>0</v>
      </c>
      <c r="XAW47" s="352">
        <f t="shared" si="279"/>
        <v>0</v>
      </c>
      <c r="XAX47" s="352">
        <f t="shared" si="279"/>
        <v>0</v>
      </c>
      <c r="XAY47" s="352">
        <f t="shared" si="279"/>
        <v>0</v>
      </c>
      <c r="XAZ47" s="352">
        <f t="shared" si="279"/>
        <v>0</v>
      </c>
      <c r="XBA47" s="352">
        <f t="shared" si="279"/>
        <v>0</v>
      </c>
      <c r="XBB47" s="352">
        <f t="shared" si="279"/>
        <v>0</v>
      </c>
      <c r="XBC47" s="352">
        <f t="shared" si="279"/>
        <v>0</v>
      </c>
      <c r="XBD47" s="352">
        <f t="shared" si="279"/>
        <v>0</v>
      </c>
      <c r="XBE47" s="352">
        <f t="shared" si="279"/>
        <v>0</v>
      </c>
      <c r="XBF47" s="352">
        <f t="shared" si="279"/>
        <v>0</v>
      </c>
      <c r="XBG47" s="352">
        <f t="shared" si="279"/>
        <v>0</v>
      </c>
      <c r="XBH47" s="352">
        <f t="shared" si="279"/>
        <v>0</v>
      </c>
      <c r="XBI47" s="352">
        <f t="shared" si="279"/>
        <v>0</v>
      </c>
      <c r="XBJ47" s="352">
        <f t="shared" si="279"/>
        <v>0</v>
      </c>
      <c r="XBK47" s="352">
        <f t="shared" si="279"/>
        <v>0</v>
      </c>
      <c r="XBL47" s="352">
        <f t="shared" si="279"/>
        <v>0</v>
      </c>
      <c r="XBM47" s="352">
        <f t="shared" si="279"/>
        <v>0</v>
      </c>
      <c r="XBN47" s="352">
        <f t="shared" si="279"/>
        <v>0</v>
      </c>
      <c r="XBO47" s="352">
        <f t="shared" si="279"/>
        <v>0</v>
      </c>
      <c r="XBP47" s="352">
        <f t="shared" si="279"/>
        <v>0</v>
      </c>
      <c r="XBQ47" s="352">
        <f t="shared" si="279"/>
        <v>0</v>
      </c>
      <c r="XBR47" s="352">
        <f t="shared" si="279"/>
        <v>0</v>
      </c>
      <c r="XBS47" s="352">
        <f t="shared" si="279"/>
        <v>0</v>
      </c>
      <c r="XBT47" s="352">
        <f t="shared" si="279"/>
        <v>0</v>
      </c>
      <c r="XBU47" s="352">
        <f t="shared" si="279"/>
        <v>0</v>
      </c>
      <c r="XBV47" s="352">
        <f t="shared" si="279"/>
        <v>0</v>
      </c>
      <c r="XBW47" s="352">
        <f t="shared" si="279"/>
        <v>0</v>
      </c>
      <c r="XBX47" s="352">
        <f t="shared" si="279"/>
        <v>0</v>
      </c>
      <c r="XBY47" s="352">
        <f t="shared" si="279"/>
        <v>0</v>
      </c>
      <c r="XBZ47" s="352">
        <f t="shared" si="279"/>
        <v>0</v>
      </c>
      <c r="XCA47" s="352">
        <f t="shared" si="279"/>
        <v>0</v>
      </c>
      <c r="XCB47" s="352">
        <f t="shared" si="279"/>
        <v>0</v>
      </c>
      <c r="XCC47" s="352">
        <f t="shared" si="279"/>
        <v>0</v>
      </c>
      <c r="XCD47" s="352">
        <f t="shared" si="279"/>
        <v>0</v>
      </c>
      <c r="XCE47" s="352">
        <f t="shared" si="279"/>
        <v>0</v>
      </c>
      <c r="XCF47" s="352">
        <f t="shared" si="279"/>
        <v>0</v>
      </c>
      <c r="XCG47" s="352">
        <f t="shared" si="279"/>
        <v>0</v>
      </c>
      <c r="XCH47" s="352">
        <f t="shared" si="279"/>
        <v>0</v>
      </c>
      <c r="XCI47" s="352">
        <f t="shared" si="279"/>
        <v>0</v>
      </c>
      <c r="XCJ47" s="352">
        <f t="shared" si="279"/>
        <v>0</v>
      </c>
      <c r="XCK47" s="352">
        <f t="shared" si="279"/>
        <v>0</v>
      </c>
      <c r="XCL47" s="352">
        <f t="shared" si="279"/>
        <v>0</v>
      </c>
      <c r="XCM47" s="352">
        <f t="shared" si="279"/>
        <v>0</v>
      </c>
      <c r="XCN47" s="352">
        <f t="shared" si="279"/>
        <v>0</v>
      </c>
      <c r="XCO47" s="352">
        <f t="shared" si="279"/>
        <v>0</v>
      </c>
      <c r="XCP47" s="352">
        <f t="shared" si="279"/>
        <v>0</v>
      </c>
      <c r="XCQ47" s="352">
        <f t="shared" si="279"/>
        <v>0</v>
      </c>
      <c r="XCR47" s="352">
        <f t="shared" si="279"/>
        <v>0</v>
      </c>
      <c r="XCS47" s="352">
        <f t="shared" si="279"/>
        <v>0</v>
      </c>
      <c r="XCT47" s="352">
        <f t="shared" si="279"/>
        <v>0</v>
      </c>
      <c r="XCU47" s="352">
        <f t="shared" si="279"/>
        <v>0</v>
      </c>
      <c r="XCV47" s="352">
        <f t="shared" si="279"/>
        <v>0</v>
      </c>
      <c r="XCW47" s="352">
        <f t="shared" si="279"/>
        <v>0</v>
      </c>
      <c r="XCX47" s="352">
        <f t="shared" si="279"/>
        <v>0</v>
      </c>
      <c r="XCY47" s="352">
        <f t="shared" si="279"/>
        <v>0</v>
      </c>
      <c r="XCZ47" s="352">
        <f t="shared" si="279"/>
        <v>0</v>
      </c>
      <c r="XDA47" s="352">
        <f t="shared" si="279"/>
        <v>0</v>
      </c>
      <c r="XDB47" s="352">
        <f t="shared" ref="XDB47:XFD47" si="280">SUM(XDB43:XDB46)</f>
        <v>0</v>
      </c>
      <c r="XDC47" s="352">
        <f t="shared" si="280"/>
        <v>0</v>
      </c>
      <c r="XDD47" s="352">
        <f t="shared" si="280"/>
        <v>0</v>
      </c>
      <c r="XDE47" s="352">
        <f t="shared" si="280"/>
        <v>0</v>
      </c>
      <c r="XDF47" s="352">
        <f t="shared" si="280"/>
        <v>0</v>
      </c>
      <c r="XDG47" s="352">
        <f t="shared" si="280"/>
        <v>0</v>
      </c>
      <c r="XDH47" s="352">
        <f t="shared" si="280"/>
        <v>0</v>
      </c>
      <c r="XDI47" s="352">
        <f t="shared" si="280"/>
        <v>0</v>
      </c>
      <c r="XDJ47" s="352">
        <f t="shared" si="280"/>
        <v>0</v>
      </c>
      <c r="XDK47" s="352">
        <f t="shared" si="280"/>
        <v>0</v>
      </c>
      <c r="XDL47" s="352">
        <f t="shared" si="280"/>
        <v>0</v>
      </c>
      <c r="XDM47" s="352">
        <f t="shared" si="280"/>
        <v>0</v>
      </c>
      <c r="XDN47" s="352">
        <f t="shared" si="280"/>
        <v>0</v>
      </c>
      <c r="XDO47" s="352">
        <f t="shared" si="280"/>
        <v>0</v>
      </c>
      <c r="XDP47" s="352">
        <f t="shared" si="280"/>
        <v>0</v>
      </c>
      <c r="XDQ47" s="352">
        <f t="shared" si="280"/>
        <v>0</v>
      </c>
      <c r="XDR47" s="352">
        <f t="shared" si="280"/>
        <v>0</v>
      </c>
      <c r="XDS47" s="352">
        <f t="shared" si="280"/>
        <v>0</v>
      </c>
      <c r="XDT47" s="352">
        <f t="shared" si="280"/>
        <v>0</v>
      </c>
      <c r="XDU47" s="352">
        <f t="shared" si="280"/>
        <v>0</v>
      </c>
      <c r="XDV47" s="352">
        <f t="shared" si="280"/>
        <v>0</v>
      </c>
      <c r="XDW47" s="352">
        <f t="shared" si="280"/>
        <v>0</v>
      </c>
      <c r="XDX47" s="352">
        <f t="shared" si="280"/>
        <v>0</v>
      </c>
      <c r="XDY47" s="352">
        <f t="shared" si="280"/>
        <v>0</v>
      </c>
      <c r="XDZ47" s="352">
        <f t="shared" si="280"/>
        <v>0</v>
      </c>
      <c r="XEA47" s="352">
        <f t="shared" si="280"/>
        <v>0</v>
      </c>
      <c r="XEB47" s="352">
        <f t="shared" si="280"/>
        <v>0</v>
      </c>
      <c r="XEC47" s="352">
        <f t="shared" si="280"/>
        <v>0</v>
      </c>
      <c r="XED47" s="352">
        <f t="shared" si="280"/>
        <v>0</v>
      </c>
      <c r="XEE47" s="352">
        <f t="shared" si="280"/>
        <v>0</v>
      </c>
      <c r="XEF47" s="352">
        <f t="shared" si="280"/>
        <v>0</v>
      </c>
      <c r="XEG47" s="352">
        <f t="shared" si="280"/>
        <v>0</v>
      </c>
      <c r="XEH47" s="352">
        <f t="shared" si="280"/>
        <v>0</v>
      </c>
      <c r="XEI47" s="352">
        <f t="shared" si="280"/>
        <v>0</v>
      </c>
      <c r="XEJ47" s="352">
        <f t="shared" si="280"/>
        <v>0</v>
      </c>
      <c r="XEK47" s="352">
        <f t="shared" si="280"/>
        <v>0</v>
      </c>
      <c r="XEL47" s="352">
        <f t="shared" si="280"/>
        <v>0</v>
      </c>
      <c r="XEM47" s="352">
        <f t="shared" si="280"/>
        <v>0</v>
      </c>
      <c r="XEN47" s="352">
        <f t="shared" si="280"/>
        <v>0</v>
      </c>
      <c r="XEO47" s="352">
        <f t="shared" si="280"/>
        <v>0</v>
      </c>
      <c r="XEP47" s="352">
        <f t="shared" si="280"/>
        <v>0</v>
      </c>
      <c r="XEQ47" s="352">
        <f t="shared" si="280"/>
        <v>0</v>
      </c>
      <c r="XER47" s="352">
        <f t="shared" si="280"/>
        <v>0</v>
      </c>
      <c r="XES47" s="352">
        <f t="shared" si="280"/>
        <v>0</v>
      </c>
      <c r="XET47" s="352">
        <f t="shared" si="280"/>
        <v>0</v>
      </c>
      <c r="XEU47" s="352">
        <f t="shared" si="280"/>
        <v>0</v>
      </c>
      <c r="XEV47" s="352">
        <f t="shared" si="280"/>
        <v>0</v>
      </c>
      <c r="XEW47" s="352">
        <f t="shared" si="280"/>
        <v>0</v>
      </c>
      <c r="XEX47" s="352">
        <f t="shared" si="280"/>
        <v>0</v>
      </c>
      <c r="XEY47" s="352">
        <f t="shared" si="280"/>
        <v>0</v>
      </c>
      <c r="XEZ47" s="352">
        <f t="shared" si="280"/>
        <v>0</v>
      </c>
      <c r="XFA47" s="352">
        <f t="shared" si="280"/>
        <v>0</v>
      </c>
      <c r="XFB47" s="352">
        <f t="shared" si="280"/>
        <v>0</v>
      </c>
      <c r="XFC47" s="352">
        <f t="shared" si="280"/>
        <v>0</v>
      </c>
      <c r="XFD47" s="352">
        <f t="shared" si="280"/>
        <v>0</v>
      </c>
    </row>
    <row r="48" spans="1:16384" ht="15" customHeight="1" x14ac:dyDescent="0.25">
      <c r="A48" s="48"/>
      <c r="B48" s="4"/>
      <c r="D48" s="31"/>
      <c r="E48" s="418"/>
      <c r="F48" s="508"/>
      <c r="G48" s="418"/>
      <c r="H48" s="215"/>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2"/>
      <c r="AJ48" s="162"/>
      <c r="AK48" s="162"/>
      <c r="AL48" s="162"/>
      <c r="AM48" s="162"/>
      <c r="AN48" s="162"/>
      <c r="AO48" s="162"/>
      <c r="AP48" s="162"/>
      <c r="AQ48" s="162"/>
      <c r="AR48" s="162"/>
      <c r="AS48" s="162"/>
      <c r="AT48" s="162"/>
      <c r="AU48" s="162"/>
      <c r="AV48" s="162"/>
      <c r="AW48" s="162"/>
      <c r="AX48" s="162"/>
      <c r="AY48" s="162"/>
      <c r="AZ48" s="162"/>
      <c r="BA48" s="162"/>
    </row>
    <row r="49" spans="1:54" x14ac:dyDescent="0.25">
      <c r="B49" s="2" t="s">
        <v>284</v>
      </c>
      <c r="C49" s="4"/>
      <c r="E49" s="72"/>
      <c r="F49" s="72"/>
      <c r="G49" s="72"/>
      <c r="H49" s="26"/>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row>
    <row r="50" spans="1:54" x14ac:dyDescent="0.25">
      <c r="C50" s="4"/>
      <c r="E50" s="72"/>
      <c r="F50" s="72"/>
      <c r="G50" s="72"/>
      <c r="H50" s="26"/>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row>
    <row r="51" spans="1:54" x14ac:dyDescent="0.25">
      <c r="B51" s="4"/>
      <c r="C51" s="16" t="s">
        <v>264</v>
      </c>
      <c r="D51" s="31"/>
      <c r="F51" s="457"/>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33"/>
      <c r="AS51" s="33"/>
      <c r="AT51" s="33"/>
      <c r="AU51" s="33"/>
      <c r="AV51" s="33"/>
      <c r="AW51" s="33"/>
      <c r="AX51" s="33"/>
      <c r="AY51" s="33"/>
      <c r="AZ51" s="33"/>
      <c r="BA51" s="33"/>
    </row>
    <row r="52" spans="1:54" x14ac:dyDescent="0.25">
      <c r="A52" s="48"/>
      <c r="B52" s="4"/>
      <c r="D52" s="31"/>
      <c r="E52" s="501" t="str">
        <f>'User Inputs'!E107</f>
        <v>Preliminary Engineering &amp; Design</v>
      </c>
      <c r="F52" s="501" t="str">
        <f>'User Inputs'!F107</f>
        <v>Project Defined</v>
      </c>
      <c r="G52" s="501" t="str">
        <f>'User Inputs'!G107</f>
        <v>$s</v>
      </c>
      <c r="H52" s="469">
        <f>'User Inputs'!H107</f>
        <v>0</v>
      </c>
      <c r="I52" s="94" t="e">
        <f t="shared" ref="I52:R56" si="281">$H52/$H$13*I$3</f>
        <v>#DIV/0!</v>
      </c>
      <c r="J52" s="94" t="e">
        <f t="shared" si="281"/>
        <v>#DIV/0!</v>
      </c>
      <c r="K52" s="94" t="e">
        <f t="shared" si="281"/>
        <v>#DIV/0!</v>
      </c>
      <c r="L52" s="94" t="e">
        <f t="shared" si="281"/>
        <v>#DIV/0!</v>
      </c>
      <c r="M52" s="94" t="e">
        <f t="shared" si="281"/>
        <v>#DIV/0!</v>
      </c>
      <c r="N52" s="94" t="e">
        <f t="shared" si="281"/>
        <v>#DIV/0!</v>
      </c>
      <c r="O52" s="94" t="e">
        <f t="shared" si="281"/>
        <v>#DIV/0!</v>
      </c>
      <c r="P52" s="94" t="e">
        <f t="shared" si="281"/>
        <v>#DIV/0!</v>
      </c>
      <c r="Q52" s="94" t="e">
        <f t="shared" si="281"/>
        <v>#DIV/0!</v>
      </c>
      <c r="R52" s="94" t="e">
        <f t="shared" si="281"/>
        <v>#DIV/0!</v>
      </c>
      <c r="S52" s="94" t="e">
        <f t="shared" ref="S52:AB56" si="282">$H52/$H$13*S$3</f>
        <v>#DIV/0!</v>
      </c>
      <c r="T52" s="94" t="e">
        <f t="shared" si="282"/>
        <v>#DIV/0!</v>
      </c>
      <c r="U52" s="94" t="e">
        <f t="shared" si="282"/>
        <v>#DIV/0!</v>
      </c>
      <c r="V52" s="94" t="e">
        <f t="shared" si="282"/>
        <v>#DIV/0!</v>
      </c>
      <c r="W52" s="94" t="e">
        <f t="shared" si="282"/>
        <v>#DIV/0!</v>
      </c>
      <c r="X52" s="94" t="e">
        <f t="shared" si="282"/>
        <v>#DIV/0!</v>
      </c>
      <c r="Y52" s="94" t="e">
        <f t="shared" si="282"/>
        <v>#DIV/0!</v>
      </c>
      <c r="Z52" s="94" t="e">
        <f t="shared" si="282"/>
        <v>#DIV/0!</v>
      </c>
      <c r="AA52" s="94" t="e">
        <f t="shared" si="282"/>
        <v>#DIV/0!</v>
      </c>
      <c r="AB52" s="94" t="e">
        <f t="shared" si="282"/>
        <v>#DIV/0!</v>
      </c>
      <c r="AC52" s="94" t="e">
        <f t="shared" ref="AC52:AL56" si="283">$H52/$H$13*AC$3</f>
        <v>#DIV/0!</v>
      </c>
      <c r="AD52" s="94" t="e">
        <f t="shared" si="283"/>
        <v>#DIV/0!</v>
      </c>
      <c r="AE52" s="94" t="e">
        <f t="shared" si="283"/>
        <v>#DIV/0!</v>
      </c>
      <c r="AF52" s="94" t="e">
        <f t="shared" si="283"/>
        <v>#DIV/0!</v>
      </c>
      <c r="AG52" s="94" t="e">
        <f t="shared" si="283"/>
        <v>#DIV/0!</v>
      </c>
      <c r="AH52" s="94" t="e">
        <f t="shared" si="283"/>
        <v>#DIV/0!</v>
      </c>
      <c r="AI52" s="94" t="e">
        <f t="shared" si="283"/>
        <v>#DIV/0!</v>
      </c>
      <c r="AJ52" s="94" t="e">
        <f t="shared" si="283"/>
        <v>#DIV/0!</v>
      </c>
      <c r="AK52" s="94" t="e">
        <f t="shared" si="283"/>
        <v>#DIV/0!</v>
      </c>
      <c r="AL52" s="94" t="e">
        <f t="shared" si="283"/>
        <v>#DIV/0!</v>
      </c>
      <c r="AM52" s="94" t="e">
        <f t="shared" ref="AM52:AZ56" si="284">$H52/$H$13*AM$3</f>
        <v>#DIV/0!</v>
      </c>
      <c r="AN52" s="94" t="e">
        <f t="shared" si="284"/>
        <v>#DIV/0!</v>
      </c>
      <c r="AO52" s="94" t="e">
        <f t="shared" si="284"/>
        <v>#DIV/0!</v>
      </c>
      <c r="AP52" s="94" t="e">
        <f t="shared" si="284"/>
        <v>#DIV/0!</v>
      </c>
      <c r="AQ52" s="94" t="e">
        <f t="shared" si="284"/>
        <v>#DIV/0!</v>
      </c>
      <c r="AR52" s="94" t="e">
        <f t="shared" si="284"/>
        <v>#DIV/0!</v>
      </c>
      <c r="AS52" s="94" t="e">
        <f t="shared" si="284"/>
        <v>#DIV/0!</v>
      </c>
      <c r="AT52" s="94" t="e">
        <f t="shared" si="284"/>
        <v>#DIV/0!</v>
      </c>
      <c r="AU52" s="94" t="e">
        <f t="shared" si="284"/>
        <v>#DIV/0!</v>
      </c>
      <c r="AV52" s="94" t="e">
        <f t="shared" si="284"/>
        <v>#DIV/0!</v>
      </c>
      <c r="AW52" s="94" t="e">
        <f t="shared" si="284"/>
        <v>#DIV/0!</v>
      </c>
      <c r="AX52" s="94" t="e">
        <f t="shared" si="284"/>
        <v>#DIV/0!</v>
      </c>
      <c r="AY52" s="94" t="e">
        <f t="shared" si="284"/>
        <v>#DIV/0!</v>
      </c>
      <c r="AZ52" s="94" t="e">
        <f t="shared" si="284"/>
        <v>#DIV/0!</v>
      </c>
      <c r="BA52" s="94"/>
      <c r="BB52" s="55"/>
    </row>
    <row r="53" spans="1:54" x14ac:dyDescent="0.25">
      <c r="A53" s="48"/>
      <c r="B53" s="4"/>
      <c r="D53" s="31"/>
      <c r="E53" s="501" t="str">
        <f>'User Inputs'!E108</f>
        <v>Construction</v>
      </c>
      <c r="F53" s="501" t="str">
        <f>'User Inputs'!F108</f>
        <v>Project Defined</v>
      </c>
      <c r="G53" s="501" t="str">
        <f>'User Inputs'!G108</f>
        <v>$s</v>
      </c>
      <c r="H53" s="469">
        <f>'User Inputs'!H108</f>
        <v>0</v>
      </c>
      <c r="I53" s="94" t="e">
        <f t="shared" si="281"/>
        <v>#DIV/0!</v>
      </c>
      <c r="J53" s="94" t="e">
        <f t="shared" si="281"/>
        <v>#DIV/0!</v>
      </c>
      <c r="K53" s="94" t="e">
        <f t="shared" si="281"/>
        <v>#DIV/0!</v>
      </c>
      <c r="L53" s="94" t="e">
        <f t="shared" si="281"/>
        <v>#DIV/0!</v>
      </c>
      <c r="M53" s="94" t="e">
        <f t="shared" si="281"/>
        <v>#DIV/0!</v>
      </c>
      <c r="N53" s="94" t="e">
        <f t="shared" si="281"/>
        <v>#DIV/0!</v>
      </c>
      <c r="O53" s="94" t="e">
        <f t="shared" si="281"/>
        <v>#DIV/0!</v>
      </c>
      <c r="P53" s="94" t="e">
        <f t="shared" si="281"/>
        <v>#DIV/0!</v>
      </c>
      <c r="Q53" s="94" t="e">
        <f t="shared" si="281"/>
        <v>#DIV/0!</v>
      </c>
      <c r="R53" s="94" t="e">
        <f t="shared" si="281"/>
        <v>#DIV/0!</v>
      </c>
      <c r="S53" s="94" t="e">
        <f t="shared" si="282"/>
        <v>#DIV/0!</v>
      </c>
      <c r="T53" s="94" t="e">
        <f t="shared" si="282"/>
        <v>#DIV/0!</v>
      </c>
      <c r="U53" s="94" t="e">
        <f t="shared" si="282"/>
        <v>#DIV/0!</v>
      </c>
      <c r="V53" s="94" t="e">
        <f t="shared" si="282"/>
        <v>#DIV/0!</v>
      </c>
      <c r="W53" s="94" t="e">
        <f t="shared" si="282"/>
        <v>#DIV/0!</v>
      </c>
      <c r="X53" s="94" t="e">
        <f t="shared" si="282"/>
        <v>#DIV/0!</v>
      </c>
      <c r="Y53" s="94" t="e">
        <f t="shared" si="282"/>
        <v>#DIV/0!</v>
      </c>
      <c r="Z53" s="94" t="e">
        <f t="shared" si="282"/>
        <v>#DIV/0!</v>
      </c>
      <c r="AA53" s="94" t="e">
        <f t="shared" si="282"/>
        <v>#DIV/0!</v>
      </c>
      <c r="AB53" s="94" t="e">
        <f t="shared" si="282"/>
        <v>#DIV/0!</v>
      </c>
      <c r="AC53" s="94" t="e">
        <f t="shared" si="283"/>
        <v>#DIV/0!</v>
      </c>
      <c r="AD53" s="94" t="e">
        <f t="shared" si="283"/>
        <v>#DIV/0!</v>
      </c>
      <c r="AE53" s="94" t="e">
        <f t="shared" si="283"/>
        <v>#DIV/0!</v>
      </c>
      <c r="AF53" s="94" t="e">
        <f t="shared" si="283"/>
        <v>#DIV/0!</v>
      </c>
      <c r="AG53" s="94" t="e">
        <f t="shared" si="283"/>
        <v>#DIV/0!</v>
      </c>
      <c r="AH53" s="94" t="e">
        <f t="shared" si="283"/>
        <v>#DIV/0!</v>
      </c>
      <c r="AI53" s="94" t="e">
        <f t="shared" si="283"/>
        <v>#DIV/0!</v>
      </c>
      <c r="AJ53" s="94" t="e">
        <f t="shared" si="283"/>
        <v>#DIV/0!</v>
      </c>
      <c r="AK53" s="94" t="e">
        <f t="shared" si="283"/>
        <v>#DIV/0!</v>
      </c>
      <c r="AL53" s="94" t="e">
        <f t="shared" si="283"/>
        <v>#DIV/0!</v>
      </c>
      <c r="AM53" s="94" t="e">
        <f t="shared" si="284"/>
        <v>#DIV/0!</v>
      </c>
      <c r="AN53" s="94" t="e">
        <f t="shared" si="284"/>
        <v>#DIV/0!</v>
      </c>
      <c r="AO53" s="94" t="e">
        <f t="shared" si="284"/>
        <v>#DIV/0!</v>
      </c>
      <c r="AP53" s="94" t="e">
        <f t="shared" si="284"/>
        <v>#DIV/0!</v>
      </c>
      <c r="AQ53" s="94" t="e">
        <f t="shared" si="284"/>
        <v>#DIV/0!</v>
      </c>
      <c r="AR53" s="94" t="e">
        <f t="shared" si="284"/>
        <v>#DIV/0!</v>
      </c>
      <c r="AS53" s="94" t="e">
        <f t="shared" si="284"/>
        <v>#DIV/0!</v>
      </c>
      <c r="AT53" s="94" t="e">
        <f t="shared" si="284"/>
        <v>#DIV/0!</v>
      </c>
      <c r="AU53" s="94" t="e">
        <f t="shared" si="284"/>
        <v>#DIV/0!</v>
      </c>
      <c r="AV53" s="94" t="e">
        <f t="shared" si="284"/>
        <v>#DIV/0!</v>
      </c>
      <c r="AW53" s="94" t="e">
        <f t="shared" si="284"/>
        <v>#DIV/0!</v>
      </c>
      <c r="AX53" s="94" t="e">
        <f t="shared" si="284"/>
        <v>#DIV/0!</v>
      </c>
      <c r="AY53" s="94" t="e">
        <f t="shared" si="284"/>
        <v>#DIV/0!</v>
      </c>
      <c r="AZ53" s="94" t="e">
        <f t="shared" si="284"/>
        <v>#DIV/0!</v>
      </c>
      <c r="BA53" s="94"/>
      <c r="BB53" s="55"/>
    </row>
    <row r="54" spans="1:54" x14ac:dyDescent="0.25">
      <c r="A54" s="32"/>
      <c r="B54" s="4"/>
      <c r="D54" s="31"/>
      <c r="E54" s="501" t="str">
        <f>'User Inputs'!E109</f>
        <v>Contingency</v>
      </c>
      <c r="F54" s="501" t="str">
        <f>'User Inputs'!F109</f>
        <v>Project Defined</v>
      </c>
      <c r="G54" s="501" t="str">
        <f>'User Inputs'!G109</f>
        <v>$s</v>
      </c>
      <c r="H54" s="469">
        <f>'User Inputs'!H109</f>
        <v>0</v>
      </c>
      <c r="I54" s="94" t="e">
        <f t="shared" si="281"/>
        <v>#DIV/0!</v>
      </c>
      <c r="J54" s="94" t="e">
        <f t="shared" si="281"/>
        <v>#DIV/0!</v>
      </c>
      <c r="K54" s="94" t="e">
        <f t="shared" si="281"/>
        <v>#DIV/0!</v>
      </c>
      <c r="L54" s="94" t="e">
        <f t="shared" si="281"/>
        <v>#DIV/0!</v>
      </c>
      <c r="M54" s="94" t="e">
        <f t="shared" si="281"/>
        <v>#DIV/0!</v>
      </c>
      <c r="N54" s="94" t="e">
        <f t="shared" si="281"/>
        <v>#DIV/0!</v>
      </c>
      <c r="O54" s="94" t="e">
        <f t="shared" si="281"/>
        <v>#DIV/0!</v>
      </c>
      <c r="P54" s="94" t="e">
        <f t="shared" si="281"/>
        <v>#DIV/0!</v>
      </c>
      <c r="Q54" s="94" t="e">
        <f t="shared" si="281"/>
        <v>#DIV/0!</v>
      </c>
      <c r="R54" s="94" t="e">
        <f t="shared" si="281"/>
        <v>#DIV/0!</v>
      </c>
      <c r="S54" s="94" t="e">
        <f t="shared" si="282"/>
        <v>#DIV/0!</v>
      </c>
      <c r="T54" s="94" t="e">
        <f t="shared" si="282"/>
        <v>#DIV/0!</v>
      </c>
      <c r="U54" s="94" t="e">
        <f t="shared" si="282"/>
        <v>#DIV/0!</v>
      </c>
      <c r="V54" s="94" t="e">
        <f t="shared" si="282"/>
        <v>#DIV/0!</v>
      </c>
      <c r="W54" s="94" t="e">
        <f t="shared" si="282"/>
        <v>#DIV/0!</v>
      </c>
      <c r="X54" s="94" t="e">
        <f t="shared" si="282"/>
        <v>#DIV/0!</v>
      </c>
      <c r="Y54" s="94" t="e">
        <f t="shared" si="282"/>
        <v>#DIV/0!</v>
      </c>
      <c r="Z54" s="94" t="e">
        <f t="shared" si="282"/>
        <v>#DIV/0!</v>
      </c>
      <c r="AA54" s="94" t="e">
        <f t="shared" si="282"/>
        <v>#DIV/0!</v>
      </c>
      <c r="AB54" s="94" t="e">
        <f t="shared" si="282"/>
        <v>#DIV/0!</v>
      </c>
      <c r="AC54" s="94" t="e">
        <f t="shared" si="283"/>
        <v>#DIV/0!</v>
      </c>
      <c r="AD54" s="94" t="e">
        <f t="shared" si="283"/>
        <v>#DIV/0!</v>
      </c>
      <c r="AE54" s="94" t="e">
        <f t="shared" si="283"/>
        <v>#DIV/0!</v>
      </c>
      <c r="AF54" s="94" t="e">
        <f t="shared" si="283"/>
        <v>#DIV/0!</v>
      </c>
      <c r="AG54" s="94" t="e">
        <f t="shared" si="283"/>
        <v>#DIV/0!</v>
      </c>
      <c r="AH54" s="94" t="e">
        <f t="shared" si="283"/>
        <v>#DIV/0!</v>
      </c>
      <c r="AI54" s="94" t="e">
        <f t="shared" si="283"/>
        <v>#DIV/0!</v>
      </c>
      <c r="AJ54" s="94" t="e">
        <f t="shared" si="283"/>
        <v>#DIV/0!</v>
      </c>
      <c r="AK54" s="94" t="e">
        <f t="shared" si="283"/>
        <v>#DIV/0!</v>
      </c>
      <c r="AL54" s="94" t="e">
        <f t="shared" si="283"/>
        <v>#DIV/0!</v>
      </c>
      <c r="AM54" s="94" t="e">
        <f t="shared" si="284"/>
        <v>#DIV/0!</v>
      </c>
      <c r="AN54" s="94" t="e">
        <f t="shared" si="284"/>
        <v>#DIV/0!</v>
      </c>
      <c r="AO54" s="94" t="e">
        <f t="shared" si="284"/>
        <v>#DIV/0!</v>
      </c>
      <c r="AP54" s="94" t="e">
        <f t="shared" si="284"/>
        <v>#DIV/0!</v>
      </c>
      <c r="AQ54" s="94" t="e">
        <f t="shared" si="284"/>
        <v>#DIV/0!</v>
      </c>
      <c r="AR54" s="94" t="e">
        <f t="shared" si="284"/>
        <v>#DIV/0!</v>
      </c>
      <c r="AS54" s="94" t="e">
        <f t="shared" si="284"/>
        <v>#DIV/0!</v>
      </c>
      <c r="AT54" s="94" t="e">
        <f t="shared" si="284"/>
        <v>#DIV/0!</v>
      </c>
      <c r="AU54" s="94" t="e">
        <f t="shared" si="284"/>
        <v>#DIV/0!</v>
      </c>
      <c r="AV54" s="94" t="e">
        <f t="shared" si="284"/>
        <v>#DIV/0!</v>
      </c>
      <c r="AW54" s="94" t="e">
        <f t="shared" si="284"/>
        <v>#DIV/0!</v>
      </c>
      <c r="AX54" s="94" t="e">
        <f t="shared" si="284"/>
        <v>#DIV/0!</v>
      </c>
      <c r="AY54" s="94" t="e">
        <f t="shared" si="284"/>
        <v>#DIV/0!</v>
      </c>
      <c r="AZ54" s="94" t="e">
        <f t="shared" si="284"/>
        <v>#DIV/0!</v>
      </c>
      <c r="BA54" s="94"/>
      <c r="BB54" s="55"/>
    </row>
    <row r="55" spans="1:54" x14ac:dyDescent="0.25">
      <c r="A55" s="32"/>
      <c r="B55" s="4"/>
      <c r="D55" s="31"/>
      <c r="E55" s="501" t="str">
        <f>'User Inputs'!E110</f>
        <v>PM/CM &amp; Administration</v>
      </c>
      <c r="F55" s="501" t="str">
        <f>'User Inputs'!F110</f>
        <v>Project Defined</v>
      </c>
      <c r="G55" s="501" t="str">
        <f>'User Inputs'!G110</f>
        <v>$s</v>
      </c>
      <c r="H55" s="469">
        <f>'User Inputs'!H110</f>
        <v>0</v>
      </c>
      <c r="I55" s="94" t="e">
        <f t="shared" si="281"/>
        <v>#DIV/0!</v>
      </c>
      <c r="J55" s="94" t="e">
        <f t="shared" si="281"/>
        <v>#DIV/0!</v>
      </c>
      <c r="K55" s="94" t="e">
        <f t="shared" si="281"/>
        <v>#DIV/0!</v>
      </c>
      <c r="L55" s="94" t="e">
        <f t="shared" si="281"/>
        <v>#DIV/0!</v>
      </c>
      <c r="M55" s="94" t="e">
        <f t="shared" si="281"/>
        <v>#DIV/0!</v>
      </c>
      <c r="N55" s="94" t="e">
        <f t="shared" si="281"/>
        <v>#DIV/0!</v>
      </c>
      <c r="O55" s="94" t="e">
        <f t="shared" si="281"/>
        <v>#DIV/0!</v>
      </c>
      <c r="P55" s="94" t="e">
        <f t="shared" si="281"/>
        <v>#DIV/0!</v>
      </c>
      <c r="Q55" s="94" t="e">
        <f t="shared" si="281"/>
        <v>#DIV/0!</v>
      </c>
      <c r="R55" s="94" t="e">
        <f t="shared" si="281"/>
        <v>#DIV/0!</v>
      </c>
      <c r="S55" s="94" t="e">
        <f t="shared" si="282"/>
        <v>#DIV/0!</v>
      </c>
      <c r="T55" s="94" t="e">
        <f t="shared" si="282"/>
        <v>#DIV/0!</v>
      </c>
      <c r="U55" s="94" t="e">
        <f t="shared" si="282"/>
        <v>#DIV/0!</v>
      </c>
      <c r="V55" s="94" t="e">
        <f t="shared" si="282"/>
        <v>#DIV/0!</v>
      </c>
      <c r="W55" s="94" t="e">
        <f t="shared" si="282"/>
        <v>#DIV/0!</v>
      </c>
      <c r="X55" s="94" t="e">
        <f t="shared" si="282"/>
        <v>#DIV/0!</v>
      </c>
      <c r="Y55" s="94" t="e">
        <f t="shared" si="282"/>
        <v>#DIV/0!</v>
      </c>
      <c r="Z55" s="94" t="e">
        <f t="shared" si="282"/>
        <v>#DIV/0!</v>
      </c>
      <c r="AA55" s="94" t="e">
        <f t="shared" si="282"/>
        <v>#DIV/0!</v>
      </c>
      <c r="AB55" s="94" t="e">
        <f t="shared" si="282"/>
        <v>#DIV/0!</v>
      </c>
      <c r="AC55" s="94" t="e">
        <f t="shared" si="283"/>
        <v>#DIV/0!</v>
      </c>
      <c r="AD55" s="94" t="e">
        <f t="shared" si="283"/>
        <v>#DIV/0!</v>
      </c>
      <c r="AE55" s="94" t="e">
        <f t="shared" si="283"/>
        <v>#DIV/0!</v>
      </c>
      <c r="AF55" s="94" t="e">
        <f t="shared" si="283"/>
        <v>#DIV/0!</v>
      </c>
      <c r="AG55" s="94" t="e">
        <f t="shared" si="283"/>
        <v>#DIV/0!</v>
      </c>
      <c r="AH55" s="94" t="e">
        <f t="shared" si="283"/>
        <v>#DIV/0!</v>
      </c>
      <c r="AI55" s="94" t="e">
        <f t="shared" si="283"/>
        <v>#DIV/0!</v>
      </c>
      <c r="AJ55" s="94" t="e">
        <f t="shared" si="283"/>
        <v>#DIV/0!</v>
      </c>
      <c r="AK55" s="94" t="e">
        <f t="shared" si="283"/>
        <v>#DIV/0!</v>
      </c>
      <c r="AL55" s="94" t="e">
        <f t="shared" si="283"/>
        <v>#DIV/0!</v>
      </c>
      <c r="AM55" s="94" t="e">
        <f t="shared" si="284"/>
        <v>#DIV/0!</v>
      </c>
      <c r="AN55" s="94" t="e">
        <f t="shared" si="284"/>
        <v>#DIV/0!</v>
      </c>
      <c r="AO55" s="94" t="e">
        <f t="shared" si="284"/>
        <v>#DIV/0!</v>
      </c>
      <c r="AP55" s="94" t="e">
        <f t="shared" si="284"/>
        <v>#DIV/0!</v>
      </c>
      <c r="AQ55" s="94" t="e">
        <f t="shared" si="284"/>
        <v>#DIV/0!</v>
      </c>
      <c r="AR55" s="94" t="e">
        <f t="shared" si="284"/>
        <v>#DIV/0!</v>
      </c>
      <c r="AS55" s="94" t="e">
        <f t="shared" si="284"/>
        <v>#DIV/0!</v>
      </c>
      <c r="AT55" s="94" t="e">
        <f t="shared" si="284"/>
        <v>#DIV/0!</v>
      </c>
      <c r="AU55" s="94" t="e">
        <f t="shared" si="284"/>
        <v>#DIV/0!</v>
      </c>
      <c r="AV55" s="94" t="e">
        <f t="shared" si="284"/>
        <v>#DIV/0!</v>
      </c>
      <c r="AW55" s="94" t="e">
        <f t="shared" si="284"/>
        <v>#DIV/0!</v>
      </c>
      <c r="AX55" s="94" t="e">
        <f t="shared" si="284"/>
        <v>#DIV/0!</v>
      </c>
      <c r="AY55" s="94" t="e">
        <f t="shared" si="284"/>
        <v>#DIV/0!</v>
      </c>
      <c r="AZ55" s="94" t="e">
        <f t="shared" si="284"/>
        <v>#DIV/0!</v>
      </c>
      <c r="BA55" s="94"/>
      <c r="BB55" s="55"/>
    </row>
    <row r="56" spans="1:54" x14ac:dyDescent="0.25">
      <c r="A56" s="48"/>
      <c r="B56" s="4"/>
      <c r="D56" s="31"/>
      <c r="E56" s="501" t="str">
        <f>'User Inputs'!E112</f>
        <v>Total Costs (if not delineated above)</v>
      </c>
      <c r="F56" s="501" t="str">
        <f>'User Inputs'!F112</f>
        <v>Project Defined</v>
      </c>
      <c r="G56" s="501" t="str">
        <f>'User Inputs'!G112</f>
        <v>$s</v>
      </c>
      <c r="H56" s="470">
        <f>'User Inputs'!H112</f>
        <v>0</v>
      </c>
      <c r="I56" s="165" t="e">
        <f t="shared" si="281"/>
        <v>#DIV/0!</v>
      </c>
      <c r="J56" s="165" t="e">
        <f t="shared" si="281"/>
        <v>#DIV/0!</v>
      </c>
      <c r="K56" s="165" t="e">
        <f t="shared" si="281"/>
        <v>#DIV/0!</v>
      </c>
      <c r="L56" s="165" t="e">
        <f t="shared" si="281"/>
        <v>#DIV/0!</v>
      </c>
      <c r="M56" s="165" t="e">
        <f t="shared" si="281"/>
        <v>#DIV/0!</v>
      </c>
      <c r="N56" s="165" t="e">
        <f t="shared" si="281"/>
        <v>#DIV/0!</v>
      </c>
      <c r="O56" s="165" t="e">
        <f t="shared" si="281"/>
        <v>#DIV/0!</v>
      </c>
      <c r="P56" s="165" t="e">
        <f t="shared" si="281"/>
        <v>#DIV/0!</v>
      </c>
      <c r="Q56" s="165" t="e">
        <f t="shared" si="281"/>
        <v>#DIV/0!</v>
      </c>
      <c r="R56" s="165" t="e">
        <f t="shared" si="281"/>
        <v>#DIV/0!</v>
      </c>
      <c r="S56" s="165" t="e">
        <f t="shared" si="282"/>
        <v>#DIV/0!</v>
      </c>
      <c r="T56" s="165" t="e">
        <f t="shared" si="282"/>
        <v>#DIV/0!</v>
      </c>
      <c r="U56" s="165" t="e">
        <f t="shared" si="282"/>
        <v>#DIV/0!</v>
      </c>
      <c r="V56" s="165" t="e">
        <f t="shared" si="282"/>
        <v>#DIV/0!</v>
      </c>
      <c r="W56" s="165" t="e">
        <f t="shared" si="282"/>
        <v>#DIV/0!</v>
      </c>
      <c r="X56" s="165" t="e">
        <f t="shared" si="282"/>
        <v>#DIV/0!</v>
      </c>
      <c r="Y56" s="165" t="e">
        <f t="shared" si="282"/>
        <v>#DIV/0!</v>
      </c>
      <c r="Z56" s="165" t="e">
        <f t="shared" si="282"/>
        <v>#DIV/0!</v>
      </c>
      <c r="AA56" s="165" t="e">
        <f t="shared" si="282"/>
        <v>#DIV/0!</v>
      </c>
      <c r="AB56" s="165" t="e">
        <f t="shared" si="282"/>
        <v>#DIV/0!</v>
      </c>
      <c r="AC56" s="165" t="e">
        <f t="shared" si="283"/>
        <v>#DIV/0!</v>
      </c>
      <c r="AD56" s="165" t="e">
        <f t="shared" si="283"/>
        <v>#DIV/0!</v>
      </c>
      <c r="AE56" s="165" t="e">
        <f t="shared" si="283"/>
        <v>#DIV/0!</v>
      </c>
      <c r="AF56" s="165" t="e">
        <f t="shared" si="283"/>
        <v>#DIV/0!</v>
      </c>
      <c r="AG56" s="165" t="e">
        <f t="shared" si="283"/>
        <v>#DIV/0!</v>
      </c>
      <c r="AH56" s="165" t="e">
        <f t="shared" si="283"/>
        <v>#DIV/0!</v>
      </c>
      <c r="AI56" s="165" t="e">
        <f t="shared" si="283"/>
        <v>#DIV/0!</v>
      </c>
      <c r="AJ56" s="165" t="e">
        <f t="shared" si="283"/>
        <v>#DIV/0!</v>
      </c>
      <c r="AK56" s="165" t="e">
        <f t="shared" si="283"/>
        <v>#DIV/0!</v>
      </c>
      <c r="AL56" s="165" t="e">
        <f t="shared" si="283"/>
        <v>#DIV/0!</v>
      </c>
      <c r="AM56" s="165" t="e">
        <f t="shared" si="284"/>
        <v>#DIV/0!</v>
      </c>
      <c r="AN56" s="165" t="e">
        <f t="shared" si="284"/>
        <v>#DIV/0!</v>
      </c>
      <c r="AO56" s="165" t="e">
        <f t="shared" si="284"/>
        <v>#DIV/0!</v>
      </c>
      <c r="AP56" s="165" t="e">
        <f t="shared" si="284"/>
        <v>#DIV/0!</v>
      </c>
      <c r="AQ56" s="165" t="e">
        <f t="shared" si="284"/>
        <v>#DIV/0!</v>
      </c>
      <c r="AR56" s="165" t="e">
        <f t="shared" si="284"/>
        <v>#DIV/0!</v>
      </c>
      <c r="AS56" s="165" t="e">
        <f t="shared" si="284"/>
        <v>#DIV/0!</v>
      </c>
      <c r="AT56" s="165" t="e">
        <f t="shared" si="284"/>
        <v>#DIV/0!</v>
      </c>
      <c r="AU56" s="165" t="e">
        <f t="shared" si="284"/>
        <v>#DIV/0!</v>
      </c>
      <c r="AV56" s="165" t="e">
        <f t="shared" si="284"/>
        <v>#DIV/0!</v>
      </c>
      <c r="AW56" s="165" t="e">
        <f t="shared" si="284"/>
        <v>#DIV/0!</v>
      </c>
      <c r="AX56" s="165" t="e">
        <f t="shared" si="284"/>
        <v>#DIV/0!</v>
      </c>
      <c r="AY56" s="165" t="e">
        <f t="shared" si="284"/>
        <v>#DIV/0!</v>
      </c>
      <c r="AZ56" s="165" t="e">
        <f t="shared" si="284"/>
        <v>#DIV/0!</v>
      </c>
      <c r="BA56" s="165"/>
      <c r="BB56" s="55"/>
    </row>
    <row r="57" spans="1:54" x14ac:dyDescent="0.25">
      <c r="A57" s="32"/>
      <c r="B57" s="4"/>
      <c r="D57" s="347"/>
      <c r="E57" s="520" t="s">
        <v>285</v>
      </c>
      <c r="F57" s="521"/>
      <c r="G57" s="503" t="str">
        <f>CONCATENATE('User Inputs'!$H$90,"$s")</f>
        <v>$s</v>
      </c>
      <c r="H57" s="471" t="e">
        <f t="shared" ref="H57" si="285">SUM(I57:BA57)</f>
        <v>#DIV/0!</v>
      </c>
      <c r="I57" s="348" t="e">
        <f>SUM(I52:I56)</f>
        <v>#DIV/0!</v>
      </c>
      <c r="J57" s="348" t="e">
        <f t="shared" ref="J57:AZ57" si="286">SUM(J52:J56)</f>
        <v>#DIV/0!</v>
      </c>
      <c r="K57" s="348" t="e">
        <f t="shared" si="286"/>
        <v>#DIV/0!</v>
      </c>
      <c r="L57" s="348" t="e">
        <f t="shared" si="286"/>
        <v>#DIV/0!</v>
      </c>
      <c r="M57" s="348" t="e">
        <f t="shared" si="286"/>
        <v>#DIV/0!</v>
      </c>
      <c r="N57" s="348" t="e">
        <f t="shared" si="286"/>
        <v>#DIV/0!</v>
      </c>
      <c r="O57" s="348" t="e">
        <f t="shared" si="286"/>
        <v>#DIV/0!</v>
      </c>
      <c r="P57" s="348" t="e">
        <f t="shared" si="286"/>
        <v>#DIV/0!</v>
      </c>
      <c r="Q57" s="348" t="e">
        <f t="shared" si="286"/>
        <v>#DIV/0!</v>
      </c>
      <c r="R57" s="348" t="e">
        <f t="shared" si="286"/>
        <v>#DIV/0!</v>
      </c>
      <c r="S57" s="348" t="e">
        <f t="shared" si="286"/>
        <v>#DIV/0!</v>
      </c>
      <c r="T57" s="348" t="e">
        <f t="shared" si="286"/>
        <v>#DIV/0!</v>
      </c>
      <c r="U57" s="348" t="e">
        <f t="shared" si="286"/>
        <v>#DIV/0!</v>
      </c>
      <c r="V57" s="348" t="e">
        <f t="shared" si="286"/>
        <v>#DIV/0!</v>
      </c>
      <c r="W57" s="348" t="e">
        <f t="shared" si="286"/>
        <v>#DIV/0!</v>
      </c>
      <c r="X57" s="348" t="e">
        <f t="shared" si="286"/>
        <v>#DIV/0!</v>
      </c>
      <c r="Y57" s="348" t="e">
        <f t="shared" si="286"/>
        <v>#DIV/0!</v>
      </c>
      <c r="Z57" s="348" t="e">
        <f t="shared" si="286"/>
        <v>#DIV/0!</v>
      </c>
      <c r="AA57" s="348" t="e">
        <f t="shared" si="286"/>
        <v>#DIV/0!</v>
      </c>
      <c r="AB57" s="348" t="e">
        <f t="shared" si="286"/>
        <v>#DIV/0!</v>
      </c>
      <c r="AC57" s="348" t="e">
        <f t="shared" si="286"/>
        <v>#DIV/0!</v>
      </c>
      <c r="AD57" s="348" t="e">
        <f t="shared" si="286"/>
        <v>#DIV/0!</v>
      </c>
      <c r="AE57" s="348" t="e">
        <f t="shared" si="286"/>
        <v>#DIV/0!</v>
      </c>
      <c r="AF57" s="348" t="e">
        <f t="shared" si="286"/>
        <v>#DIV/0!</v>
      </c>
      <c r="AG57" s="348" t="e">
        <f t="shared" si="286"/>
        <v>#DIV/0!</v>
      </c>
      <c r="AH57" s="348" t="e">
        <f t="shared" si="286"/>
        <v>#DIV/0!</v>
      </c>
      <c r="AI57" s="348" t="e">
        <f t="shared" si="286"/>
        <v>#DIV/0!</v>
      </c>
      <c r="AJ57" s="348" t="e">
        <f t="shared" si="286"/>
        <v>#DIV/0!</v>
      </c>
      <c r="AK57" s="348" t="e">
        <f t="shared" si="286"/>
        <v>#DIV/0!</v>
      </c>
      <c r="AL57" s="348" t="e">
        <f t="shared" si="286"/>
        <v>#DIV/0!</v>
      </c>
      <c r="AM57" s="348" t="e">
        <f t="shared" si="286"/>
        <v>#DIV/0!</v>
      </c>
      <c r="AN57" s="348" t="e">
        <f t="shared" si="286"/>
        <v>#DIV/0!</v>
      </c>
      <c r="AO57" s="348" t="e">
        <f t="shared" si="286"/>
        <v>#DIV/0!</v>
      </c>
      <c r="AP57" s="348" t="e">
        <f t="shared" si="286"/>
        <v>#DIV/0!</v>
      </c>
      <c r="AQ57" s="348" t="e">
        <f t="shared" si="286"/>
        <v>#DIV/0!</v>
      </c>
      <c r="AR57" s="348" t="e">
        <f t="shared" si="286"/>
        <v>#DIV/0!</v>
      </c>
      <c r="AS57" s="348" t="e">
        <f t="shared" si="286"/>
        <v>#DIV/0!</v>
      </c>
      <c r="AT57" s="348" t="e">
        <f t="shared" si="286"/>
        <v>#DIV/0!</v>
      </c>
      <c r="AU57" s="348" t="e">
        <f t="shared" si="286"/>
        <v>#DIV/0!</v>
      </c>
      <c r="AV57" s="348" t="e">
        <f t="shared" si="286"/>
        <v>#DIV/0!</v>
      </c>
      <c r="AW57" s="348" t="e">
        <f t="shared" si="286"/>
        <v>#DIV/0!</v>
      </c>
      <c r="AX57" s="348" t="e">
        <f t="shared" si="286"/>
        <v>#DIV/0!</v>
      </c>
      <c r="AY57" s="348" t="e">
        <f t="shared" si="286"/>
        <v>#DIV/0!</v>
      </c>
      <c r="AZ57" s="348" t="e">
        <f t="shared" si="286"/>
        <v>#DIV/0!</v>
      </c>
      <c r="BA57" s="348"/>
      <c r="BB57" s="320"/>
    </row>
    <row r="58" spans="1:54" s="1" customFormat="1" x14ac:dyDescent="0.25">
      <c r="A58" s="48"/>
      <c r="C58" s="5"/>
      <c r="D58" s="155"/>
      <c r="E58" s="512"/>
      <c r="F58" s="513"/>
      <c r="G58" s="513"/>
      <c r="H58" s="472"/>
      <c r="I58" s="159"/>
      <c r="J58" s="159"/>
      <c r="K58" s="159"/>
      <c r="L58" s="159"/>
      <c r="M58" s="159"/>
      <c r="N58" s="159"/>
      <c r="O58" s="159"/>
      <c r="P58" s="159"/>
      <c r="Q58" s="159"/>
      <c r="R58" s="159"/>
      <c r="S58" s="159"/>
      <c r="T58" s="159"/>
      <c r="U58" s="159"/>
      <c r="V58" s="159"/>
      <c r="W58" s="159"/>
      <c r="X58" s="159"/>
      <c r="Y58" s="159"/>
      <c r="Z58" s="159"/>
      <c r="AA58" s="159"/>
      <c r="AB58" s="159"/>
      <c r="AC58" s="159"/>
      <c r="AD58" s="159"/>
      <c r="AE58" s="159"/>
      <c r="AF58" s="159"/>
      <c r="AG58" s="159"/>
      <c r="AH58" s="159"/>
      <c r="AI58" s="159"/>
      <c r="AJ58" s="159"/>
      <c r="AK58" s="159"/>
      <c r="AL58" s="159"/>
      <c r="AM58" s="159"/>
      <c r="AN58" s="159"/>
      <c r="AO58" s="159"/>
      <c r="AP58" s="159"/>
      <c r="AQ58" s="159"/>
      <c r="AR58" s="159"/>
      <c r="AS58" s="159"/>
      <c r="AT58" s="159"/>
      <c r="AU58" s="159"/>
      <c r="AV58" s="159"/>
      <c r="AW58" s="159"/>
      <c r="AX58" s="159"/>
      <c r="AY58" s="159"/>
      <c r="AZ58" s="159"/>
      <c r="BA58" s="159"/>
      <c r="BB58" s="156"/>
    </row>
    <row r="59" spans="1:54" s="1" customFormat="1" x14ac:dyDescent="0.25">
      <c r="A59" s="48"/>
      <c r="C59" s="16" t="s">
        <v>266</v>
      </c>
      <c r="D59" s="7"/>
      <c r="E59" s="512"/>
      <c r="F59" s="513"/>
      <c r="G59" s="513"/>
      <c r="H59" s="467"/>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7"/>
    </row>
    <row r="60" spans="1:54" x14ac:dyDescent="0.25">
      <c r="A60" s="48"/>
      <c r="B60" s="4"/>
      <c r="D60" s="31"/>
      <c r="E60" s="509" t="str">
        <f t="shared" ref="E60:F64" si="287">E52</f>
        <v>Preliminary Engineering &amp; Design</v>
      </c>
      <c r="F60" s="509" t="str">
        <f t="shared" si="287"/>
        <v>Project Defined</v>
      </c>
      <c r="G60" s="509" t="s">
        <v>268</v>
      </c>
      <c r="H60" s="465" t="e">
        <f t="shared" ref="H60:H64" si="288">SUM(I60:BA60)</f>
        <v>#DIV/0!</v>
      </c>
      <c r="I60" s="94" t="e">
        <f t="shared" ref="I60:AZ60" si="289">I52*I5</f>
        <v>#DIV/0!</v>
      </c>
      <c r="J60" s="94" t="e">
        <f t="shared" si="289"/>
        <v>#DIV/0!</v>
      </c>
      <c r="K60" s="94" t="e">
        <f t="shared" si="289"/>
        <v>#DIV/0!</v>
      </c>
      <c r="L60" s="94" t="e">
        <f t="shared" si="289"/>
        <v>#DIV/0!</v>
      </c>
      <c r="M60" s="94" t="e">
        <f t="shared" si="289"/>
        <v>#DIV/0!</v>
      </c>
      <c r="N60" s="94" t="e">
        <f t="shared" si="289"/>
        <v>#DIV/0!</v>
      </c>
      <c r="O60" s="94" t="e">
        <f t="shared" si="289"/>
        <v>#DIV/0!</v>
      </c>
      <c r="P60" s="94" t="e">
        <f t="shared" si="289"/>
        <v>#DIV/0!</v>
      </c>
      <c r="Q60" s="94" t="e">
        <f t="shared" si="289"/>
        <v>#DIV/0!</v>
      </c>
      <c r="R60" s="94" t="e">
        <f t="shared" si="289"/>
        <v>#DIV/0!</v>
      </c>
      <c r="S60" s="94" t="e">
        <f t="shared" si="289"/>
        <v>#DIV/0!</v>
      </c>
      <c r="T60" s="94" t="e">
        <f t="shared" si="289"/>
        <v>#DIV/0!</v>
      </c>
      <c r="U60" s="94" t="e">
        <f t="shared" si="289"/>
        <v>#DIV/0!</v>
      </c>
      <c r="V60" s="94" t="e">
        <f t="shared" si="289"/>
        <v>#DIV/0!</v>
      </c>
      <c r="W60" s="94" t="e">
        <f t="shared" si="289"/>
        <v>#DIV/0!</v>
      </c>
      <c r="X60" s="94" t="e">
        <f t="shared" si="289"/>
        <v>#DIV/0!</v>
      </c>
      <c r="Y60" s="94" t="e">
        <f t="shared" si="289"/>
        <v>#DIV/0!</v>
      </c>
      <c r="Z60" s="94" t="e">
        <f t="shared" si="289"/>
        <v>#DIV/0!</v>
      </c>
      <c r="AA60" s="94" t="e">
        <f t="shared" si="289"/>
        <v>#DIV/0!</v>
      </c>
      <c r="AB60" s="94" t="e">
        <f t="shared" si="289"/>
        <v>#DIV/0!</v>
      </c>
      <c r="AC60" s="94" t="e">
        <f t="shared" si="289"/>
        <v>#DIV/0!</v>
      </c>
      <c r="AD60" s="94" t="e">
        <f t="shared" si="289"/>
        <v>#DIV/0!</v>
      </c>
      <c r="AE60" s="94" t="e">
        <f t="shared" si="289"/>
        <v>#DIV/0!</v>
      </c>
      <c r="AF60" s="94" t="e">
        <f t="shared" si="289"/>
        <v>#DIV/0!</v>
      </c>
      <c r="AG60" s="94" t="e">
        <f t="shared" si="289"/>
        <v>#DIV/0!</v>
      </c>
      <c r="AH60" s="94" t="e">
        <f t="shared" si="289"/>
        <v>#DIV/0!</v>
      </c>
      <c r="AI60" s="94" t="e">
        <f t="shared" si="289"/>
        <v>#DIV/0!</v>
      </c>
      <c r="AJ60" s="94" t="e">
        <f t="shared" si="289"/>
        <v>#DIV/0!</v>
      </c>
      <c r="AK60" s="94" t="e">
        <f t="shared" si="289"/>
        <v>#DIV/0!</v>
      </c>
      <c r="AL60" s="94" t="e">
        <f t="shared" si="289"/>
        <v>#DIV/0!</v>
      </c>
      <c r="AM60" s="94" t="e">
        <f t="shared" si="289"/>
        <v>#DIV/0!</v>
      </c>
      <c r="AN60" s="94" t="e">
        <f t="shared" si="289"/>
        <v>#DIV/0!</v>
      </c>
      <c r="AO60" s="94" t="e">
        <f t="shared" si="289"/>
        <v>#DIV/0!</v>
      </c>
      <c r="AP60" s="94" t="e">
        <f t="shared" si="289"/>
        <v>#DIV/0!</v>
      </c>
      <c r="AQ60" s="94" t="e">
        <f t="shared" si="289"/>
        <v>#DIV/0!</v>
      </c>
      <c r="AR60" s="94" t="e">
        <f t="shared" si="289"/>
        <v>#DIV/0!</v>
      </c>
      <c r="AS60" s="94" t="e">
        <f t="shared" si="289"/>
        <v>#DIV/0!</v>
      </c>
      <c r="AT60" s="94" t="e">
        <f t="shared" si="289"/>
        <v>#DIV/0!</v>
      </c>
      <c r="AU60" s="94" t="e">
        <f t="shared" si="289"/>
        <v>#DIV/0!</v>
      </c>
      <c r="AV60" s="94" t="e">
        <f t="shared" si="289"/>
        <v>#DIV/0!</v>
      </c>
      <c r="AW60" s="94" t="e">
        <f t="shared" si="289"/>
        <v>#DIV/0!</v>
      </c>
      <c r="AX60" s="94" t="e">
        <f t="shared" si="289"/>
        <v>#DIV/0!</v>
      </c>
      <c r="AY60" s="94" t="e">
        <f t="shared" si="289"/>
        <v>#DIV/0!</v>
      </c>
      <c r="AZ60" s="94" t="e">
        <f t="shared" si="289"/>
        <v>#DIV/0!</v>
      </c>
      <c r="BA60" s="94"/>
      <c r="BB60" s="55"/>
    </row>
    <row r="61" spans="1:54" x14ac:dyDescent="0.25">
      <c r="A61" s="48"/>
      <c r="B61" s="4"/>
      <c r="D61" s="31"/>
      <c r="E61" s="509" t="str">
        <f t="shared" si="287"/>
        <v>Construction</v>
      </c>
      <c r="F61" s="509" t="str">
        <f t="shared" si="287"/>
        <v>Project Defined</v>
      </c>
      <c r="G61" s="509" t="s">
        <v>268</v>
      </c>
      <c r="H61" s="465" t="e">
        <f t="shared" si="288"/>
        <v>#DIV/0!</v>
      </c>
      <c r="I61" s="94" t="e">
        <f t="shared" ref="I61:AZ61" si="290">I53*I5</f>
        <v>#DIV/0!</v>
      </c>
      <c r="J61" s="94" t="e">
        <f t="shared" si="290"/>
        <v>#DIV/0!</v>
      </c>
      <c r="K61" s="94" t="e">
        <f t="shared" si="290"/>
        <v>#DIV/0!</v>
      </c>
      <c r="L61" s="94" t="e">
        <f t="shared" si="290"/>
        <v>#DIV/0!</v>
      </c>
      <c r="M61" s="94" t="e">
        <f t="shared" si="290"/>
        <v>#DIV/0!</v>
      </c>
      <c r="N61" s="94" t="e">
        <f t="shared" si="290"/>
        <v>#DIV/0!</v>
      </c>
      <c r="O61" s="94" t="e">
        <f t="shared" si="290"/>
        <v>#DIV/0!</v>
      </c>
      <c r="P61" s="94" t="e">
        <f t="shared" si="290"/>
        <v>#DIV/0!</v>
      </c>
      <c r="Q61" s="94" t="e">
        <f t="shared" si="290"/>
        <v>#DIV/0!</v>
      </c>
      <c r="R61" s="94" t="e">
        <f t="shared" si="290"/>
        <v>#DIV/0!</v>
      </c>
      <c r="S61" s="94" t="e">
        <f t="shared" si="290"/>
        <v>#DIV/0!</v>
      </c>
      <c r="T61" s="94" t="e">
        <f t="shared" si="290"/>
        <v>#DIV/0!</v>
      </c>
      <c r="U61" s="94" t="e">
        <f t="shared" si="290"/>
        <v>#DIV/0!</v>
      </c>
      <c r="V61" s="94" t="e">
        <f t="shared" si="290"/>
        <v>#DIV/0!</v>
      </c>
      <c r="W61" s="94" t="e">
        <f t="shared" si="290"/>
        <v>#DIV/0!</v>
      </c>
      <c r="X61" s="94" t="e">
        <f t="shared" si="290"/>
        <v>#DIV/0!</v>
      </c>
      <c r="Y61" s="94" t="e">
        <f t="shared" si="290"/>
        <v>#DIV/0!</v>
      </c>
      <c r="Z61" s="94" t="e">
        <f t="shared" si="290"/>
        <v>#DIV/0!</v>
      </c>
      <c r="AA61" s="94" t="e">
        <f t="shared" si="290"/>
        <v>#DIV/0!</v>
      </c>
      <c r="AB61" s="94" t="e">
        <f t="shared" si="290"/>
        <v>#DIV/0!</v>
      </c>
      <c r="AC61" s="94" t="e">
        <f t="shared" si="290"/>
        <v>#DIV/0!</v>
      </c>
      <c r="AD61" s="94" t="e">
        <f t="shared" si="290"/>
        <v>#DIV/0!</v>
      </c>
      <c r="AE61" s="94" t="e">
        <f t="shared" si="290"/>
        <v>#DIV/0!</v>
      </c>
      <c r="AF61" s="94" t="e">
        <f t="shared" si="290"/>
        <v>#DIV/0!</v>
      </c>
      <c r="AG61" s="94" t="e">
        <f t="shared" si="290"/>
        <v>#DIV/0!</v>
      </c>
      <c r="AH61" s="94" t="e">
        <f t="shared" si="290"/>
        <v>#DIV/0!</v>
      </c>
      <c r="AI61" s="94" t="e">
        <f t="shared" si="290"/>
        <v>#DIV/0!</v>
      </c>
      <c r="AJ61" s="94" t="e">
        <f t="shared" si="290"/>
        <v>#DIV/0!</v>
      </c>
      <c r="AK61" s="94" t="e">
        <f t="shared" si="290"/>
        <v>#DIV/0!</v>
      </c>
      <c r="AL61" s="94" t="e">
        <f t="shared" si="290"/>
        <v>#DIV/0!</v>
      </c>
      <c r="AM61" s="94" t="e">
        <f t="shared" si="290"/>
        <v>#DIV/0!</v>
      </c>
      <c r="AN61" s="94" t="e">
        <f t="shared" si="290"/>
        <v>#DIV/0!</v>
      </c>
      <c r="AO61" s="94" t="e">
        <f t="shared" si="290"/>
        <v>#DIV/0!</v>
      </c>
      <c r="AP61" s="94" t="e">
        <f t="shared" si="290"/>
        <v>#DIV/0!</v>
      </c>
      <c r="AQ61" s="94" t="e">
        <f t="shared" si="290"/>
        <v>#DIV/0!</v>
      </c>
      <c r="AR61" s="94" t="e">
        <f t="shared" si="290"/>
        <v>#DIV/0!</v>
      </c>
      <c r="AS61" s="94" t="e">
        <f t="shared" si="290"/>
        <v>#DIV/0!</v>
      </c>
      <c r="AT61" s="94" t="e">
        <f t="shared" si="290"/>
        <v>#DIV/0!</v>
      </c>
      <c r="AU61" s="94" t="e">
        <f t="shared" si="290"/>
        <v>#DIV/0!</v>
      </c>
      <c r="AV61" s="94" t="e">
        <f t="shared" si="290"/>
        <v>#DIV/0!</v>
      </c>
      <c r="AW61" s="94" t="e">
        <f t="shared" si="290"/>
        <v>#DIV/0!</v>
      </c>
      <c r="AX61" s="94" t="e">
        <f t="shared" si="290"/>
        <v>#DIV/0!</v>
      </c>
      <c r="AY61" s="94" t="e">
        <f t="shared" si="290"/>
        <v>#DIV/0!</v>
      </c>
      <c r="AZ61" s="94" t="e">
        <f t="shared" si="290"/>
        <v>#DIV/0!</v>
      </c>
      <c r="BA61" s="94"/>
      <c r="BB61" s="55"/>
    </row>
    <row r="62" spans="1:54" x14ac:dyDescent="0.25">
      <c r="A62" s="32"/>
      <c r="B62" s="4"/>
      <c r="D62" s="31"/>
      <c r="E62" s="509" t="str">
        <f t="shared" si="287"/>
        <v>Contingency</v>
      </c>
      <c r="F62" s="509" t="str">
        <f t="shared" si="287"/>
        <v>Project Defined</v>
      </c>
      <c r="G62" s="509" t="s">
        <v>268</v>
      </c>
      <c r="H62" s="465" t="e">
        <f t="shared" si="288"/>
        <v>#DIV/0!</v>
      </c>
      <c r="I62" s="94" t="e">
        <f t="shared" ref="I62:AZ62" si="291">I54*I5</f>
        <v>#DIV/0!</v>
      </c>
      <c r="J62" s="94" t="e">
        <f t="shared" si="291"/>
        <v>#DIV/0!</v>
      </c>
      <c r="K62" s="94" t="e">
        <f t="shared" si="291"/>
        <v>#DIV/0!</v>
      </c>
      <c r="L62" s="94" t="e">
        <f t="shared" si="291"/>
        <v>#DIV/0!</v>
      </c>
      <c r="M62" s="94" t="e">
        <f t="shared" si="291"/>
        <v>#DIV/0!</v>
      </c>
      <c r="N62" s="94" t="e">
        <f t="shared" si="291"/>
        <v>#DIV/0!</v>
      </c>
      <c r="O62" s="94" t="e">
        <f t="shared" si="291"/>
        <v>#DIV/0!</v>
      </c>
      <c r="P62" s="94" t="e">
        <f t="shared" si="291"/>
        <v>#DIV/0!</v>
      </c>
      <c r="Q62" s="94" t="e">
        <f t="shared" si="291"/>
        <v>#DIV/0!</v>
      </c>
      <c r="R62" s="94" t="e">
        <f t="shared" si="291"/>
        <v>#DIV/0!</v>
      </c>
      <c r="S62" s="94" t="e">
        <f t="shared" si="291"/>
        <v>#DIV/0!</v>
      </c>
      <c r="T62" s="94" t="e">
        <f t="shared" si="291"/>
        <v>#DIV/0!</v>
      </c>
      <c r="U62" s="94" t="e">
        <f t="shared" si="291"/>
        <v>#DIV/0!</v>
      </c>
      <c r="V62" s="94" t="e">
        <f t="shared" si="291"/>
        <v>#DIV/0!</v>
      </c>
      <c r="W62" s="94" t="e">
        <f t="shared" si="291"/>
        <v>#DIV/0!</v>
      </c>
      <c r="X62" s="94" t="e">
        <f t="shared" si="291"/>
        <v>#DIV/0!</v>
      </c>
      <c r="Y62" s="94" t="e">
        <f t="shared" si="291"/>
        <v>#DIV/0!</v>
      </c>
      <c r="Z62" s="94" t="e">
        <f t="shared" si="291"/>
        <v>#DIV/0!</v>
      </c>
      <c r="AA62" s="94" t="e">
        <f t="shared" si="291"/>
        <v>#DIV/0!</v>
      </c>
      <c r="AB62" s="94" t="e">
        <f t="shared" si="291"/>
        <v>#DIV/0!</v>
      </c>
      <c r="AC62" s="94" t="e">
        <f t="shared" si="291"/>
        <v>#DIV/0!</v>
      </c>
      <c r="AD62" s="94" t="e">
        <f t="shared" si="291"/>
        <v>#DIV/0!</v>
      </c>
      <c r="AE62" s="94" t="e">
        <f t="shared" si="291"/>
        <v>#DIV/0!</v>
      </c>
      <c r="AF62" s="94" t="e">
        <f t="shared" si="291"/>
        <v>#DIV/0!</v>
      </c>
      <c r="AG62" s="94" t="e">
        <f t="shared" si="291"/>
        <v>#DIV/0!</v>
      </c>
      <c r="AH62" s="94" t="e">
        <f t="shared" si="291"/>
        <v>#DIV/0!</v>
      </c>
      <c r="AI62" s="94" t="e">
        <f t="shared" si="291"/>
        <v>#DIV/0!</v>
      </c>
      <c r="AJ62" s="94" t="e">
        <f t="shared" si="291"/>
        <v>#DIV/0!</v>
      </c>
      <c r="AK62" s="94" t="e">
        <f t="shared" si="291"/>
        <v>#DIV/0!</v>
      </c>
      <c r="AL62" s="94" t="e">
        <f t="shared" si="291"/>
        <v>#DIV/0!</v>
      </c>
      <c r="AM62" s="94" t="e">
        <f t="shared" si="291"/>
        <v>#DIV/0!</v>
      </c>
      <c r="AN62" s="94" t="e">
        <f t="shared" si="291"/>
        <v>#DIV/0!</v>
      </c>
      <c r="AO62" s="94" t="e">
        <f t="shared" si="291"/>
        <v>#DIV/0!</v>
      </c>
      <c r="AP62" s="94" t="e">
        <f t="shared" si="291"/>
        <v>#DIV/0!</v>
      </c>
      <c r="AQ62" s="94" t="e">
        <f t="shared" si="291"/>
        <v>#DIV/0!</v>
      </c>
      <c r="AR62" s="94" t="e">
        <f t="shared" si="291"/>
        <v>#DIV/0!</v>
      </c>
      <c r="AS62" s="94" t="e">
        <f t="shared" si="291"/>
        <v>#DIV/0!</v>
      </c>
      <c r="AT62" s="94" t="e">
        <f t="shared" si="291"/>
        <v>#DIV/0!</v>
      </c>
      <c r="AU62" s="94" t="e">
        <f t="shared" si="291"/>
        <v>#DIV/0!</v>
      </c>
      <c r="AV62" s="94" t="e">
        <f t="shared" si="291"/>
        <v>#DIV/0!</v>
      </c>
      <c r="AW62" s="94" t="e">
        <f t="shared" si="291"/>
        <v>#DIV/0!</v>
      </c>
      <c r="AX62" s="94" t="e">
        <f t="shared" si="291"/>
        <v>#DIV/0!</v>
      </c>
      <c r="AY62" s="94" t="e">
        <f t="shared" si="291"/>
        <v>#DIV/0!</v>
      </c>
      <c r="AZ62" s="94" t="e">
        <f t="shared" si="291"/>
        <v>#DIV/0!</v>
      </c>
      <c r="BA62" s="94"/>
      <c r="BB62" s="55"/>
    </row>
    <row r="63" spans="1:54" x14ac:dyDescent="0.25">
      <c r="A63" s="32"/>
      <c r="B63" s="4"/>
      <c r="D63" s="31"/>
      <c r="E63" s="509" t="str">
        <f t="shared" si="287"/>
        <v>PM/CM &amp; Administration</v>
      </c>
      <c r="F63" s="509" t="str">
        <f t="shared" si="287"/>
        <v>Project Defined</v>
      </c>
      <c r="G63" s="509" t="s">
        <v>268</v>
      </c>
      <c r="H63" s="465" t="e">
        <f t="shared" si="288"/>
        <v>#DIV/0!</v>
      </c>
      <c r="I63" s="94" t="e">
        <f t="shared" ref="I63:AZ63" si="292">I55*I5</f>
        <v>#DIV/0!</v>
      </c>
      <c r="J63" s="94" t="e">
        <f t="shared" si="292"/>
        <v>#DIV/0!</v>
      </c>
      <c r="K63" s="94" t="e">
        <f t="shared" si="292"/>
        <v>#DIV/0!</v>
      </c>
      <c r="L63" s="94" t="e">
        <f t="shared" si="292"/>
        <v>#DIV/0!</v>
      </c>
      <c r="M63" s="94" t="e">
        <f t="shared" si="292"/>
        <v>#DIV/0!</v>
      </c>
      <c r="N63" s="94" t="e">
        <f t="shared" si="292"/>
        <v>#DIV/0!</v>
      </c>
      <c r="O63" s="94" t="e">
        <f t="shared" si="292"/>
        <v>#DIV/0!</v>
      </c>
      <c r="P63" s="94" t="e">
        <f t="shared" si="292"/>
        <v>#DIV/0!</v>
      </c>
      <c r="Q63" s="94" t="e">
        <f t="shared" si="292"/>
        <v>#DIV/0!</v>
      </c>
      <c r="R63" s="94" t="e">
        <f t="shared" si="292"/>
        <v>#DIV/0!</v>
      </c>
      <c r="S63" s="94" t="e">
        <f t="shared" si="292"/>
        <v>#DIV/0!</v>
      </c>
      <c r="T63" s="94" t="e">
        <f t="shared" si="292"/>
        <v>#DIV/0!</v>
      </c>
      <c r="U63" s="94" t="e">
        <f t="shared" si="292"/>
        <v>#DIV/0!</v>
      </c>
      <c r="V63" s="94" t="e">
        <f t="shared" si="292"/>
        <v>#DIV/0!</v>
      </c>
      <c r="W63" s="94" t="e">
        <f t="shared" si="292"/>
        <v>#DIV/0!</v>
      </c>
      <c r="X63" s="94" t="e">
        <f t="shared" si="292"/>
        <v>#DIV/0!</v>
      </c>
      <c r="Y63" s="94" t="e">
        <f t="shared" si="292"/>
        <v>#DIV/0!</v>
      </c>
      <c r="Z63" s="94" t="e">
        <f t="shared" si="292"/>
        <v>#DIV/0!</v>
      </c>
      <c r="AA63" s="94" t="e">
        <f t="shared" si="292"/>
        <v>#DIV/0!</v>
      </c>
      <c r="AB63" s="94" t="e">
        <f t="shared" si="292"/>
        <v>#DIV/0!</v>
      </c>
      <c r="AC63" s="94" t="e">
        <f t="shared" si="292"/>
        <v>#DIV/0!</v>
      </c>
      <c r="AD63" s="94" t="e">
        <f t="shared" si="292"/>
        <v>#DIV/0!</v>
      </c>
      <c r="AE63" s="94" t="e">
        <f t="shared" si="292"/>
        <v>#DIV/0!</v>
      </c>
      <c r="AF63" s="94" t="e">
        <f t="shared" si="292"/>
        <v>#DIV/0!</v>
      </c>
      <c r="AG63" s="94" t="e">
        <f t="shared" si="292"/>
        <v>#DIV/0!</v>
      </c>
      <c r="AH63" s="94" t="e">
        <f t="shared" si="292"/>
        <v>#DIV/0!</v>
      </c>
      <c r="AI63" s="94" t="e">
        <f t="shared" si="292"/>
        <v>#DIV/0!</v>
      </c>
      <c r="AJ63" s="94" t="e">
        <f t="shared" si="292"/>
        <v>#DIV/0!</v>
      </c>
      <c r="AK63" s="94" t="e">
        <f t="shared" si="292"/>
        <v>#DIV/0!</v>
      </c>
      <c r="AL63" s="94" t="e">
        <f t="shared" si="292"/>
        <v>#DIV/0!</v>
      </c>
      <c r="AM63" s="94" t="e">
        <f t="shared" si="292"/>
        <v>#DIV/0!</v>
      </c>
      <c r="AN63" s="94" t="e">
        <f t="shared" si="292"/>
        <v>#DIV/0!</v>
      </c>
      <c r="AO63" s="94" t="e">
        <f t="shared" si="292"/>
        <v>#DIV/0!</v>
      </c>
      <c r="AP63" s="94" t="e">
        <f t="shared" si="292"/>
        <v>#DIV/0!</v>
      </c>
      <c r="AQ63" s="94" t="e">
        <f t="shared" si="292"/>
        <v>#DIV/0!</v>
      </c>
      <c r="AR63" s="94" t="e">
        <f t="shared" si="292"/>
        <v>#DIV/0!</v>
      </c>
      <c r="AS63" s="94" t="e">
        <f t="shared" si="292"/>
        <v>#DIV/0!</v>
      </c>
      <c r="AT63" s="94" t="e">
        <f t="shared" si="292"/>
        <v>#DIV/0!</v>
      </c>
      <c r="AU63" s="94" t="e">
        <f t="shared" si="292"/>
        <v>#DIV/0!</v>
      </c>
      <c r="AV63" s="94" t="e">
        <f t="shared" si="292"/>
        <v>#DIV/0!</v>
      </c>
      <c r="AW63" s="94" t="e">
        <f t="shared" si="292"/>
        <v>#DIV/0!</v>
      </c>
      <c r="AX63" s="94" t="e">
        <f t="shared" si="292"/>
        <v>#DIV/0!</v>
      </c>
      <c r="AY63" s="94" t="e">
        <f t="shared" si="292"/>
        <v>#DIV/0!</v>
      </c>
      <c r="AZ63" s="94" t="e">
        <f t="shared" si="292"/>
        <v>#DIV/0!</v>
      </c>
      <c r="BA63" s="94"/>
      <c r="BB63" s="55"/>
    </row>
    <row r="64" spans="1:54" x14ac:dyDescent="0.25">
      <c r="A64" s="48"/>
      <c r="B64" s="4"/>
      <c r="D64" s="31"/>
      <c r="E64" s="509" t="str">
        <f t="shared" si="287"/>
        <v>Total Costs (if not delineated above)</v>
      </c>
      <c r="F64" s="509" t="str">
        <f t="shared" si="287"/>
        <v>Project Defined</v>
      </c>
      <c r="G64" s="509" t="s">
        <v>268</v>
      </c>
      <c r="H64" s="465" t="e">
        <f t="shared" si="288"/>
        <v>#DIV/0!</v>
      </c>
      <c r="I64" s="165" t="e">
        <f t="shared" ref="I64:AZ64" si="293">I56*I5</f>
        <v>#DIV/0!</v>
      </c>
      <c r="J64" s="165" t="e">
        <f t="shared" si="293"/>
        <v>#DIV/0!</v>
      </c>
      <c r="K64" s="165" t="e">
        <f t="shared" si="293"/>
        <v>#DIV/0!</v>
      </c>
      <c r="L64" s="165" t="e">
        <f t="shared" si="293"/>
        <v>#DIV/0!</v>
      </c>
      <c r="M64" s="165" t="e">
        <f t="shared" si="293"/>
        <v>#DIV/0!</v>
      </c>
      <c r="N64" s="165" t="e">
        <f t="shared" si="293"/>
        <v>#DIV/0!</v>
      </c>
      <c r="O64" s="165" t="e">
        <f t="shared" si="293"/>
        <v>#DIV/0!</v>
      </c>
      <c r="P64" s="165" t="e">
        <f t="shared" si="293"/>
        <v>#DIV/0!</v>
      </c>
      <c r="Q64" s="165" t="e">
        <f t="shared" si="293"/>
        <v>#DIV/0!</v>
      </c>
      <c r="R64" s="165" t="e">
        <f t="shared" si="293"/>
        <v>#DIV/0!</v>
      </c>
      <c r="S64" s="165" t="e">
        <f t="shared" si="293"/>
        <v>#DIV/0!</v>
      </c>
      <c r="T64" s="165" t="e">
        <f t="shared" si="293"/>
        <v>#DIV/0!</v>
      </c>
      <c r="U64" s="165" t="e">
        <f t="shared" si="293"/>
        <v>#DIV/0!</v>
      </c>
      <c r="V64" s="165" t="e">
        <f t="shared" si="293"/>
        <v>#DIV/0!</v>
      </c>
      <c r="W64" s="165" t="e">
        <f t="shared" si="293"/>
        <v>#DIV/0!</v>
      </c>
      <c r="X64" s="165" t="e">
        <f t="shared" si="293"/>
        <v>#DIV/0!</v>
      </c>
      <c r="Y64" s="165" t="e">
        <f t="shared" si="293"/>
        <v>#DIV/0!</v>
      </c>
      <c r="Z64" s="165" t="e">
        <f t="shared" si="293"/>
        <v>#DIV/0!</v>
      </c>
      <c r="AA64" s="165" t="e">
        <f t="shared" si="293"/>
        <v>#DIV/0!</v>
      </c>
      <c r="AB64" s="165" t="e">
        <f t="shared" si="293"/>
        <v>#DIV/0!</v>
      </c>
      <c r="AC64" s="165" t="e">
        <f t="shared" si="293"/>
        <v>#DIV/0!</v>
      </c>
      <c r="AD64" s="165" t="e">
        <f t="shared" si="293"/>
        <v>#DIV/0!</v>
      </c>
      <c r="AE64" s="165" t="e">
        <f t="shared" si="293"/>
        <v>#DIV/0!</v>
      </c>
      <c r="AF64" s="165" t="e">
        <f t="shared" si="293"/>
        <v>#DIV/0!</v>
      </c>
      <c r="AG64" s="165" t="e">
        <f t="shared" si="293"/>
        <v>#DIV/0!</v>
      </c>
      <c r="AH64" s="165" t="e">
        <f t="shared" si="293"/>
        <v>#DIV/0!</v>
      </c>
      <c r="AI64" s="165" t="e">
        <f t="shared" si="293"/>
        <v>#DIV/0!</v>
      </c>
      <c r="AJ64" s="165" t="e">
        <f t="shared" si="293"/>
        <v>#DIV/0!</v>
      </c>
      <c r="AK64" s="165" t="e">
        <f t="shared" si="293"/>
        <v>#DIV/0!</v>
      </c>
      <c r="AL64" s="165" t="e">
        <f t="shared" si="293"/>
        <v>#DIV/0!</v>
      </c>
      <c r="AM64" s="165" t="e">
        <f t="shared" si="293"/>
        <v>#DIV/0!</v>
      </c>
      <c r="AN64" s="165" t="e">
        <f t="shared" si="293"/>
        <v>#DIV/0!</v>
      </c>
      <c r="AO64" s="165" t="e">
        <f t="shared" si="293"/>
        <v>#DIV/0!</v>
      </c>
      <c r="AP64" s="165" t="e">
        <f t="shared" si="293"/>
        <v>#DIV/0!</v>
      </c>
      <c r="AQ64" s="165" t="e">
        <f t="shared" si="293"/>
        <v>#DIV/0!</v>
      </c>
      <c r="AR64" s="165" t="e">
        <f t="shared" si="293"/>
        <v>#DIV/0!</v>
      </c>
      <c r="AS64" s="165" t="e">
        <f t="shared" si="293"/>
        <v>#DIV/0!</v>
      </c>
      <c r="AT64" s="165" t="e">
        <f t="shared" si="293"/>
        <v>#DIV/0!</v>
      </c>
      <c r="AU64" s="165" t="e">
        <f t="shared" si="293"/>
        <v>#DIV/0!</v>
      </c>
      <c r="AV64" s="165" t="e">
        <f t="shared" si="293"/>
        <v>#DIV/0!</v>
      </c>
      <c r="AW64" s="165" t="e">
        <f t="shared" si="293"/>
        <v>#DIV/0!</v>
      </c>
      <c r="AX64" s="165" t="e">
        <f t="shared" si="293"/>
        <v>#DIV/0!</v>
      </c>
      <c r="AY64" s="165" t="e">
        <f t="shared" si="293"/>
        <v>#DIV/0!</v>
      </c>
      <c r="AZ64" s="165" t="e">
        <f t="shared" si="293"/>
        <v>#DIV/0!</v>
      </c>
      <c r="BA64" s="165"/>
      <c r="BB64" s="55"/>
    </row>
    <row r="65" spans="1:54" x14ac:dyDescent="0.25">
      <c r="A65" s="32"/>
      <c r="B65" s="4"/>
      <c r="D65" s="347"/>
      <c r="E65" s="520" t="s">
        <v>286</v>
      </c>
      <c r="F65" s="521"/>
      <c r="G65" s="503" t="s">
        <v>268</v>
      </c>
      <c r="H65" s="471" t="e">
        <f t="shared" ref="H65" si="294">SUM(I65:BA65)</f>
        <v>#DIV/0!</v>
      </c>
      <c r="I65" s="348" t="e">
        <f>SUM(I60:I64)</f>
        <v>#DIV/0!</v>
      </c>
      <c r="J65" s="348" t="e">
        <f t="shared" ref="J65:AZ65" si="295">SUM(J60:J64)</f>
        <v>#DIV/0!</v>
      </c>
      <c r="K65" s="348" t="e">
        <f t="shared" si="295"/>
        <v>#DIV/0!</v>
      </c>
      <c r="L65" s="348" t="e">
        <f t="shared" si="295"/>
        <v>#DIV/0!</v>
      </c>
      <c r="M65" s="348" t="e">
        <f t="shared" si="295"/>
        <v>#DIV/0!</v>
      </c>
      <c r="N65" s="348" t="e">
        <f t="shared" si="295"/>
        <v>#DIV/0!</v>
      </c>
      <c r="O65" s="348" t="e">
        <f t="shared" si="295"/>
        <v>#DIV/0!</v>
      </c>
      <c r="P65" s="348" t="e">
        <f t="shared" si="295"/>
        <v>#DIV/0!</v>
      </c>
      <c r="Q65" s="348" t="e">
        <f t="shared" si="295"/>
        <v>#DIV/0!</v>
      </c>
      <c r="R65" s="348" t="e">
        <f t="shared" si="295"/>
        <v>#DIV/0!</v>
      </c>
      <c r="S65" s="348" t="e">
        <f t="shared" si="295"/>
        <v>#DIV/0!</v>
      </c>
      <c r="T65" s="348" t="e">
        <f t="shared" si="295"/>
        <v>#DIV/0!</v>
      </c>
      <c r="U65" s="348" t="e">
        <f t="shared" si="295"/>
        <v>#DIV/0!</v>
      </c>
      <c r="V65" s="348" t="e">
        <f t="shared" si="295"/>
        <v>#DIV/0!</v>
      </c>
      <c r="W65" s="348" t="e">
        <f t="shared" si="295"/>
        <v>#DIV/0!</v>
      </c>
      <c r="X65" s="348" t="e">
        <f t="shared" si="295"/>
        <v>#DIV/0!</v>
      </c>
      <c r="Y65" s="348" t="e">
        <f t="shared" si="295"/>
        <v>#DIV/0!</v>
      </c>
      <c r="Z65" s="348" t="e">
        <f t="shared" si="295"/>
        <v>#DIV/0!</v>
      </c>
      <c r="AA65" s="348" t="e">
        <f t="shared" si="295"/>
        <v>#DIV/0!</v>
      </c>
      <c r="AB65" s="348" t="e">
        <f t="shared" si="295"/>
        <v>#DIV/0!</v>
      </c>
      <c r="AC65" s="348" t="e">
        <f t="shared" si="295"/>
        <v>#DIV/0!</v>
      </c>
      <c r="AD65" s="348" t="e">
        <f t="shared" si="295"/>
        <v>#DIV/0!</v>
      </c>
      <c r="AE65" s="348" t="e">
        <f t="shared" si="295"/>
        <v>#DIV/0!</v>
      </c>
      <c r="AF65" s="348" t="e">
        <f t="shared" si="295"/>
        <v>#DIV/0!</v>
      </c>
      <c r="AG65" s="348" t="e">
        <f t="shared" si="295"/>
        <v>#DIV/0!</v>
      </c>
      <c r="AH65" s="348" t="e">
        <f t="shared" si="295"/>
        <v>#DIV/0!</v>
      </c>
      <c r="AI65" s="348" t="e">
        <f t="shared" si="295"/>
        <v>#DIV/0!</v>
      </c>
      <c r="AJ65" s="348" t="e">
        <f t="shared" si="295"/>
        <v>#DIV/0!</v>
      </c>
      <c r="AK65" s="348" t="e">
        <f t="shared" si="295"/>
        <v>#DIV/0!</v>
      </c>
      <c r="AL65" s="348" t="e">
        <f t="shared" si="295"/>
        <v>#DIV/0!</v>
      </c>
      <c r="AM65" s="348" t="e">
        <f t="shared" si="295"/>
        <v>#DIV/0!</v>
      </c>
      <c r="AN65" s="348" t="e">
        <f t="shared" si="295"/>
        <v>#DIV/0!</v>
      </c>
      <c r="AO65" s="348" t="e">
        <f t="shared" si="295"/>
        <v>#DIV/0!</v>
      </c>
      <c r="AP65" s="348" t="e">
        <f t="shared" si="295"/>
        <v>#DIV/0!</v>
      </c>
      <c r="AQ65" s="348" t="e">
        <f t="shared" si="295"/>
        <v>#DIV/0!</v>
      </c>
      <c r="AR65" s="348" t="e">
        <f t="shared" si="295"/>
        <v>#DIV/0!</v>
      </c>
      <c r="AS65" s="348" t="e">
        <f t="shared" si="295"/>
        <v>#DIV/0!</v>
      </c>
      <c r="AT65" s="348" t="e">
        <f t="shared" si="295"/>
        <v>#DIV/0!</v>
      </c>
      <c r="AU65" s="348" t="e">
        <f t="shared" si="295"/>
        <v>#DIV/0!</v>
      </c>
      <c r="AV65" s="348" t="e">
        <f t="shared" si="295"/>
        <v>#DIV/0!</v>
      </c>
      <c r="AW65" s="348" t="e">
        <f t="shared" si="295"/>
        <v>#DIV/0!</v>
      </c>
      <c r="AX65" s="348" t="e">
        <f t="shared" si="295"/>
        <v>#DIV/0!</v>
      </c>
      <c r="AY65" s="348" t="e">
        <f t="shared" si="295"/>
        <v>#DIV/0!</v>
      </c>
      <c r="AZ65" s="348" t="e">
        <f t="shared" si="295"/>
        <v>#DIV/0!</v>
      </c>
      <c r="BA65" s="348"/>
      <c r="BB65" s="320"/>
    </row>
    <row r="66" spans="1:54" s="1" customFormat="1" x14ac:dyDescent="0.25">
      <c r="A66" s="48"/>
      <c r="C66" s="5"/>
      <c r="D66" s="7"/>
      <c r="E66" s="512"/>
      <c r="F66" s="513"/>
      <c r="G66" s="513"/>
      <c r="H66" s="467"/>
      <c r="I66" s="96"/>
      <c r="J66" s="96"/>
      <c r="K66" s="96"/>
      <c r="L66" s="96"/>
      <c r="M66" s="96"/>
      <c r="N66" s="96"/>
      <c r="O66" s="96"/>
      <c r="P66" s="96"/>
      <c r="Q66" s="96"/>
      <c r="R66" s="96"/>
      <c r="S66" s="96"/>
      <c r="T66" s="96"/>
      <c r="U66" s="96"/>
      <c r="V66" s="96"/>
      <c r="W66" s="96"/>
      <c r="X66" s="96"/>
      <c r="Y66" s="96"/>
      <c r="Z66" s="96"/>
      <c r="AA66" s="96"/>
      <c r="AB66" s="96"/>
      <c r="AC66" s="96"/>
      <c r="AD66" s="96"/>
      <c r="AE66" s="96"/>
      <c r="AF66" s="96"/>
      <c r="AG66" s="96"/>
      <c r="AH66" s="96"/>
      <c r="AI66" s="96"/>
      <c r="AJ66" s="96"/>
      <c r="AK66" s="96"/>
      <c r="AL66" s="96"/>
      <c r="AM66" s="96"/>
      <c r="AN66" s="96"/>
      <c r="AO66" s="96"/>
      <c r="AP66" s="96"/>
      <c r="AQ66" s="96"/>
      <c r="AR66" s="96"/>
      <c r="AS66" s="96"/>
      <c r="AT66" s="96"/>
      <c r="AU66" s="96"/>
      <c r="AV66" s="96"/>
      <c r="AW66" s="96"/>
      <c r="AX66" s="96"/>
      <c r="AY66" s="96"/>
      <c r="AZ66" s="96"/>
      <c r="BA66" s="96"/>
      <c r="BB66" s="97"/>
    </row>
    <row r="67" spans="1:54" ht="15" customHeight="1" x14ac:dyDescent="0.25">
      <c r="B67" s="4"/>
      <c r="C67" s="16" t="s">
        <v>287</v>
      </c>
      <c r="D67" s="31"/>
      <c r="E67" s="281"/>
      <c r="F67" s="514"/>
      <c r="G67" s="281"/>
      <c r="H67" s="68"/>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row>
    <row r="68" spans="1:54" ht="15" customHeight="1" x14ac:dyDescent="0.25">
      <c r="B68" s="4"/>
      <c r="D68" s="31"/>
      <c r="E68" s="501" t="str">
        <f>'User Inputs'!E129</f>
        <v>Operations &amp; Maintenance</v>
      </c>
      <c r="F68" s="501" t="str">
        <f>'User Inputs'!F129</f>
        <v>Project Defined</v>
      </c>
      <c r="G68" s="501" t="str">
        <f>'User Inputs'!G129</f>
        <v>2021$s / year</v>
      </c>
      <c r="H68" s="837">
        <f>'User Inputs'!H129</f>
        <v>0</v>
      </c>
      <c r="I68" s="66">
        <f>$H68*I$3</f>
        <v>0</v>
      </c>
      <c r="J68" s="66">
        <f t="shared" ref="J68:AZ69" si="296">$H68*J$3</f>
        <v>0</v>
      </c>
      <c r="K68" s="66">
        <f t="shared" si="296"/>
        <v>0</v>
      </c>
      <c r="L68" s="66">
        <f t="shared" si="296"/>
        <v>0</v>
      </c>
      <c r="M68" s="66">
        <f t="shared" si="296"/>
        <v>0</v>
      </c>
      <c r="N68" s="66">
        <f t="shared" si="296"/>
        <v>0</v>
      </c>
      <c r="O68" s="66">
        <f t="shared" si="296"/>
        <v>0</v>
      </c>
      <c r="P68" s="66">
        <f t="shared" si="296"/>
        <v>0</v>
      </c>
      <c r="Q68" s="66">
        <f t="shared" si="296"/>
        <v>0</v>
      </c>
      <c r="R68" s="66">
        <f t="shared" si="296"/>
        <v>0</v>
      </c>
      <c r="S68" s="66">
        <f t="shared" si="296"/>
        <v>0</v>
      </c>
      <c r="T68" s="66">
        <f t="shared" si="296"/>
        <v>0</v>
      </c>
      <c r="U68" s="66">
        <f t="shared" si="296"/>
        <v>0</v>
      </c>
      <c r="V68" s="66">
        <f t="shared" si="296"/>
        <v>0</v>
      </c>
      <c r="W68" s="66">
        <f t="shared" si="296"/>
        <v>0</v>
      </c>
      <c r="X68" s="66">
        <f t="shared" si="296"/>
        <v>0</v>
      </c>
      <c r="Y68" s="66">
        <f t="shared" si="296"/>
        <v>0</v>
      </c>
      <c r="Z68" s="66">
        <f t="shared" si="296"/>
        <v>0</v>
      </c>
      <c r="AA68" s="66">
        <f t="shared" si="296"/>
        <v>0</v>
      </c>
      <c r="AB68" s="66">
        <f t="shared" si="296"/>
        <v>0</v>
      </c>
      <c r="AC68" s="66">
        <f t="shared" si="296"/>
        <v>0</v>
      </c>
      <c r="AD68" s="66">
        <f t="shared" si="296"/>
        <v>0</v>
      </c>
      <c r="AE68" s="66">
        <f t="shared" si="296"/>
        <v>0</v>
      </c>
      <c r="AF68" s="66">
        <f t="shared" si="296"/>
        <v>0</v>
      </c>
      <c r="AG68" s="66">
        <f t="shared" si="296"/>
        <v>0</v>
      </c>
      <c r="AH68" s="66">
        <f t="shared" si="296"/>
        <v>0</v>
      </c>
      <c r="AI68" s="66">
        <f t="shared" si="296"/>
        <v>0</v>
      </c>
      <c r="AJ68" s="66">
        <f t="shared" si="296"/>
        <v>0</v>
      </c>
      <c r="AK68" s="66">
        <f t="shared" si="296"/>
        <v>0</v>
      </c>
      <c r="AL68" s="66">
        <f t="shared" si="296"/>
        <v>0</v>
      </c>
      <c r="AM68" s="66">
        <f t="shared" si="296"/>
        <v>0</v>
      </c>
      <c r="AN68" s="66">
        <f t="shared" si="296"/>
        <v>0</v>
      </c>
      <c r="AO68" s="66">
        <f t="shared" si="296"/>
        <v>0</v>
      </c>
      <c r="AP68" s="66">
        <f t="shared" si="296"/>
        <v>0</v>
      </c>
      <c r="AQ68" s="66">
        <f t="shared" si="296"/>
        <v>0</v>
      </c>
      <c r="AR68" s="66">
        <f t="shared" si="296"/>
        <v>0</v>
      </c>
      <c r="AS68" s="66">
        <f t="shared" si="296"/>
        <v>0</v>
      </c>
      <c r="AT68" s="66">
        <f t="shared" si="296"/>
        <v>0</v>
      </c>
      <c r="AU68" s="66">
        <f t="shared" si="296"/>
        <v>0</v>
      </c>
      <c r="AV68" s="66">
        <f t="shared" si="296"/>
        <v>0</v>
      </c>
      <c r="AW68" s="66">
        <f t="shared" si="296"/>
        <v>0</v>
      </c>
      <c r="AX68" s="66">
        <f t="shared" si="296"/>
        <v>0</v>
      </c>
      <c r="AY68" s="66">
        <f t="shared" si="296"/>
        <v>0</v>
      </c>
      <c r="AZ68" s="66">
        <f t="shared" si="296"/>
        <v>0</v>
      </c>
      <c r="BA68" s="66"/>
    </row>
    <row r="69" spans="1:54" ht="15" customHeight="1" x14ac:dyDescent="0.25">
      <c r="B69" s="4"/>
      <c r="D69" s="31"/>
      <c r="E69" s="501" t="str">
        <f>'User Inputs'!E130</f>
        <v>Rehabilitation &amp; Replacement</v>
      </c>
      <c r="F69" s="501" t="str">
        <f>'User Inputs'!F130</f>
        <v>Project Defined</v>
      </c>
      <c r="G69" s="501" t="str">
        <f>'User Inputs'!G130</f>
        <v>2021$s / year</v>
      </c>
      <c r="H69" s="837">
        <f>'User Inputs'!H130</f>
        <v>0</v>
      </c>
      <c r="I69" s="161">
        <f>$H69*I$3</f>
        <v>0</v>
      </c>
      <c r="J69" s="161">
        <f t="shared" si="296"/>
        <v>0</v>
      </c>
      <c r="K69" s="161">
        <f t="shared" si="296"/>
        <v>0</v>
      </c>
      <c r="L69" s="161">
        <f t="shared" si="296"/>
        <v>0</v>
      </c>
      <c r="M69" s="161">
        <f t="shared" si="296"/>
        <v>0</v>
      </c>
      <c r="N69" s="161">
        <f t="shared" si="296"/>
        <v>0</v>
      </c>
      <c r="O69" s="161">
        <f t="shared" si="296"/>
        <v>0</v>
      </c>
      <c r="P69" s="161">
        <f t="shared" si="296"/>
        <v>0</v>
      </c>
      <c r="Q69" s="161">
        <f t="shared" si="296"/>
        <v>0</v>
      </c>
      <c r="R69" s="161">
        <f t="shared" si="296"/>
        <v>0</v>
      </c>
      <c r="S69" s="161">
        <f t="shared" si="296"/>
        <v>0</v>
      </c>
      <c r="T69" s="161">
        <f t="shared" si="296"/>
        <v>0</v>
      </c>
      <c r="U69" s="161">
        <f t="shared" si="296"/>
        <v>0</v>
      </c>
      <c r="V69" s="161">
        <f t="shared" si="296"/>
        <v>0</v>
      </c>
      <c r="W69" s="161">
        <f t="shared" si="296"/>
        <v>0</v>
      </c>
      <c r="X69" s="161">
        <f t="shared" si="296"/>
        <v>0</v>
      </c>
      <c r="Y69" s="161">
        <f t="shared" si="296"/>
        <v>0</v>
      </c>
      <c r="Z69" s="161">
        <f t="shared" si="296"/>
        <v>0</v>
      </c>
      <c r="AA69" s="161">
        <f t="shared" si="296"/>
        <v>0</v>
      </c>
      <c r="AB69" s="161">
        <f t="shared" si="296"/>
        <v>0</v>
      </c>
      <c r="AC69" s="161">
        <f t="shared" si="296"/>
        <v>0</v>
      </c>
      <c r="AD69" s="161">
        <f t="shared" si="296"/>
        <v>0</v>
      </c>
      <c r="AE69" s="161">
        <f t="shared" si="296"/>
        <v>0</v>
      </c>
      <c r="AF69" s="161">
        <f t="shared" si="296"/>
        <v>0</v>
      </c>
      <c r="AG69" s="161">
        <f t="shared" si="296"/>
        <v>0</v>
      </c>
      <c r="AH69" s="161">
        <f t="shared" si="296"/>
        <v>0</v>
      </c>
      <c r="AI69" s="161">
        <f t="shared" si="296"/>
        <v>0</v>
      </c>
      <c r="AJ69" s="161">
        <f t="shared" si="296"/>
        <v>0</v>
      </c>
      <c r="AK69" s="161">
        <f t="shared" si="296"/>
        <v>0</v>
      </c>
      <c r="AL69" s="161">
        <f t="shared" si="296"/>
        <v>0</v>
      </c>
      <c r="AM69" s="161">
        <f t="shared" si="296"/>
        <v>0</v>
      </c>
      <c r="AN69" s="161">
        <f t="shared" si="296"/>
        <v>0</v>
      </c>
      <c r="AO69" s="161">
        <f t="shared" si="296"/>
        <v>0</v>
      </c>
      <c r="AP69" s="161">
        <f t="shared" si="296"/>
        <v>0</v>
      </c>
      <c r="AQ69" s="161">
        <f t="shared" si="296"/>
        <v>0</v>
      </c>
      <c r="AR69" s="161">
        <f t="shared" si="296"/>
        <v>0</v>
      </c>
      <c r="AS69" s="161">
        <f t="shared" si="296"/>
        <v>0</v>
      </c>
      <c r="AT69" s="161">
        <f t="shared" si="296"/>
        <v>0</v>
      </c>
      <c r="AU69" s="161">
        <f t="shared" si="296"/>
        <v>0</v>
      </c>
      <c r="AV69" s="161">
        <f t="shared" si="296"/>
        <v>0</v>
      </c>
      <c r="AW69" s="161">
        <f t="shared" si="296"/>
        <v>0</v>
      </c>
      <c r="AX69" s="161">
        <f t="shared" si="296"/>
        <v>0</v>
      </c>
      <c r="AY69" s="161">
        <f t="shared" si="296"/>
        <v>0</v>
      </c>
      <c r="AZ69" s="161">
        <f t="shared" si="296"/>
        <v>0</v>
      </c>
      <c r="BA69" s="161"/>
    </row>
    <row r="70" spans="1:54" ht="15" customHeight="1" x14ac:dyDescent="0.25">
      <c r="A70" s="32"/>
      <c r="B70" s="4"/>
      <c r="D70" s="347"/>
      <c r="E70" s="449" t="s">
        <v>276</v>
      </c>
      <c r="F70" s="449" t="s">
        <v>277</v>
      </c>
      <c r="G70" s="503" t="str">
        <f>CONCATENATE('User Inputs'!$H$90,"$s")</f>
        <v>$s</v>
      </c>
      <c r="H70" s="463">
        <f t="shared" ref="H70" si="297">SUM(I70:BA70)</f>
        <v>0</v>
      </c>
      <c r="I70" s="353">
        <f t="shared" ref="I70:AZ70" si="298">SUM(I68:I69)</f>
        <v>0</v>
      </c>
      <c r="J70" s="353">
        <f t="shared" si="298"/>
        <v>0</v>
      </c>
      <c r="K70" s="353">
        <f t="shared" si="298"/>
        <v>0</v>
      </c>
      <c r="L70" s="353">
        <f t="shared" si="298"/>
        <v>0</v>
      </c>
      <c r="M70" s="353">
        <f t="shared" si="298"/>
        <v>0</v>
      </c>
      <c r="N70" s="353">
        <f t="shared" si="298"/>
        <v>0</v>
      </c>
      <c r="O70" s="353">
        <f t="shared" si="298"/>
        <v>0</v>
      </c>
      <c r="P70" s="353">
        <f t="shared" si="298"/>
        <v>0</v>
      </c>
      <c r="Q70" s="353">
        <f t="shared" si="298"/>
        <v>0</v>
      </c>
      <c r="R70" s="353">
        <f t="shared" si="298"/>
        <v>0</v>
      </c>
      <c r="S70" s="353">
        <f t="shared" si="298"/>
        <v>0</v>
      </c>
      <c r="T70" s="353">
        <f t="shared" si="298"/>
        <v>0</v>
      </c>
      <c r="U70" s="353">
        <f t="shared" si="298"/>
        <v>0</v>
      </c>
      <c r="V70" s="353">
        <f t="shared" si="298"/>
        <v>0</v>
      </c>
      <c r="W70" s="353">
        <f t="shared" si="298"/>
        <v>0</v>
      </c>
      <c r="X70" s="353">
        <f t="shared" si="298"/>
        <v>0</v>
      </c>
      <c r="Y70" s="353">
        <f t="shared" si="298"/>
        <v>0</v>
      </c>
      <c r="Z70" s="353">
        <f t="shared" si="298"/>
        <v>0</v>
      </c>
      <c r="AA70" s="353">
        <f t="shared" si="298"/>
        <v>0</v>
      </c>
      <c r="AB70" s="353">
        <f t="shared" si="298"/>
        <v>0</v>
      </c>
      <c r="AC70" s="353">
        <f t="shared" si="298"/>
        <v>0</v>
      </c>
      <c r="AD70" s="353">
        <f t="shared" si="298"/>
        <v>0</v>
      </c>
      <c r="AE70" s="353">
        <f t="shared" si="298"/>
        <v>0</v>
      </c>
      <c r="AF70" s="353">
        <f t="shared" si="298"/>
        <v>0</v>
      </c>
      <c r="AG70" s="353">
        <f t="shared" si="298"/>
        <v>0</v>
      </c>
      <c r="AH70" s="353">
        <f t="shared" si="298"/>
        <v>0</v>
      </c>
      <c r="AI70" s="353">
        <f t="shared" si="298"/>
        <v>0</v>
      </c>
      <c r="AJ70" s="353">
        <f t="shared" si="298"/>
        <v>0</v>
      </c>
      <c r="AK70" s="353">
        <f t="shared" si="298"/>
        <v>0</v>
      </c>
      <c r="AL70" s="353">
        <f t="shared" si="298"/>
        <v>0</v>
      </c>
      <c r="AM70" s="353">
        <f t="shared" si="298"/>
        <v>0</v>
      </c>
      <c r="AN70" s="353">
        <f t="shared" si="298"/>
        <v>0</v>
      </c>
      <c r="AO70" s="353">
        <f t="shared" si="298"/>
        <v>0</v>
      </c>
      <c r="AP70" s="353">
        <f t="shared" si="298"/>
        <v>0</v>
      </c>
      <c r="AQ70" s="353">
        <f t="shared" si="298"/>
        <v>0</v>
      </c>
      <c r="AR70" s="353">
        <f t="shared" si="298"/>
        <v>0</v>
      </c>
      <c r="AS70" s="353">
        <f t="shared" si="298"/>
        <v>0</v>
      </c>
      <c r="AT70" s="353">
        <f t="shared" si="298"/>
        <v>0</v>
      </c>
      <c r="AU70" s="353">
        <f t="shared" si="298"/>
        <v>0</v>
      </c>
      <c r="AV70" s="353">
        <f t="shared" si="298"/>
        <v>0</v>
      </c>
      <c r="AW70" s="353">
        <f t="shared" si="298"/>
        <v>0</v>
      </c>
      <c r="AX70" s="353">
        <f t="shared" si="298"/>
        <v>0</v>
      </c>
      <c r="AY70" s="353">
        <f t="shared" si="298"/>
        <v>0</v>
      </c>
      <c r="AZ70" s="353">
        <f t="shared" si="298"/>
        <v>0</v>
      </c>
      <c r="BA70" s="353"/>
      <c r="BB70" s="168"/>
    </row>
    <row r="71" spans="1:54" ht="15" customHeight="1" x14ac:dyDescent="0.25">
      <c r="A71" s="48"/>
      <c r="B71" s="4"/>
      <c r="D71" s="31"/>
      <c r="E71" s="418"/>
      <c r="F71" s="508"/>
      <c r="G71" s="418"/>
      <c r="H71" s="215"/>
      <c r="I71" s="162"/>
      <c r="J71" s="162"/>
      <c r="K71" s="162"/>
      <c r="L71" s="162"/>
      <c r="M71" s="162"/>
      <c r="N71" s="162"/>
      <c r="O71" s="162"/>
      <c r="P71" s="162"/>
      <c r="Q71" s="162"/>
      <c r="R71" s="162"/>
      <c r="S71" s="162"/>
      <c r="T71" s="162"/>
      <c r="U71" s="162"/>
      <c r="V71" s="162"/>
      <c r="W71" s="162"/>
      <c r="X71" s="162"/>
      <c r="Y71" s="162"/>
      <c r="Z71" s="162"/>
      <c r="AA71" s="162"/>
      <c r="AB71" s="162"/>
      <c r="AC71" s="162"/>
      <c r="AD71" s="162"/>
      <c r="AE71" s="162"/>
      <c r="AF71" s="162"/>
      <c r="AG71" s="162"/>
      <c r="AH71" s="162"/>
      <c r="AI71" s="162"/>
      <c r="AJ71" s="162"/>
      <c r="AK71" s="162"/>
      <c r="AL71" s="162"/>
      <c r="AM71" s="162"/>
      <c r="AN71" s="162"/>
      <c r="AO71" s="162"/>
      <c r="AP71" s="162"/>
      <c r="AQ71" s="162"/>
      <c r="AR71" s="162"/>
      <c r="AS71" s="162"/>
      <c r="AT71" s="162"/>
      <c r="AU71" s="162"/>
      <c r="AV71" s="162"/>
      <c r="AW71" s="162"/>
      <c r="AX71" s="162"/>
      <c r="AY71" s="162"/>
      <c r="AZ71" s="162"/>
      <c r="BA71" s="162"/>
    </row>
    <row r="72" spans="1:54" ht="15" customHeight="1" x14ac:dyDescent="0.25">
      <c r="B72" s="4"/>
      <c r="D72" s="31"/>
      <c r="E72" s="509" t="str">
        <f>E68</f>
        <v>Operations &amp; Maintenance</v>
      </c>
      <c r="F72" s="509" t="str">
        <f>F68</f>
        <v>Project Defined</v>
      </c>
      <c r="G72" s="509" t="s">
        <v>268</v>
      </c>
      <c r="H72" s="465">
        <f t="shared" ref="H72:H73" si="299">SUM(I72:BA72)</f>
        <v>0</v>
      </c>
      <c r="I72" s="66">
        <f t="shared" ref="I72:AZ72" si="300">I68*I5</f>
        <v>0</v>
      </c>
      <c r="J72" s="66">
        <f t="shared" si="300"/>
        <v>0</v>
      </c>
      <c r="K72" s="66">
        <f t="shared" si="300"/>
        <v>0</v>
      </c>
      <c r="L72" s="66">
        <f t="shared" si="300"/>
        <v>0</v>
      </c>
      <c r="M72" s="66">
        <f t="shared" si="300"/>
        <v>0</v>
      </c>
      <c r="N72" s="66">
        <f t="shared" si="300"/>
        <v>0</v>
      </c>
      <c r="O72" s="66">
        <f t="shared" si="300"/>
        <v>0</v>
      </c>
      <c r="P72" s="66">
        <f t="shared" si="300"/>
        <v>0</v>
      </c>
      <c r="Q72" s="66">
        <f t="shared" si="300"/>
        <v>0</v>
      </c>
      <c r="R72" s="66">
        <f t="shared" si="300"/>
        <v>0</v>
      </c>
      <c r="S72" s="66">
        <f t="shared" si="300"/>
        <v>0</v>
      </c>
      <c r="T72" s="66">
        <f t="shared" si="300"/>
        <v>0</v>
      </c>
      <c r="U72" s="66">
        <f t="shared" si="300"/>
        <v>0</v>
      </c>
      <c r="V72" s="66">
        <f t="shared" si="300"/>
        <v>0</v>
      </c>
      <c r="W72" s="66">
        <f t="shared" si="300"/>
        <v>0</v>
      </c>
      <c r="X72" s="66">
        <f t="shared" si="300"/>
        <v>0</v>
      </c>
      <c r="Y72" s="66">
        <f t="shared" si="300"/>
        <v>0</v>
      </c>
      <c r="Z72" s="66">
        <f t="shared" si="300"/>
        <v>0</v>
      </c>
      <c r="AA72" s="66">
        <f t="shared" si="300"/>
        <v>0</v>
      </c>
      <c r="AB72" s="66">
        <f t="shared" si="300"/>
        <v>0</v>
      </c>
      <c r="AC72" s="66">
        <f t="shared" si="300"/>
        <v>0</v>
      </c>
      <c r="AD72" s="66">
        <f t="shared" si="300"/>
        <v>0</v>
      </c>
      <c r="AE72" s="66">
        <f t="shared" si="300"/>
        <v>0</v>
      </c>
      <c r="AF72" s="66">
        <f t="shared" si="300"/>
        <v>0</v>
      </c>
      <c r="AG72" s="66">
        <f t="shared" si="300"/>
        <v>0</v>
      </c>
      <c r="AH72" s="66">
        <f t="shared" si="300"/>
        <v>0</v>
      </c>
      <c r="AI72" s="66">
        <f t="shared" si="300"/>
        <v>0</v>
      </c>
      <c r="AJ72" s="66">
        <f t="shared" si="300"/>
        <v>0</v>
      </c>
      <c r="AK72" s="66">
        <f t="shared" si="300"/>
        <v>0</v>
      </c>
      <c r="AL72" s="66">
        <f t="shared" si="300"/>
        <v>0</v>
      </c>
      <c r="AM72" s="66">
        <f t="shared" si="300"/>
        <v>0</v>
      </c>
      <c r="AN72" s="66">
        <f t="shared" si="300"/>
        <v>0</v>
      </c>
      <c r="AO72" s="66">
        <f t="shared" si="300"/>
        <v>0</v>
      </c>
      <c r="AP72" s="66">
        <f t="shared" si="300"/>
        <v>0</v>
      </c>
      <c r="AQ72" s="66">
        <f t="shared" si="300"/>
        <v>0</v>
      </c>
      <c r="AR72" s="66">
        <f t="shared" si="300"/>
        <v>0</v>
      </c>
      <c r="AS72" s="66">
        <f t="shared" si="300"/>
        <v>0</v>
      </c>
      <c r="AT72" s="66">
        <f t="shared" si="300"/>
        <v>0</v>
      </c>
      <c r="AU72" s="66">
        <f t="shared" si="300"/>
        <v>0</v>
      </c>
      <c r="AV72" s="66">
        <f t="shared" si="300"/>
        <v>0</v>
      </c>
      <c r="AW72" s="66">
        <f t="shared" si="300"/>
        <v>0</v>
      </c>
      <c r="AX72" s="66">
        <f t="shared" si="300"/>
        <v>0</v>
      </c>
      <c r="AY72" s="66">
        <f t="shared" si="300"/>
        <v>0</v>
      </c>
      <c r="AZ72" s="66">
        <f t="shared" si="300"/>
        <v>0</v>
      </c>
      <c r="BA72" s="66"/>
    </row>
    <row r="73" spans="1:54" ht="15" customHeight="1" x14ac:dyDescent="0.25">
      <c r="B73" s="4"/>
      <c r="D73" s="31"/>
      <c r="E73" s="509" t="str">
        <f>E69</f>
        <v>Rehabilitation &amp; Replacement</v>
      </c>
      <c r="F73" s="509" t="str">
        <f>F69</f>
        <v>Project Defined</v>
      </c>
      <c r="G73" s="509" t="s">
        <v>268</v>
      </c>
      <c r="H73" s="465">
        <f t="shared" si="299"/>
        <v>0</v>
      </c>
      <c r="I73" s="161">
        <f t="shared" ref="I73:AZ73" si="301">I69*I5</f>
        <v>0</v>
      </c>
      <c r="J73" s="161">
        <f t="shared" si="301"/>
        <v>0</v>
      </c>
      <c r="K73" s="161">
        <f t="shared" si="301"/>
        <v>0</v>
      </c>
      <c r="L73" s="161">
        <f t="shared" si="301"/>
        <v>0</v>
      </c>
      <c r="M73" s="161">
        <f t="shared" si="301"/>
        <v>0</v>
      </c>
      <c r="N73" s="161">
        <f t="shared" si="301"/>
        <v>0</v>
      </c>
      <c r="O73" s="161">
        <f t="shared" si="301"/>
        <v>0</v>
      </c>
      <c r="P73" s="161">
        <f t="shared" si="301"/>
        <v>0</v>
      </c>
      <c r="Q73" s="161">
        <f t="shared" si="301"/>
        <v>0</v>
      </c>
      <c r="R73" s="161">
        <f t="shared" si="301"/>
        <v>0</v>
      </c>
      <c r="S73" s="161">
        <f t="shared" si="301"/>
        <v>0</v>
      </c>
      <c r="T73" s="161">
        <f t="shared" si="301"/>
        <v>0</v>
      </c>
      <c r="U73" s="161">
        <f t="shared" si="301"/>
        <v>0</v>
      </c>
      <c r="V73" s="161">
        <f t="shared" si="301"/>
        <v>0</v>
      </c>
      <c r="W73" s="161">
        <f t="shared" si="301"/>
        <v>0</v>
      </c>
      <c r="X73" s="161">
        <f t="shared" si="301"/>
        <v>0</v>
      </c>
      <c r="Y73" s="161">
        <f t="shared" si="301"/>
        <v>0</v>
      </c>
      <c r="Z73" s="161">
        <f t="shared" si="301"/>
        <v>0</v>
      </c>
      <c r="AA73" s="161">
        <f t="shared" si="301"/>
        <v>0</v>
      </c>
      <c r="AB73" s="161">
        <f t="shared" si="301"/>
        <v>0</v>
      </c>
      <c r="AC73" s="161">
        <f t="shared" si="301"/>
        <v>0</v>
      </c>
      <c r="AD73" s="161">
        <f t="shared" si="301"/>
        <v>0</v>
      </c>
      <c r="AE73" s="161">
        <f t="shared" si="301"/>
        <v>0</v>
      </c>
      <c r="AF73" s="161">
        <f t="shared" si="301"/>
        <v>0</v>
      </c>
      <c r="AG73" s="161">
        <f t="shared" si="301"/>
        <v>0</v>
      </c>
      <c r="AH73" s="161">
        <f t="shared" si="301"/>
        <v>0</v>
      </c>
      <c r="AI73" s="161">
        <f t="shared" si="301"/>
        <v>0</v>
      </c>
      <c r="AJ73" s="161">
        <f t="shared" si="301"/>
        <v>0</v>
      </c>
      <c r="AK73" s="161">
        <f t="shared" si="301"/>
        <v>0</v>
      </c>
      <c r="AL73" s="161">
        <f t="shared" si="301"/>
        <v>0</v>
      </c>
      <c r="AM73" s="161">
        <f t="shared" si="301"/>
        <v>0</v>
      </c>
      <c r="AN73" s="161">
        <f t="shared" si="301"/>
        <v>0</v>
      </c>
      <c r="AO73" s="161">
        <f t="shared" si="301"/>
        <v>0</v>
      </c>
      <c r="AP73" s="161">
        <f t="shared" si="301"/>
        <v>0</v>
      </c>
      <c r="AQ73" s="161">
        <f t="shared" si="301"/>
        <v>0</v>
      </c>
      <c r="AR73" s="161">
        <f t="shared" si="301"/>
        <v>0</v>
      </c>
      <c r="AS73" s="161">
        <f t="shared" si="301"/>
        <v>0</v>
      </c>
      <c r="AT73" s="161">
        <f t="shared" si="301"/>
        <v>0</v>
      </c>
      <c r="AU73" s="161">
        <f t="shared" si="301"/>
        <v>0</v>
      </c>
      <c r="AV73" s="161">
        <f t="shared" si="301"/>
        <v>0</v>
      </c>
      <c r="AW73" s="161">
        <f t="shared" si="301"/>
        <v>0</v>
      </c>
      <c r="AX73" s="161">
        <f t="shared" si="301"/>
        <v>0</v>
      </c>
      <c r="AY73" s="161">
        <f t="shared" si="301"/>
        <v>0</v>
      </c>
      <c r="AZ73" s="161">
        <f t="shared" si="301"/>
        <v>0</v>
      </c>
      <c r="BA73" s="161"/>
    </row>
    <row r="74" spans="1:54" ht="15" customHeight="1" x14ac:dyDescent="0.25">
      <c r="A74" s="32"/>
      <c r="B74" s="4"/>
      <c r="D74" s="347"/>
      <c r="E74" s="502" t="s">
        <v>283</v>
      </c>
      <c r="F74" s="503"/>
      <c r="G74" s="503" t="s">
        <v>268</v>
      </c>
      <c r="H74" s="463">
        <f t="shared" ref="H74" si="302">SUM(I74:BA74)</f>
        <v>0</v>
      </c>
      <c r="I74" s="353">
        <f>SUM(I72:I73)</f>
        <v>0</v>
      </c>
      <c r="J74" s="353">
        <f t="shared" ref="J74:AZ74" si="303">SUM(J72:J73)</f>
        <v>0</v>
      </c>
      <c r="K74" s="353">
        <f t="shared" si="303"/>
        <v>0</v>
      </c>
      <c r="L74" s="353">
        <f t="shared" si="303"/>
        <v>0</v>
      </c>
      <c r="M74" s="353">
        <f t="shared" si="303"/>
        <v>0</v>
      </c>
      <c r="N74" s="353">
        <f t="shared" si="303"/>
        <v>0</v>
      </c>
      <c r="O74" s="353">
        <f t="shared" si="303"/>
        <v>0</v>
      </c>
      <c r="P74" s="353">
        <f t="shared" si="303"/>
        <v>0</v>
      </c>
      <c r="Q74" s="353">
        <f t="shared" si="303"/>
        <v>0</v>
      </c>
      <c r="R74" s="353">
        <f t="shared" si="303"/>
        <v>0</v>
      </c>
      <c r="S74" s="353">
        <f t="shared" si="303"/>
        <v>0</v>
      </c>
      <c r="T74" s="353">
        <f t="shared" si="303"/>
        <v>0</v>
      </c>
      <c r="U74" s="353">
        <f t="shared" si="303"/>
        <v>0</v>
      </c>
      <c r="V74" s="353">
        <f t="shared" si="303"/>
        <v>0</v>
      </c>
      <c r="W74" s="353">
        <f t="shared" si="303"/>
        <v>0</v>
      </c>
      <c r="X74" s="353">
        <f t="shared" si="303"/>
        <v>0</v>
      </c>
      <c r="Y74" s="353">
        <f t="shared" si="303"/>
        <v>0</v>
      </c>
      <c r="Z74" s="353">
        <f t="shared" si="303"/>
        <v>0</v>
      </c>
      <c r="AA74" s="353">
        <f t="shared" si="303"/>
        <v>0</v>
      </c>
      <c r="AB74" s="353">
        <f t="shared" si="303"/>
        <v>0</v>
      </c>
      <c r="AC74" s="353">
        <f t="shared" si="303"/>
        <v>0</v>
      </c>
      <c r="AD74" s="353">
        <f t="shared" si="303"/>
        <v>0</v>
      </c>
      <c r="AE74" s="353">
        <f t="shared" si="303"/>
        <v>0</v>
      </c>
      <c r="AF74" s="353">
        <f t="shared" si="303"/>
        <v>0</v>
      </c>
      <c r="AG74" s="353">
        <f t="shared" si="303"/>
        <v>0</v>
      </c>
      <c r="AH74" s="353">
        <f t="shared" si="303"/>
        <v>0</v>
      </c>
      <c r="AI74" s="353">
        <f t="shared" si="303"/>
        <v>0</v>
      </c>
      <c r="AJ74" s="353">
        <f t="shared" si="303"/>
        <v>0</v>
      </c>
      <c r="AK74" s="353">
        <f t="shared" si="303"/>
        <v>0</v>
      </c>
      <c r="AL74" s="353">
        <f t="shared" si="303"/>
        <v>0</v>
      </c>
      <c r="AM74" s="353">
        <f t="shared" si="303"/>
        <v>0</v>
      </c>
      <c r="AN74" s="353">
        <f t="shared" si="303"/>
        <v>0</v>
      </c>
      <c r="AO74" s="353">
        <f t="shared" si="303"/>
        <v>0</v>
      </c>
      <c r="AP74" s="353">
        <f t="shared" si="303"/>
        <v>0</v>
      </c>
      <c r="AQ74" s="353">
        <f t="shared" si="303"/>
        <v>0</v>
      </c>
      <c r="AR74" s="353">
        <f t="shared" si="303"/>
        <v>0</v>
      </c>
      <c r="AS74" s="353">
        <f t="shared" si="303"/>
        <v>0</v>
      </c>
      <c r="AT74" s="353">
        <f t="shared" si="303"/>
        <v>0</v>
      </c>
      <c r="AU74" s="353">
        <f t="shared" si="303"/>
        <v>0</v>
      </c>
      <c r="AV74" s="353">
        <f t="shared" si="303"/>
        <v>0</v>
      </c>
      <c r="AW74" s="353">
        <f t="shared" si="303"/>
        <v>0</v>
      </c>
      <c r="AX74" s="353">
        <f t="shared" si="303"/>
        <v>0</v>
      </c>
      <c r="AY74" s="353">
        <f t="shared" si="303"/>
        <v>0</v>
      </c>
      <c r="AZ74" s="353">
        <f t="shared" si="303"/>
        <v>0</v>
      </c>
      <c r="BA74" s="353"/>
      <c r="BB74" s="168"/>
    </row>
    <row r="75" spans="1:54" ht="15" customHeight="1" x14ac:dyDescent="0.25">
      <c r="A75" s="48"/>
      <c r="B75" s="4"/>
      <c r="D75" s="31"/>
      <c r="E75" s="418"/>
      <c r="F75" s="508"/>
      <c r="G75" s="418"/>
      <c r="H75" s="215"/>
      <c r="I75" s="162"/>
      <c r="J75" s="162"/>
      <c r="K75" s="162"/>
      <c r="L75" s="162"/>
      <c r="M75" s="162"/>
      <c r="N75" s="162"/>
      <c r="O75" s="162"/>
      <c r="P75" s="162"/>
      <c r="Q75" s="162"/>
      <c r="R75" s="162"/>
      <c r="S75" s="162"/>
      <c r="T75" s="162"/>
      <c r="U75" s="162"/>
      <c r="V75" s="162"/>
      <c r="W75" s="162"/>
      <c r="X75" s="162"/>
      <c r="Y75" s="162"/>
      <c r="Z75" s="162"/>
      <c r="AA75" s="162"/>
      <c r="AB75" s="162"/>
      <c r="AC75" s="162"/>
      <c r="AD75" s="162"/>
      <c r="AE75" s="162"/>
      <c r="AF75" s="162"/>
      <c r="AG75" s="162"/>
      <c r="AH75" s="162"/>
      <c r="AI75" s="162"/>
      <c r="AJ75" s="162"/>
      <c r="AK75" s="162"/>
      <c r="AL75" s="162"/>
      <c r="AM75" s="162"/>
      <c r="AN75" s="162"/>
      <c r="AO75" s="162"/>
      <c r="AP75" s="162"/>
      <c r="AQ75" s="162"/>
      <c r="AR75" s="162"/>
      <c r="AS75" s="162"/>
      <c r="AT75" s="162"/>
      <c r="AU75" s="162"/>
      <c r="AV75" s="162"/>
      <c r="AW75" s="162"/>
      <c r="AX75" s="162"/>
      <c r="AY75" s="162"/>
      <c r="AZ75" s="162"/>
      <c r="BA75" s="162"/>
    </row>
    <row r="76" spans="1:54" ht="15" customHeight="1" x14ac:dyDescent="0.25">
      <c r="A76" s="48"/>
      <c r="B76" s="2" t="s">
        <v>288</v>
      </c>
      <c r="D76" s="31"/>
      <c r="E76" s="281"/>
      <c r="F76" s="457"/>
      <c r="G76" s="281"/>
      <c r="H76" s="68"/>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row>
    <row r="77" spans="1:54" ht="15" customHeight="1" x14ac:dyDescent="0.25"/>
    <row r="78" spans="1:54" ht="15" customHeight="1" x14ac:dyDescent="0.25">
      <c r="A78" s="2"/>
      <c r="D78" s="2"/>
      <c r="E78" s="492" t="s">
        <v>289</v>
      </c>
      <c r="F78" s="522"/>
      <c r="G78" s="492" t="s">
        <v>268</v>
      </c>
      <c r="H78" s="473" t="e">
        <f t="shared" ref="H78" si="304">SUM(I78:BA78)</f>
        <v>#DIV/0!</v>
      </c>
      <c r="I78" s="355" t="e">
        <f t="shared" ref="I78:AZ78" si="305">I33-I65</f>
        <v>#DIV/0!</v>
      </c>
      <c r="J78" s="355" t="e">
        <f t="shared" si="305"/>
        <v>#DIV/0!</v>
      </c>
      <c r="K78" s="355" t="e">
        <f t="shared" si="305"/>
        <v>#DIV/0!</v>
      </c>
      <c r="L78" s="355" t="e">
        <f t="shared" si="305"/>
        <v>#DIV/0!</v>
      </c>
      <c r="M78" s="355" t="e">
        <f t="shared" si="305"/>
        <v>#DIV/0!</v>
      </c>
      <c r="N78" s="355" t="e">
        <f t="shared" si="305"/>
        <v>#DIV/0!</v>
      </c>
      <c r="O78" s="355" t="e">
        <f t="shared" si="305"/>
        <v>#DIV/0!</v>
      </c>
      <c r="P78" s="355" t="e">
        <f t="shared" si="305"/>
        <v>#DIV/0!</v>
      </c>
      <c r="Q78" s="355" t="e">
        <f t="shared" si="305"/>
        <v>#DIV/0!</v>
      </c>
      <c r="R78" s="355" t="e">
        <f t="shared" si="305"/>
        <v>#DIV/0!</v>
      </c>
      <c r="S78" s="355" t="e">
        <f t="shared" si="305"/>
        <v>#DIV/0!</v>
      </c>
      <c r="T78" s="355" t="e">
        <f t="shared" si="305"/>
        <v>#DIV/0!</v>
      </c>
      <c r="U78" s="355" t="e">
        <f t="shared" si="305"/>
        <v>#DIV/0!</v>
      </c>
      <c r="V78" s="355" t="e">
        <f t="shared" si="305"/>
        <v>#DIV/0!</v>
      </c>
      <c r="W78" s="355" t="e">
        <f t="shared" si="305"/>
        <v>#DIV/0!</v>
      </c>
      <c r="X78" s="355" t="e">
        <f t="shared" si="305"/>
        <v>#DIV/0!</v>
      </c>
      <c r="Y78" s="355" t="e">
        <f t="shared" si="305"/>
        <v>#DIV/0!</v>
      </c>
      <c r="Z78" s="355" t="e">
        <f t="shared" si="305"/>
        <v>#DIV/0!</v>
      </c>
      <c r="AA78" s="355" t="e">
        <f t="shared" si="305"/>
        <v>#DIV/0!</v>
      </c>
      <c r="AB78" s="355" t="e">
        <f t="shared" si="305"/>
        <v>#DIV/0!</v>
      </c>
      <c r="AC78" s="355" t="e">
        <f t="shared" si="305"/>
        <v>#DIV/0!</v>
      </c>
      <c r="AD78" s="355" t="e">
        <f t="shared" si="305"/>
        <v>#DIV/0!</v>
      </c>
      <c r="AE78" s="355" t="e">
        <f t="shared" si="305"/>
        <v>#DIV/0!</v>
      </c>
      <c r="AF78" s="355" t="e">
        <f t="shared" si="305"/>
        <v>#DIV/0!</v>
      </c>
      <c r="AG78" s="355" t="e">
        <f t="shared" si="305"/>
        <v>#DIV/0!</v>
      </c>
      <c r="AH78" s="355" t="e">
        <f t="shared" si="305"/>
        <v>#DIV/0!</v>
      </c>
      <c r="AI78" s="355" t="e">
        <f t="shared" si="305"/>
        <v>#DIV/0!</v>
      </c>
      <c r="AJ78" s="355" t="e">
        <f t="shared" si="305"/>
        <v>#DIV/0!</v>
      </c>
      <c r="AK78" s="355" t="e">
        <f t="shared" si="305"/>
        <v>#DIV/0!</v>
      </c>
      <c r="AL78" s="355" t="e">
        <f t="shared" si="305"/>
        <v>#DIV/0!</v>
      </c>
      <c r="AM78" s="355" t="e">
        <f t="shared" si="305"/>
        <v>#DIV/0!</v>
      </c>
      <c r="AN78" s="355" t="e">
        <f t="shared" si="305"/>
        <v>#DIV/0!</v>
      </c>
      <c r="AO78" s="355" t="e">
        <f t="shared" si="305"/>
        <v>#DIV/0!</v>
      </c>
      <c r="AP78" s="355" t="e">
        <f t="shared" si="305"/>
        <v>#DIV/0!</v>
      </c>
      <c r="AQ78" s="355" t="e">
        <f t="shared" si="305"/>
        <v>#DIV/0!</v>
      </c>
      <c r="AR78" s="355" t="e">
        <f t="shared" si="305"/>
        <v>#DIV/0!</v>
      </c>
      <c r="AS78" s="355" t="e">
        <f t="shared" si="305"/>
        <v>#DIV/0!</v>
      </c>
      <c r="AT78" s="355" t="e">
        <f t="shared" si="305"/>
        <v>#DIV/0!</v>
      </c>
      <c r="AU78" s="355" t="e">
        <f t="shared" si="305"/>
        <v>#DIV/0!</v>
      </c>
      <c r="AV78" s="355" t="e">
        <f t="shared" si="305"/>
        <v>#DIV/0!</v>
      </c>
      <c r="AW78" s="355" t="e">
        <f t="shared" si="305"/>
        <v>#DIV/0!</v>
      </c>
      <c r="AX78" s="355" t="e">
        <f t="shared" si="305"/>
        <v>#DIV/0!</v>
      </c>
      <c r="AY78" s="355" t="e">
        <f t="shared" si="305"/>
        <v>#DIV/0!</v>
      </c>
      <c r="AZ78" s="355" t="e">
        <f t="shared" si="305"/>
        <v>#DIV/0!</v>
      </c>
      <c r="BA78" s="355"/>
    </row>
    <row r="79" spans="1:54" s="30" customFormat="1" ht="15" customHeight="1" x14ac:dyDescent="0.25">
      <c r="A79" s="354"/>
      <c r="B79" s="354"/>
      <c r="C79" s="354"/>
      <c r="D79" s="354"/>
      <c r="E79" s="492" t="s">
        <v>290</v>
      </c>
      <c r="F79" s="492" t="s">
        <v>291</v>
      </c>
      <c r="G79" s="492" t="s">
        <v>268</v>
      </c>
      <c r="H79" s="473" t="e">
        <f>SUM(I79:BA79)</f>
        <v>#DIV/0!</v>
      </c>
      <c r="I79" s="355" t="e">
        <f t="shared" ref="I79:AZ79" si="306">-(I47-I74)</f>
        <v>#DIV/0!</v>
      </c>
      <c r="J79" s="355" t="e">
        <f t="shared" si="306"/>
        <v>#DIV/0!</v>
      </c>
      <c r="K79" s="355" t="e">
        <f t="shared" si="306"/>
        <v>#DIV/0!</v>
      </c>
      <c r="L79" s="355" t="e">
        <f t="shared" si="306"/>
        <v>#DIV/0!</v>
      </c>
      <c r="M79" s="355" t="e">
        <f t="shared" si="306"/>
        <v>#DIV/0!</v>
      </c>
      <c r="N79" s="355" t="e">
        <f t="shared" si="306"/>
        <v>#DIV/0!</v>
      </c>
      <c r="O79" s="355" t="e">
        <f t="shared" si="306"/>
        <v>#DIV/0!</v>
      </c>
      <c r="P79" s="355" t="e">
        <f t="shared" si="306"/>
        <v>#DIV/0!</v>
      </c>
      <c r="Q79" s="355" t="e">
        <f t="shared" si="306"/>
        <v>#DIV/0!</v>
      </c>
      <c r="R79" s="355" t="e">
        <f t="shared" si="306"/>
        <v>#DIV/0!</v>
      </c>
      <c r="S79" s="355" t="e">
        <f t="shared" si="306"/>
        <v>#DIV/0!</v>
      </c>
      <c r="T79" s="355" t="e">
        <f t="shared" si="306"/>
        <v>#DIV/0!</v>
      </c>
      <c r="U79" s="355" t="e">
        <f t="shared" si="306"/>
        <v>#DIV/0!</v>
      </c>
      <c r="V79" s="355" t="e">
        <f t="shared" si="306"/>
        <v>#DIV/0!</v>
      </c>
      <c r="W79" s="355" t="e">
        <f t="shared" si="306"/>
        <v>#DIV/0!</v>
      </c>
      <c r="X79" s="355" t="e">
        <f t="shared" si="306"/>
        <v>#DIV/0!</v>
      </c>
      <c r="Y79" s="355" t="e">
        <f t="shared" si="306"/>
        <v>#DIV/0!</v>
      </c>
      <c r="Z79" s="355" t="e">
        <f t="shared" si="306"/>
        <v>#DIV/0!</v>
      </c>
      <c r="AA79" s="355" t="e">
        <f t="shared" si="306"/>
        <v>#DIV/0!</v>
      </c>
      <c r="AB79" s="355" t="e">
        <f t="shared" si="306"/>
        <v>#DIV/0!</v>
      </c>
      <c r="AC79" s="355" t="e">
        <f t="shared" si="306"/>
        <v>#DIV/0!</v>
      </c>
      <c r="AD79" s="355" t="e">
        <f t="shared" si="306"/>
        <v>#DIV/0!</v>
      </c>
      <c r="AE79" s="355" t="e">
        <f t="shared" si="306"/>
        <v>#DIV/0!</v>
      </c>
      <c r="AF79" s="355" t="e">
        <f t="shared" si="306"/>
        <v>#DIV/0!</v>
      </c>
      <c r="AG79" s="355" t="e">
        <f t="shared" si="306"/>
        <v>#DIV/0!</v>
      </c>
      <c r="AH79" s="355" t="e">
        <f t="shared" si="306"/>
        <v>#DIV/0!</v>
      </c>
      <c r="AI79" s="355" t="e">
        <f t="shared" si="306"/>
        <v>#DIV/0!</v>
      </c>
      <c r="AJ79" s="355" t="e">
        <f t="shared" si="306"/>
        <v>#DIV/0!</v>
      </c>
      <c r="AK79" s="355" t="e">
        <f t="shared" si="306"/>
        <v>#DIV/0!</v>
      </c>
      <c r="AL79" s="355" t="e">
        <f t="shared" si="306"/>
        <v>#DIV/0!</v>
      </c>
      <c r="AM79" s="355" t="e">
        <f t="shared" si="306"/>
        <v>#DIV/0!</v>
      </c>
      <c r="AN79" s="355" t="e">
        <f t="shared" si="306"/>
        <v>#DIV/0!</v>
      </c>
      <c r="AO79" s="355" t="e">
        <f t="shared" si="306"/>
        <v>#DIV/0!</v>
      </c>
      <c r="AP79" s="355" t="e">
        <f t="shared" si="306"/>
        <v>#DIV/0!</v>
      </c>
      <c r="AQ79" s="355" t="e">
        <f t="shared" si="306"/>
        <v>#DIV/0!</v>
      </c>
      <c r="AR79" s="355" t="e">
        <f t="shared" si="306"/>
        <v>#DIV/0!</v>
      </c>
      <c r="AS79" s="355" t="e">
        <f t="shared" si="306"/>
        <v>#DIV/0!</v>
      </c>
      <c r="AT79" s="355" t="e">
        <f t="shared" si="306"/>
        <v>#DIV/0!</v>
      </c>
      <c r="AU79" s="355" t="e">
        <f t="shared" si="306"/>
        <v>#DIV/0!</v>
      </c>
      <c r="AV79" s="355" t="e">
        <f t="shared" si="306"/>
        <v>#DIV/0!</v>
      </c>
      <c r="AW79" s="355" t="e">
        <f t="shared" si="306"/>
        <v>#DIV/0!</v>
      </c>
      <c r="AX79" s="355" t="e">
        <f t="shared" si="306"/>
        <v>#DIV/0!</v>
      </c>
      <c r="AY79" s="355" t="e">
        <f t="shared" si="306"/>
        <v>#DIV/0!</v>
      </c>
      <c r="AZ79" s="355" t="e">
        <f t="shared" si="306"/>
        <v>#DIV/0!</v>
      </c>
      <c r="BA79" s="355"/>
    </row>
    <row r="80" spans="1:54" ht="15" customHeight="1" x14ac:dyDescent="0.25"/>
  </sheetData>
  <sheetProtection sheet="1" objects="1" scenarios="1"/>
  <conditionalFormatting sqref="AR18:BA18 AR20:BA21">
    <cfRule type="expression" dxfId="27" priority="13">
      <formula>AQ$3=1</formula>
    </cfRule>
  </conditionalFormatting>
  <conditionalFormatting sqref="AR17:BA17">
    <cfRule type="expression" dxfId="26" priority="12">
      <formula>AQ$3=1</formula>
    </cfRule>
  </conditionalFormatting>
  <conditionalFormatting sqref="AR52:BA52 AR54:BA55">
    <cfRule type="expression" dxfId="25" priority="5">
      <formula>AQ$3=1</formula>
    </cfRule>
  </conditionalFormatting>
  <conditionalFormatting sqref="AR51:BA51">
    <cfRule type="expression" dxfId="24" priority="4">
      <formula>AQ$3=1</formula>
    </cfRule>
  </conditionalFormatting>
  <conditionalFormatting sqref="AR27:BA31 BA32">
    <cfRule type="expression" dxfId="23" priority="3">
      <formula>AQ$3=1</formula>
    </cfRule>
  </conditionalFormatting>
  <conditionalFormatting sqref="AR60:BA60 AR62:BA63">
    <cfRule type="expression" dxfId="22" priority="2">
      <formula>AQ$3=1</formula>
    </cfRule>
  </conditionalFormatting>
  <conditionalFormatting sqref="AR32:AZ32">
    <cfRule type="expression" dxfId="21" priority="1">
      <formula>AQ$3=1</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BC135"/>
  <sheetViews>
    <sheetView zoomScale="90" zoomScaleNormal="90" workbookViewId="0">
      <pane xSplit="8" ySplit="6" topLeftCell="I106" activePane="bottomRight" state="frozen"/>
      <selection pane="topRight" activeCell="I1" sqref="I1"/>
      <selection pane="bottomLeft" activeCell="A7" sqref="A7"/>
      <selection pane="bottomRight" activeCell="H126" sqref="H126"/>
    </sheetView>
  </sheetViews>
  <sheetFormatPr defaultColWidth="0" defaultRowHeight="15" zeroHeight="1" x14ac:dyDescent="0.25"/>
  <cols>
    <col min="1" max="1" width="1.5703125" style="27" customWidth="1"/>
    <col min="2" max="2" width="1.5703125" style="99" customWidth="1"/>
    <col min="3" max="3" width="1.5703125" style="64" customWidth="1"/>
    <col min="4" max="4" width="1.85546875" style="130" customWidth="1"/>
    <col min="5" max="5" width="50.5703125" style="280" customWidth="1"/>
    <col min="6" max="7" width="15.5703125" style="280" customWidth="1"/>
    <col min="8" max="8" width="13.5703125" style="191" customWidth="1"/>
    <col min="9" max="9" width="14.5703125" style="4" bestFit="1" customWidth="1"/>
    <col min="10" max="10" width="11.5703125" style="4" customWidth="1"/>
    <col min="11" max="11" width="14" style="4" customWidth="1"/>
    <col min="12" max="52" width="11.5703125" style="4" customWidth="1"/>
    <col min="53" max="53" width="11.5703125" style="4" hidden="1" customWidth="1"/>
    <col min="54" max="55" width="0" style="4" hidden="1" customWidth="1"/>
    <col min="56" max="16384" width="9.140625" style="4" hidden="1"/>
  </cols>
  <sheetData>
    <row r="1" spans="1:53" ht="5.0999999999999996" customHeight="1" x14ac:dyDescent="0.25"/>
    <row r="2" spans="1:53" x14ac:dyDescent="0.25">
      <c r="G2" s="72"/>
      <c r="H2" s="26" t="str">
        <f>Discount!H2</f>
        <v>Calendar Year</v>
      </c>
      <c r="I2" s="26">
        <f>Discount!I2</f>
        <v>2021</v>
      </c>
      <c r="J2" s="26">
        <f>Discount!J2</f>
        <v>2022</v>
      </c>
      <c r="K2" s="26">
        <f>Discount!K2</f>
        <v>2023</v>
      </c>
      <c r="L2" s="26">
        <f>Discount!L2</f>
        <v>2024</v>
      </c>
      <c r="M2" s="26">
        <f>Discount!M2</f>
        <v>2025</v>
      </c>
      <c r="N2" s="26">
        <f>Discount!N2</f>
        <v>2026</v>
      </c>
      <c r="O2" s="26">
        <f>Discount!O2</f>
        <v>2027</v>
      </c>
      <c r="P2" s="26">
        <f>Discount!P2</f>
        <v>2028</v>
      </c>
      <c r="Q2" s="26">
        <f>Discount!Q2</f>
        <v>2029</v>
      </c>
      <c r="R2" s="26">
        <f>Discount!R2</f>
        <v>2030</v>
      </c>
      <c r="S2" s="26">
        <f>Discount!S2</f>
        <v>2031</v>
      </c>
      <c r="T2" s="26">
        <f>Discount!T2</f>
        <v>2032</v>
      </c>
      <c r="U2" s="26">
        <f>Discount!U2</f>
        <v>2033</v>
      </c>
      <c r="V2" s="26">
        <f>Discount!V2</f>
        <v>2034</v>
      </c>
      <c r="W2" s="26">
        <f>Discount!W2</f>
        <v>2035</v>
      </c>
      <c r="X2" s="26">
        <f>Discount!X2</f>
        <v>2036</v>
      </c>
      <c r="Y2" s="26">
        <f>Discount!Y2</f>
        <v>2037</v>
      </c>
      <c r="Z2" s="26">
        <f>Discount!Z2</f>
        <v>2038</v>
      </c>
      <c r="AA2" s="26">
        <f>Discount!AA2</f>
        <v>2039</v>
      </c>
      <c r="AB2" s="26">
        <f>Discount!AB2</f>
        <v>2040</v>
      </c>
      <c r="AC2" s="26">
        <f>Discount!AC2</f>
        <v>2041</v>
      </c>
      <c r="AD2" s="26">
        <f>Discount!AD2</f>
        <v>2042</v>
      </c>
      <c r="AE2" s="26">
        <f>Discount!AE2</f>
        <v>2043</v>
      </c>
      <c r="AF2" s="26">
        <f>Discount!AF2</f>
        <v>2044</v>
      </c>
      <c r="AG2" s="26">
        <f>Discount!AG2</f>
        <v>2045</v>
      </c>
      <c r="AH2" s="26">
        <f>Discount!AH2</f>
        <v>2046</v>
      </c>
      <c r="AI2" s="26">
        <f>Discount!AI2</f>
        <v>2047</v>
      </c>
      <c r="AJ2" s="26">
        <f>Discount!AJ2</f>
        <v>2048</v>
      </c>
      <c r="AK2" s="26">
        <f>Discount!AK2</f>
        <v>2049</v>
      </c>
      <c r="AL2" s="26">
        <f>Discount!AL2</f>
        <v>2050</v>
      </c>
      <c r="AM2" s="26">
        <f>Discount!AM2</f>
        <v>2051</v>
      </c>
      <c r="AN2" s="26">
        <f>Discount!AN2</f>
        <v>2052</v>
      </c>
      <c r="AO2" s="26">
        <f>Discount!AO2</f>
        <v>2053</v>
      </c>
      <c r="AP2" s="26">
        <f>Discount!AP2</f>
        <v>2054</v>
      </c>
      <c r="AQ2" s="26">
        <f>Discount!AQ2</f>
        <v>2055</v>
      </c>
      <c r="AR2" s="26">
        <f>Discount!AR2</f>
        <v>2056</v>
      </c>
      <c r="AS2" s="26">
        <f>Discount!AS2</f>
        <v>2057</v>
      </c>
      <c r="AT2" s="26">
        <f>Discount!AT2</f>
        <v>2058</v>
      </c>
      <c r="AU2" s="26">
        <f>Discount!AU2</f>
        <v>2059</v>
      </c>
      <c r="AV2" s="26">
        <f>Discount!AV2</f>
        <v>2060</v>
      </c>
      <c r="AW2" s="26">
        <f>Discount!AW2</f>
        <v>2061</v>
      </c>
      <c r="AX2" s="26">
        <f>Discount!AX2</f>
        <v>2062</v>
      </c>
      <c r="AY2" s="26">
        <f>Discount!AY2</f>
        <v>2063</v>
      </c>
      <c r="AZ2" s="26">
        <f>Discount!AZ2</f>
        <v>2064</v>
      </c>
      <c r="BA2" s="26"/>
    </row>
    <row r="3" spans="1:53" s="29" customFormat="1" ht="15" customHeight="1" x14ac:dyDescent="0.25">
      <c r="A3" s="88"/>
      <c r="B3" s="120"/>
      <c r="C3" s="63"/>
      <c r="D3" s="125"/>
      <c r="E3" s="255" t="str">
        <f>Discount!E39</f>
        <v>Operations Period Flag</v>
      </c>
      <c r="F3" s="255">
        <f>Discount!F39</f>
        <v>0</v>
      </c>
      <c r="G3" s="255" t="str">
        <f>Discount!G39</f>
        <v>Factor</v>
      </c>
      <c r="H3" s="192">
        <f>Discount!H39</f>
        <v>0</v>
      </c>
      <c r="I3" s="121">
        <f>Discount!I39</f>
        <v>0</v>
      </c>
      <c r="J3" s="121">
        <f>Discount!J39</f>
        <v>0</v>
      </c>
      <c r="K3" s="121">
        <f>Discount!K39</f>
        <v>0</v>
      </c>
      <c r="L3" s="121">
        <f>Discount!L39</f>
        <v>0</v>
      </c>
      <c r="M3" s="121">
        <f>Discount!M39</f>
        <v>0</v>
      </c>
      <c r="N3" s="121">
        <f>Discount!N39</f>
        <v>0</v>
      </c>
      <c r="O3" s="121">
        <f>Discount!O39</f>
        <v>0</v>
      </c>
      <c r="P3" s="121">
        <f>Discount!P39</f>
        <v>0</v>
      </c>
      <c r="Q3" s="121">
        <f>Discount!Q39</f>
        <v>0</v>
      </c>
      <c r="R3" s="121">
        <f>Discount!R39</f>
        <v>0</v>
      </c>
      <c r="S3" s="121">
        <f>Discount!S39</f>
        <v>0</v>
      </c>
      <c r="T3" s="121">
        <f>Discount!T39</f>
        <v>0</v>
      </c>
      <c r="U3" s="121">
        <f>Discount!U39</f>
        <v>0</v>
      </c>
      <c r="V3" s="121">
        <f>Discount!V39</f>
        <v>0</v>
      </c>
      <c r="W3" s="121">
        <f>Discount!W39</f>
        <v>0</v>
      </c>
      <c r="X3" s="121">
        <f>Discount!X39</f>
        <v>0</v>
      </c>
      <c r="Y3" s="121">
        <f>Discount!Y39</f>
        <v>0</v>
      </c>
      <c r="Z3" s="121">
        <f>Discount!Z39</f>
        <v>0</v>
      </c>
      <c r="AA3" s="121">
        <f>Discount!AA39</f>
        <v>0</v>
      </c>
      <c r="AB3" s="121">
        <f>Discount!AB39</f>
        <v>0</v>
      </c>
      <c r="AC3" s="121">
        <f>Discount!AC39</f>
        <v>0</v>
      </c>
      <c r="AD3" s="121">
        <f>Discount!AD39</f>
        <v>0</v>
      </c>
      <c r="AE3" s="121">
        <f>Discount!AE39</f>
        <v>0</v>
      </c>
      <c r="AF3" s="121">
        <f>Discount!AF39</f>
        <v>0</v>
      </c>
      <c r="AG3" s="121">
        <f>Discount!AG39</f>
        <v>0</v>
      </c>
      <c r="AH3" s="121">
        <f>Discount!AH39</f>
        <v>0</v>
      </c>
      <c r="AI3" s="121">
        <f>Discount!AI39</f>
        <v>0</v>
      </c>
      <c r="AJ3" s="121">
        <f>Discount!AJ39</f>
        <v>0</v>
      </c>
      <c r="AK3" s="121">
        <f>Discount!AK39</f>
        <v>0</v>
      </c>
      <c r="AL3" s="121">
        <f>Discount!AL39</f>
        <v>0</v>
      </c>
      <c r="AM3" s="121">
        <f>Discount!AM39</f>
        <v>0</v>
      </c>
      <c r="AN3" s="121">
        <f>Discount!AN39</f>
        <v>0</v>
      </c>
      <c r="AO3" s="121">
        <f>Discount!AO39</f>
        <v>0</v>
      </c>
      <c r="AP3" s="121">
        <f>Discount!AP39</f>
        <v>0</v>
      </c>
      <c r="AQ3" s="121">
        <f>Discount!AQ39</f>
        <v>0</v>
      </c>
      <c r="AR3" s="121">
        <f>Discount!AR39</f>
        <v>0</v>
      </c>
      <c r="AS3" s="121">
        <f>Discount!AS39</f>
        <v>0</v>
      </c>
      <c r="AT3" s="121">
        <f>Discount!AT39</f>
        <v>0</v>
      </c>
      <c r="AU3" s="121">
        <f>Discount!AU39</f>
        <v>0</v>
      </c>
      <c r="AV3" s="121">
        <f>Discount!AV39</f>
        <v>0</v>
      </c>
      <c r="AW3" s="121">
        <f>Discount!AW39</f>
        <v>0</v>
      </c>
      <c r="AX3" s="121">
        <f>Discount!AX39</f>
        <v>0</v>
      </c>
      <c r="AY3" s="121">
        <f>Discount!AY39</f>
        <v>0</v>
      </c>
      <c r="AZ3" s="121">
        <f>Discount!AZ39</f>
        <v>0</v>
      </c>
      <c r="BA3" s="121"/>
    </row>
    <row r="4" spans="1:53" s="29" customFormat="1" ht="15" customHeight="1" x14ac:dyDescent="0.25">
      <c r="A4" s="88"/>
      <c r="B4" s="120"/>
      <c r="C4" s="63"/>
      <c r="D4" s="125"/>
      <c r="E4" s="255" t="str">
        <f>Discount!E$22</f>
        <v>Benefit Inflation Factor</v>
      </c>
      <c r="F4" s="255" t="str">
        <f>Discount!F$22</f>
        <v>Estimated</v>
      </c>
      <c r="G4" s="255" t="str">
        <f>Discount!G$22</f>
        <v>Factor</v>
      </c>
      <c r="H4" s="239">
        <f>Discount!H$22</f>
        <v>1</v>
      </c>
      <c r="I4" s="330">
        <f>$H$4</f>
        <v>1</v>
      </c>
      <c r="J4" s="330">
        <f t="shared" ref="J4:AZ4" si="0">$H$4</f>
        <v>1</v>
      </c>
      <c r="K4" s="330">
        <f t="shared" si="0"/>
        <v>1</v>
      </c>
      <c r="L4" s="330">
        <f t="shared" si="0"/>
        <v>1</v>
      </c>
      <c r="M4" s="330">
        <f t="shared" si="0"/>
        <v>1</v>
      </c>
      <c r="N4" s="330">
        <f t="shared" si="0"/>
        <v>1</v>
      </c>
      <c r="O4" s="330">
        <f t="shared" si="0"/>
        <v>1</v>
      </c>
      <c r="P4" s="330">
        <f t="shared" si="0"/>
        <v>1</v>
      </c>
      <c r="Q4" s="330">
        <f t="shared" si="0"/>
        <v>1</v>
      </c>
      <c r="R4" s="330">
        <f t="shared" si="0"/>
        <v>1</v>
      </c>
      <c r="S4" s="330">
        <f t="shared" si="0"/>
        <v>1</v>
      </c>
      <c r="T4" s="330">
        <f t="shared" si="0"/>
        <v>1</v>
      </c>
      <c r="U4" s="330">
        <f t="shared" si="0"/>
        <v>1</v>
      </c>
      <c r="V4" s="330">
        <f t="shared" si="0"/>
        <v>1</v>
      </c>
      <c r="W4" s="330">
        <f t="shared" si="0"/>
        <v>1</v>
      </c>
      <c r="X4" s="330">
        <f t="shared" si="0"/>
        <v>1</v>
      </c>
      <c r="Y4" s="330">
        <f t="shared" si="0"/>
        <v>1</v>
      </c>
      <c r="Z4" s="330">
        <f t="shared" si="0"/>
        <v>1</v>
      </c>
      <c r="AA4" s="330">
        <f t="shared" si="0"/>
        <v>1</v>
      </c>
      <c r="AB4" s="330">
        <f t="shared" si="0"/>
        <v>1</v>
      </c>
      <c r="AC4" s="330">
        <f t="shared" si="0"/>
        <v>1</v>
      </c>
      <c r="AD4" s="330">
        <f t="shared" si="0"/>
        <v>1</v>
      </c>
      <c r="AE4" s="330">
        <f t="shared" si="0"/>
        <v>1</v>
      </c>
      <c r="AF4" s="330">
        <f t="shared" si="0"/>
        <v>1</v>
      </c>
      <c r="AG4" s="330">
        <f t="shared" si="0"/>
        <v>1</v>
      </c>
      <c r="AH4" s="330">
        <f t="shared" si="0"/>
        <v>1</v>
      </c>
      <c r="AI4" s="330">
        <f t="shared" si="0"/>
        <v>1</v>
      </c>
      <c r="AJ4" s="330">
        <f t="shared" si="0"/>
        <v>1</v>
      </c>
      <c r="AK4" s="330">
        <f t="shared" si="0"/>
        <v>1</v>
      </c>
      <c r="AL4" s="330">
        <f t="shared" si="0"/>
        <v>1</v>
      </c>
      <c r="AM4" s="330">
        <f t="shared" si="0"/>
        <v>1</v>
      </c>
      <c r="AN4" s="330">
        <f t="shared" si="0"/>
        <v>1</v>
      </c>
      <c r="AO4" s="330">
        <f t="shared" si="0"/>
        <v>1</v>
      </c>
      <c r="AP4" s="330">
        <f t="shared" si="0"/>
        <v>1</v>
      </c>
      <c r="AQ4" s="330">
        <f t="shared" si="0"/>
        <v>1</v>
      </c>
      <c r="AR4" s="330">
        <f t="shared" si="0"/>
        <v>1</v>
      </c>
      <c r="AS4" s="330">
        <f t="shared" si="0"/>
        <v>1</v>
      </c>
      <c r="AT4" s="330">
        <f t="shared" si="0"/>
        <v>1</v>
      </c>
      <c r="AU4" s="330">
        <f t="shared" si="0"/>
        <v>1</v>
      </c>
      <c r="AV4" s="330">
        <f t="shared" si="0"/>
        <v>1</v>
      </c>
      <c r="AW4" s="330">
        <f t="shared" si="0"/>
        <v>1</v>
      </c>
      <c r="AX4" s="330">
        <f t="shared" si="0"/>
        <v>1</v>
      </c>
      <c r="AY4" s="330">
        <f t="shared" si="0"/>
        <v>1</v>
      </c>
      <c r="AZ4" s="330">
        <f t="shared" si="0"/>
        <v>1</v>
      </c>
      <c r="BA4" s="330"/>
    </row>
    <row r="5" spans="1:53" s="29" customFormat="1" ht="15" customHeight="1" x14ac:dyDescent="0.25">
      <c r="A5" s="88"/>
      <c r="B5" s="120"/>
      <c r="C5" s="63"/>
      <c r="D5" s="125"/>
      <c r="E5" s="255"/>
      <c r="F5" s="255"/>
      <c r="G5" s="523"/>
      <c r="H5" s="360"/>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122"/>
      <c r="AN5" s="122"/>
      <c r="AO5" s="122"/>
      <c r="AP5" s="122"/>
      <c r="AQ5" s="122"/>
      <c r="AR5" s="122"/>
      <c r="AS5" s="122"/>
      <c r="AT5" s="122"/>
      <c r="AU5" s="122"/>
      <c r="AV5" s="122"/>
      <c r="AW5" s="122"/>
      <c r="AX5" s="122"/>
      <c r="AY5" s="122"/>
      <c r="AZ5" s="122"/>
      <c r="BA5" s="122"/>
    </row>
    <row r="6" spans="1:53" x14ac:dyDescent="0.25">
      <c r="E6" s="345" t="s">
        <v>68</v>
      </c>
      <c r="F6" s="345" t="s">
        <v>207</v>
      </c>
      <c r="G6" s="345" t="s">
        <v>208</v>
      </c>
      <c r="H6" s="193" t="s">
        <v>209</v>
      </c>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row>
    <row r="7" spans="1:53" x14ac:dyDescent="0.25">
      <c r="A7" s="27" t="s">
        <v>215</v>
      </c>
      <c r="E7" s="72"/>
      <c r="F7" s="72"/>
      <c r="G7" s="72"/>
      <c r="H7" s="26"/>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row>
    <row r="8" spans="1:53" x14ac:dyDescent="0.25">
      <c r="E8" s="72"/>
      <c r="F8" s="72"/>
      <c r="G8" s="72"/>
      <c r="H8" s="26"/>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row>
    <row r="9" spans="1:53" x14ac:dyDescent="0.25">
      <c r="B9" s="99" t="s">
        <v>292</v>
      </c>
      <c r="E9" s="72"/>
      <c r="F9" s="72"/>
      <c r="G9" s="72"/>
      <c r="H9" s="26"/>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row>
    <row r="10" spans="1:53" x14ac:dyDescent="0.25">
      <c r="E10" s="72"/>
      <c r="F10" s="72"/>
      <c r="G10" s="72"/>
      <c r="H10" s="26"/>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row>
    <row r="11" spans="1:53" x14ac:dyDescent="0.25">
      <c r="E11" s="281" t="str">
        <f>'Demand Estimation'!E198</f>
        <v xml:space="preserve">Travel Time Savings </v>
      </c>
      <c r="F11" s="281" t="s">
        <v>293</v>
      </c>
      <c r="G11" s="281" t="str">
        <f>'Demand Estimation'!G198</f>
        <v>Hour</v>
      </c>
      <c r="H11" s="194">
        <f>SUM(I11:AZ11)</f>
        <v>0</v>
      </c>
      <c r="I11" s="367">
        <f>'Demand Estimation'!I198</f>
        <v>0</v>
      </c>
      <c r="J11" s="367">
        <f>'Demand Estimation'!J198</f>
        <v>0</v>
      </c>
      <c r="K11" s="367">
        <f>'Demand Estimation'!K198</f>
        <v>0</v>
      </c>
      <c r="L11" s="367">
        <f>'Demand Estimation'!L198</f>
        <v>0</v>
      </c>
      <c r="M11" s="367">
        <f>'Demand Estimation'!M198</f>
        <v>0</v>
      </c>
      <c r="N11" s="367">
        <f>'Demand Estimation'!N198</f>
        <v>0</v>
      </c>
      <c r="O11" s="367">
        <f>'Demand Estimation'!O198</f>
        <v>0</v>
      </c>
      <c r="P11" s="367">
        <f>'Demand Estimation'!P198</f>
        <v>0</v>
      </c>
      <c r="Q11" s="367">
        <f>'Demand Estimation'!Q198</f>
        <v>0</v>
      </c>
      <c r="R11" s="367">
        <f>'Demand Estimation'!R198</f>
        <v>0</v>
      </c>
      <c r="S11" s="367">
        <f>'Demand Estimation'!S198</f>
        <v>0</v>
      </c>
      <c r="T11" s="367">
        <f>'Demand Estimation'!T198</f>
        <v>0</v>
      </c>
      <c r="U11" s="367">
        <f>'Demand Estimation'!U198</f>
        <v>0</v>
      </c>
      <c r="V11" s="367">
        <f>'Demand Estimation'!V198</f>
        <v>0</v>
      </c>
      <c r="W11" s="367">
        <f>'Demand Estimation'!W198</f>
        <v>0</v>
      </c>
      <c r="X11" s="367">
        <f>'Demand Estimation'!X198</f>
        <v>0</v>
      </c>
      <c r="Y11" s="367">
        <f>'Demand Estimation'!Y198</f>
        <v>0</v>
      </c>
      <c r="Z11" s="367">
        <f>'Demand Estimation'!Z198</f>
        <v>0</v>
      </c>
      <c r="AA11" s="367">
        <f>'Demand Estimation'!AA198</f>
        <v>0</v>
      </c>
      <c r="AB11" s="367">
        <f>'Demand Estimation'!AB198</f>
        <v>0</v>
      </c>
      <c r="AC11" s="367">
        <f>'Demand Estimation'!AC198</f>
        <v>0</v>
      </c>
      <c r="AD11" s="367">
        <f>'Demand Estimation'!AD198</f>
        <v>0</v>
      </c>
      <c r="AE11" s="367">
        <f>'Demand Estimation'!AE198</f>
        <v>0</v>
      </c>
      <c r="AF11" s="367">
        <f>'Demand Estimation'!AF198</f>
        <v>0</v>
      </c>
      <c r="AG11" s="367">
        <f>'Demand Estimation'!AG198</f>
        <v>0</v>
      </c>
      <c r="AH11" s="367">
        <f>'Demand Estimation'!AH198</f>
        <v>0</v>
      </c>
      <c r="AI11" s="367">
        <f>'Demand Estimation'!AI198</f>
        <v>0</v>
      </c>
      <c r="AJ11" s="367">
        <f>'Demand Estimation'!AJ198</f>
        <v>0</v>
      </c>
      <c r="AK11" s="367">
        <f>'Demand Estimation'!AK198</f>
        <v>0</v>
      </c>
      <c r="AL11" s="367">
        <f>'Demand Estimation'!AL198</f>
        <v>0</v>
      </c>
      <c r="AM11" s="367">
        <f>'Demand Estimation'!AM198</f>
        <v>0</v>
      </c>
      <c r="AN11" s="367">
        <f>'Demand Estimation'!AN198</f>
        <v>0</v>
      </c>
      <c r="AO11" s="367">
        <f>'Demand Estimation'!AO198</f>
        <v>0</v>
      </c>
      <c r="AP11" s="367">
        <f>'Demand Estimation'!AP198</f>
        <v>0</v>
      </c>
      <c r="AQ11" s="367">
        <f>'Demand Estimation'!AQ198</f>
        <v>0</v>
      </c>
      <c r="AR11" s="367">
        <f>'Demand Estimation'!AR198</f>
        <v>0</v>
      </c>
      <c r="AS11" s="367">
        <f>'Demand Estimation'!AS198</f>
        <v>0</v>
      </c>
      <c r="AT11" s="367">
        <f>'Demand Estimation'!AT198</f>
        <v>0</v>
      </c>
      <c r="AU11" s="367">
        <f>'Demand Estimation'!AU198</f>
        <v>0</v>
      </c>
      <c r="AV11" s="367">
        <f>'Demand Estimation'!AV198</f>
        <v>0</v>
      </c>
      <c r="AW11" s="367">
        <f>'Demand Estimation'!AW198</f>
        <v>0</v>
      </c>
      <c r="AX11" s="367">
        <f>'Demand Estimation'!AX198</f>
        <v>0</v>
      </c>
      <c r="AY11" s="367">
        <f>'Demand Estimation'!AY198</f>
        <v>0</v>
      </c>
      <c r="AZ11" s="367">
        <f>'Demand Estimation'!BA198</f>
        <v>0</v>
      </c>
      <c r="BA11" s="41"/>
    </row>
    <row r="12" spans="1:53" x14ac:dyDescent="0.25">
      <c r="E12" s="281" t="str">
        <f>'Stock Value'!E32</f>
        <v>All Purposes - Value of Time</v>
      </c>
      <c r="F12" s="281" t="str">
        <f>'Stock Value'!F32</f>
        <v>USDOT BCA Guidance Feb 2021</v>
      </c>
      <c r="G12" s="281" t="str">
        <f>'Stock Value'!G32</f>
        <v>2021$ per person-hour</v>
      </c>
      <c r="H12" s="194"/>
      <c r="I12" s="367">
        <f>'Stock Value'!$H$34*I$4</f>
        <v>35.239007733017282</v>
      </c>
      <c r="J12" s="367">
        <f>'Stock Value'!$H$34*J$4</f>
        <v>35.239007733017282</v>
      </c>
      <c r="K12" s="367">
        <f>'Stock Value'!$H$34*K$4</f>
        <v>35.239007733017282</v>
      </c>
      <c r="L12" s="367">
        <f>'Stock Value'!$H$34*L$4</f>
        <v>35.239007733017282</v>
      </c>
      <c r="M12" s="367">
        <f>'Stock Value'!$H$34*M$4</f>
        <v>35.239007733017282</v>
      </c>
      <c r="N12" s="367">
        <f>'Stock Value'!$H$34*N$4</f>
        <v>35.239007733017282</v>
      </c>
      <c r="O12" s="367">
        <f>'Stock Value'!$H$34*O$4</f>
        <v>35.239007733017282</v>
      </c>
      <c r="P12" s="367">
        <f>'Stock Value'!$H$34*P$4</f>
        <v>35.239007733017282</v>
      </c>
      <c r="Q12" s="367">
        <f>'Stock Value'!$H$34*Q$4</f>
        <v>35.239007733017282</v>
      </c>
      <c r="R12" s="367">
        <f>'Stock Value'!$H$34*R$4</f>
        <v>35.239007733017282</v>
      </c>
      <c r="S12" s="367">
        <f>'Stock Value'!$H$34*S$4</f>
        <v>35.239007733017282</v>
      </c>
      <c r="T12" s="367">
        <f>'Stock Value'!$H$34*T$4</f>
        <v>35.239007733017282</v>
      </c>
      <c r="U12" s="367">
        <f>'Stock Value'!$H$34*U$4</f>
        <v>35.239007733017282</v>
      </c>
      <c r="V12" s="367">
        <f>'Stock Value'!$H$34*V$4</f>
        <v>35.239007733017282</v>
      </c>
      <c r="W12" s="367">
        <f>'Stock Value'!$H$34*W$4</f>
        <v>35.239007733017282</v>
      </c>
      <c r="X12" s="367">
        <f>'Stock Value'!$H$34*X$4</f>
        <v>35.239007733017282</v>
      </c>
      <c r="Y12" s="367">
        <f>'Stock Value'!$H$34*Y$4</f>
        <v>35.239007733017282</v>
      </c>
      <c r="Z12" s="367">
        <f>'Stock Value'!$H$34*Z$4</f>
        <v>35.239007733017282</v>
      </c>
      <c r="AA12" s="367">
        <f>'Stock Value'!$H$34*AA$4</f>
        <v>35.239007733017282</v>
      </c>
      <c r="AB12" s="367">
        <f>'Stock Value'!$H$34*AB$4</f>
        <v>35.239007733017282</v>
      </c>
      <c r="AC12" s="367">
        <f>'Stock Value'!$H$34*AC$4</f>
        <v>35.239007733017282</v>
      </c>
      <c r="AD12" s="367">
        <f>'Stock Value'!$H$34*AD$4</f>
        <v>35.239007733017282</v>
      </c>
      <c r="AE12" s="367">
        <f>'Stock Value'!$H$34*AE$4</f>
        <v>35.239007733017282</v>
      </c>
      <c r="AF12" s="367">
        <f>'Stock Value'!$H$34*AF$4</f>
        <v>35.239007733017282</v>
      </c>
      <c r="AG12" s="367">
        <f>'Stock Value'!$H$34*AG$4</f>
        <v>35.239007733017282</v>
      </c>
      <c r="AH12" s="367">
        <f>'Stock Value'!$H$34*AH$4</f>
        <v>35.239007733017282</v>
      </c>
      <c r="AI12" s="367">
        <f>'Stock Value'!$H$34*AI$4</f>
        <v>35.239007733017282</v>
      </c>
      <c r="AJ12" s="367">
        <f>'Stock Value'!$H$34*AJ$4</f>
        <v>35.239007733017282</v>
      </c>
      <c r="AK12" s="367">
        <f>'Stock Value'!$H$34*AK$4</f>
        <v>35.239007733017282</v>
      </c>
      <c r="AL12" s="367">
        <f>'Stock Value'!$H$34*AL$4</f>
        <v>35.239007733017282</v>
      </c>
      <c r="AM12" s="367">
        <f>'Stock Value'!$H$34*AM$4</f>
        <v>35.239007733017282</v>
      </c>
      <c r="AN12" s="367">
        <f>'Stock Value'!$H$34*AN$4</f>
        <v>35.239007733017282</v>
      </c>
      <c r="AO12" s="367">
        <f>'Stock Value'!$H$34*AO$4</f>
        <v>35.239007733017282</v>
      </c>
      <c r="AP12" s="367">
        <f>'Stock Value'!$H$34*AP$4</f>
        <v>35.239007733017282</v>
      </c>
      <c r="AQ12" s="367">
        <f>'Stock Value'!$H$34*AQ$4</f>
        <v>35.239007733017282</v>
      </c>
      <c r="AR12" s="367">
        <f>'Stock Value'!$H$34*AR$4</f>
        <v>35.239007733017282</v>
      </c>
      <c r="AS12" s="367">
        <f>'Stock Value'!$H$34*AS$4</f>
        <v>35.239007733017282</v>
      </c>
      <c r="AT12" s="367">
        <f>'Stock Value'!$H$34*AT$4</f>
        <v>35.239007733017282</v>
      </c>
      <c r="AU12" s="367">
        <f>'Stock Value'!$H$34*AU$4</f>
        <v>35.239007733017282</v>
      </c>
      <c r="AV12" s="367">
        <f>'Stock Value'!$H$34*AV$4</f>
        <v>35.239007733017282</v>
      </c>
      <c r="AW12" s="367">
        <f>'Stock Value'!$H$34*AW$4</f>
        <v>35.239007733017282</v>
      </c>
      <c r="AX12" s="367">
        <f>'Stock Value'!$H$34*AX$4</f>
        <v>35.239007733017282</v>
      </c>
      <c r="AY12" s="367">
        <f>'Stock Value'!$H$34*AY$4</f>
        <v>35.239007733017282</v>
      </c>
      <c r="AZ12" s="367">
        <f>'Stock Value'!$H$34*AZ$4</f>
        <v>35.239007733017282</v>
      </c>
      <c r="BA12" s="367"/>
    </row>
    <row r="13" spans="1:53" x14ac:dyDescent="0.25">
      <c r="E13" s="281"/>
      <c r="F13" s="281"/>
      <c r="G13" s="281"/>
      <c r="H13" s="194"/>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row>
    <row r="14" spans="1:53" s="27" customFormat="1" x14ac:dyDescent="0.25">
      <c r="B14" s="99"/>
      <c r="C14" s="106"/>
      <c r="D14" s="131"/>
      <c r="E14" s="492" t="s">
        <v>294</v>
      </c>
      <c r="F14" s="492" t="s">
        <v>295</v>
      </c>
      <c r="G14" s="492" t="s">
        <v>296</v>
      </c>
      <c r="H14" s="369">
        <f>SUM(I14:BA14)</f>
        <v>0</v>
      </c>
      <c r="I14" s="358">
        <f t="shared" ref="I14:AZ14" si="1">I11*I12*I$3</f>
        <v>0</v>
      </c>
      <c r="J14" s="358">
        <f t="shared" si="1"/>
        <v>0</v>
      </c>
      <c r="K14" s="358">
        <f t="shared" si="1"/>
        <v>0</v>
      </c>
      <c r="L14" s="358">
        <f t="shared" si="1"/>
        <v>0</v>
      </c>
      <c r="M14" s="358">
        <f t="shared" si="1"/>
        <v>0</v>
      </c>
      <c r="N14" s="358">
        <f t="shared" si="1"/>
        <v>0</v>
      </c>
      <c r="O14" s="358">
        <f t="shared" si="1"/>
        <v>0</v>
      </c>
      <c r="P14" s="358">
        <f t="shared" si="1"/>
        <v>0</v>
      </c>
      <c r="Q14" s="358">
        <f t="shared" si="1"/>
        <v>0</v>
      </c>
      <c r="R14" s="358">
        <f t="shared" si="1"/>
        <v>0</v>
      </c>
      <c r="S14" s="358">
        <f t="shared" si="1"/>
        <v>0</v>
      </c>
      <c r="T14" s="358">
        <f t="shared" si="1"/>
        <v>0</v>
      </c>
      <c r="U14" s="358">
        <f t="shared" si="1"/>
        <v>0</v>
      </c>
      <c r="V14" s="358">
        <f t="shared" si="1"/>
        <v>0</v>
      </c>
      <c r="W14" s="358">
        <f t="shared" si="1"/>
        <v>0</v>
      </c>
      <c r="X14" s="358">
        <f t="shared" si="1"/>
        <v>0</v>
      </c>
      <c r="Y14" s="358">
        <f t="shared" si="1"/>
        <v>0</v>
      </c>
      <c r="Z14" s="358">
        <f t="shared" si="1"/>
        <v>0</v>
      </c>
      <c r="AA14" s="358">
        <f t="shared" si="1"/>
        <v>0</v>
      </c>
      <c r="AB14" s="358">
        <f t="shared" si="1"/>
        <v>0</v>
      </c>
      <c r="AC14" s="358">
        <f t="shared" si="1"/>
        <v>0</v>
      </c>
      <c r="AD14" s="358">
        <f t="shared" si="1"/>
        <v>0</v>
      </c>
      <c r="AE14" s="358">
        <f t="shared" si="1"/>
        <v>0</v>
      </c>
      <c r="AF14" s="358">
        <f t="shared" si="1"/>
        <v>0</v>
      </c>
      <c r="AG14" s="358">
        <f t="shared" si="1"/>
        <v>0</v>
      </c>
      <c r="AH14" s="358">
        <f t="shared" si="1"/>
        <v>0</v>
      </c>
      <c r="AI14" s="358">
        <f t="shared" si="1"/>
        <v>0</v>
      </c>
      <c r="AJ14" s="358">
        <f t="shared" si="1"/>
        <v>0</v>
      </c>
      <c r="AK14" s="358">
        <f t="shared" si="1"/>
        <v>0</v>
      </c>
      <c r="AL14" s="358">
        <f t="shared" si="1"/>
        <v>0</v>
      </c>
      <c r="AM14" s="358">
        <f t="shared" si="1"/>
        <v>0</v>
      </c>
      <c r="AN14" s="358">
        <f t="shared" si="1"/>
        <v>0</v>
      </c>
      <c r="AO14" s="358">
        <f t="shared" si="1"/>
        <v>0</v>
      </c>
      <c r="AP14" s="358">
        <f t="shared" si="1"/>
        <v>0</v>
      </c>
      <c r="AQ14" s="358">
        <f t="shared" si="1"/>
        <v>0</v>
      </c>
      <c r="AR14" s="358">
        <f t="shared" si="1"/>
        <v>0</v>
      </c>
      <c r="AS14" s="358">
        <f t="shared" si="1"/>
        <v>0</v>
      </c>
      <c r="AT14" s="358">
        <f t="shared" si="1"/>
        <v>0</v>
      </c>
      <c r="AU14" s="358">
        <f t="shared" si="1"/>
        <v>0</v>
      </c>
      <c r="AV14" s="358">
        <f t="shared" si="1"/>
        <v>0</v>
      </c>
      <c r="AW14" s="358">
        <f t="shared" si="1"/>
        <v>0</v>
      </c>
      <c r="AX14" s="358">
        <f t="shared" si="1"/>
        <v>0</v>
      </c>
      <c r="AY14" s="358">
        <f t="shared" si="1"/>
        <v>0</v>
      </c>
      <c r="AZ14" s="358">
        <f t="shared" si="1"/>
        <v>0</v>
      </c>
      <c r="BA14" s="358"/>
    </row>
    <row r="15" spans="1:53" s="17" customFormat="1" x14ac:dyDescent="0.25">
      <c r="A15" s="27"/>
      <c r="B15" s="99"/>
      <c r="C15" s="64"/>
      <c r="D15" s="130"/>
      <c r="E15" s="447"/>
      <c r="F15" s="447"/>
      <c r="G15" s="447"/>
      <c r="H15" s="208"/>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row>
    <row r="16" spans="1:53" s="17" customFormat="1" x14ac:dyDescent="0.25">
      <c r="A16" s="27"/>
      <c r="B16" s="99" t="s">
        <v>297</v>
      </c>
      <c r="C16" s="64"/>
      <c r="D16" s="130"/>
      <c r="E16" s="447"/>
      <c r="F16" s="447"/>
      <c r="G16" s="447"/>
      <c r="H16" s="208"/>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row>
    <row r="17" spans="1:53" s="17" customFormat="1" x14ac:dyDescent="0.25">
      <c r="A17" s="27"/>
      <c r="B17" s="99"/>
      <c r="C17" s="64"/>
      <c r="D17" s="130"/>
      <c r="E17" s="447"/>
      <c r="F17" s="447"/>
      <c r="G17" s="447"/>
      <c r="H17" s="208"/>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row>
    <row r="18" spans="1:53" x14ac:dyDescent="0.25">
      <c r="E18" s="281" t="str">
        <f>'Demand Estimation'!E$160</f>
        <v xml:space="preserve"> Reduction in Auto VMT Due to New Bike Users</v>
      </c>
      <c r="F18" s="281" t="str">
        <f>'Demand Estimation'!F$160</f>
        <v>Calculated</v>
      </c>
      <c r="G18" s="281" t="str">
        <f>'Demand Estimation'!G$160</f>
        <v>Miles</v>
      </c>
      <c r="H18" s="192"/>
      <c r="I18" s="38">
        <f>'Demand Estimation'!I$160</f>
        <v>0</v>
      </c>
      <c r="J18" s="38">
        <f>'Demand Estimation'!J$160</f>
        <v>0</v>
      </c>
      <c r="K18" s="38">
        <f>'Demand Estimation'!K$160</f>
        <v>0</v>
      </c>
      <c r="L18" s="38">
        <f>'Demand Estimation'!L$160</f>
        <v>0</v>
      </c>
      <c r="M18" s="38">
        <f>'Demand Estimation'!M$160</f>
        <v>0</v>
      </c>
      <c r="N18" s="38">
        <f>'Demand Estimation'!N$160</f>
        <v>0</v>
      </c>
      <c r="O18" s="38">
        <f>'Demand Estimation'!O$160</f>
        <v>0</v>
      </c>
      <c r="P18" s="38">
        <f>'Demand Estimation'!P$160</f>
        <v>0</v>
      </c>
      <c r="Q18" s="38">
        <f>'Demand Estimation'!Q$160</f>
        <v>0</v>
      </c>
      <c r="R18" s="38">
        <f>'Demand Estimation'!R$160</f>
        <v>0</v>
      </c>
      <c r="S18" s="38">
        <f>'Demand Estimation'!S$160</f>
        <v>0</v>
      </c>
      <c r="T18" s="38">
        <f>'Demand Estimation'!T$160</f>
        <v>0</v>
      </c>
      <c r="U18" s="38">
        <f>'Demand Estimation'!U$160</f>
        <v>0</v>
      </c>
      <c r="V18" s="38">
        <f>'Demand Estimation'!V$160</f>
        <v>0</v>
      </c>
      <c r="W18" s="38">
        <f>'Demand Estimation'!W$160</f>
        <v>0</v>
      </c>
      <c r="X18" s="38">
        <f>'Demand Estimation'!X$160</f>
        <v>0</v>
      </c>
      <c r="Y18" s="38">
        <f>'Demand Estimation'!Y$160</f>
        <v>0</v>
      </c>
      <c r="Z18" s="38">
        <f>'Demand Estimation'!Z$160</f>
        <v>0</v>
      </c>
      <c r="AA18" s="38">
        <f>'Demand Estimation'!AA$160</f>
        <v>0</v>
      </c>
      <c r="AB18" s="38">
        <f>'Demand Estimation'!AB$160</f>
        <v>0</v>
      </c>
      <c r="AC18" s="38">
        <f>'Demand Estimation'!AC$160</f>
        <v>0</v>
      </c>
      <c r="AD18" s="38">
        <f>'Demand Estimation'!AD$160</f>
        <v>0</v>
      </c>
      <c r="AE18" s="38">
        <f>'Demand Estimation'!AE$160</f>
        <v>0</v>
      </c>
      <c r="AF18" s="38">
        <f>'Demand Estimation'!AF$160</f>
        <v>0</v>
      </c>
      <c r="AG18" s="38">
        <f>'Demand Estimation'!AG$160</f>
        <v>0</v>
      </c>
      <c r="AH18" s="38">
        <f>'Demand Estimation'!AH$160</f>
        <v>0</v>
      </c>
      <c r="AI18" s="38">
        <f>'Demand Estimation'!AI$160</f>
        <v>0</v>
      </c>
      <c r="AJ18" s="38">
        <f>'Demand Estimation'!AJ$160</f>
        <v>0</v>
      </c>
      <c r="AK18" s="38">
        <f>'Demand Estimation'!AK$160</f>
        <v>0</v>
      </c>
      <c r="AL18" s="38">
        <f>'Demand Estimation'!AL$160</f>
        <v>0</v>
      </c>
      <c r="AM18" s="38">
        <f>'Demand Estimation'!AM$160</f>
        <v>0</v>
      </c>
      <c r="AN18" s="38">
        <f>'Demand Estimation'!AN$160</f>
        <v>0</v>
      </c>
      <c r="AO18" s="38">
        <f>'Demand Estimation'!AO$160</f>
        <v>0</v>
      </c>
      <c r="AP18" s="38">
        <f>'Demand Estimation'!AP$160</f>
        <v>0</v>
      </c>
      <c r="AQ18" s="38">
        <f>'Demand Estimation'!AQ$160</f>
        <v>0</v>
      </c>
      <c r="AR18" s="38">
        <f>'Demand Estimation'!AR$160</f>
        <v>0</v>
      </c>
      <c r="AS18" s="38">
        <f>'Demand Estimation'!AS$160</f>
        <v>0</v>
      </c>
      <c r="AT18" s="38">
        <f>'Demand Estimation'!AT$160</f>
        <v>0</v>
      </c>
      <c r="AU18" s="38">
        <f>'Demand Estimation'!AU$160</f>
        <v>0</v>
      </c>
      <c r="AV18" s="38">
        <f>'Demand Estimation'!AV$160</f>
        <v>0</v>
      </c>
      <c r="AW18" s="38">
        <f>'Demand Estimation'!AW$160</f>
        <v>0</v>
      </c>
      <c r="AX18" s="38">
        <f>'Demand Estimation'!AX$160</f>
        <v>0</v>
      </c>
      <c r="AY18" s="38">
        <f>'Demand Estimation'!AY$160</f>
        <v>0</v>
      </c>
      <c r="AZ18" s="38">
        <f>'Demand Estimation'!BA$160</f>
        <v>0</v>
      </c>
    </row>
    <row r="19" spans="1:53" x14ac:dyDescent="0.25">
      <c r="E19" s="281" t="str">
        <f>'Stock Value'!E46</f>
        <v>Vehicle Operating Costs - Light Duty Vehicles</v>
      </c>
      <c r="F19" s="281" t="str">
        <f>'Stock Value'!F46</f>
        <v>USDOT BCA Guidance Feb 2021</v>
      </c>
      <c r="G19" s="281" t="str">
        <f>'Stock Value'!G46</f>
        <v>2021$s / VMT</v>
      </c>
      <c r="H19" s="192"/>
      <c r="I19" s="38">
        <f>'Stock Value'!$H$46*I$4</f>
        <v>0.45048045373999984</v>
      </c>
      <c r="J19" s="38">
        <f>'Stock Value'!$H$46*J$4</f>
        <v>0.45048045373999984</v>
      </c>
      <c r="K19" s="38">
        <f>'Stock Value'!$H$46*K$4</f>
        <v>0.45048045373999984</v>
      </c>
      <c r="L19" s="38">
        <f>'Stock Value'!$H$46*L$4</f>
        <v>0.45048045373999984</v>
      </c>
      <c r="M19" s="38">
        <f>'Stock Value'!$H$46*M$4</f>
        <v>0.45048045373999984</v>
      </c>
      <c r="N19" s="38">
        <f>'Stock Value'!$H$46*N$4</f>
        <v>0.45048045373999984</v>
      </c>
      <c r="O19" s="38">
        <f>'Stock Value'!$H$46*O$4</f>
        <v>0.45048045373999984</v>
      </c>
      <c r="P19" s="38">
        <f>'Stock Value'!$H$46*P$4</f>
        <v>0.45048045373999984</v>
      </c>
      <c r="Q19" s="38">
        <f>'Stock Value'!$H$46*Q$4</f>
        <v>0.45048045373999984</v>
      </c>
      <c r="R19" s="38">
        <f>'Stock Value'!$H$46*R$4</f>
        <v>0.45048045373999984</v>
      </c>
      <c r="S19" s="38">
        <f>'Stock Value'!$H$46*S$4</f>
        <v>0.45048045373999984</v>
      </c>
      <c r="T19" s="38">
        <f>'Stock Value'!$H$46*T$4</f>
        <v>0.45048045373999984</v>
      </c>
      <c r="U19" s="38">
        <f>'Stock Value'!$H$46*U$4</f>
        <v>0.45048045373999984</v>
      </c>
      <c r="V19" s="38">
        <f>'Stock Value'!$H$46*V$4</f>
        <v>0.45048045373999984</v>
      </c>
      <c r="W19" s="38">
        <f>'Stock Value'!$H$46*W$4</f>
        <v>0.45048045373999984</v>
      </c>
      <c r="X19" s="38">
        <f>'Stock Value'!$H$46*X$4</f>
        <v>0.45048045373999984</v>
      </c>
      <c r="Y19" s="38">
        <f>'Stock Value'!$H$46*Y$4</f>
        <v>0.45048045373999984</v>
      </c>
      <c r="Z19" s="38">
        <f>'Stock Value'!$H$46*Z$4</f>
        <v>0.45048045373999984</v>
      </c>
      <c r="AA19" s="38">
        <f>'Stock Value'!$H$46*AA$4</f>
        <v>0.45048045373999984</v>
      </c>
      <c r="AB19" s="38">
        <f>'Stock Value'!$H$46*AB$4</f>
        <v>0.45048045373999984</v>
      </c>
      <c r="AC19" s="38">
        <f>'Stock Value'!$H$46*AC$4</f>
        <v>0.45048045373999984</v>
      </c>
      <c r="AD19" s="38">
        <f>'Stock Value'!$H$46*AD$4</f>
        <v>0.45048045373999984</v>
      </c>
      <c r="AE19" s="38">
        <f>'Stock Value'!$H$46*AE$4</f>
        <v>0.45048045373999984</v>
      </c>
      <c r="AF19" s="38">
        <f>'Stock Value'!$H$46*AF$4</f>
        <v>0.45048045373999984</v>
      </c>
      <c r="AG19" s="38">
        <f>'Stock Value'!$H$46*AG$4</f>
        <v>0.45048045373999984</v>
      </c>
      <c r="AH19" s="38">
        <f>'Stock Value'!$H$46*AH$4</f>
        <v>0.45048045373999984</v>
      </c>
      <c r="AI19" s="38">
        <f>'Stock Value'!$H$46*AI$4</f>
        <v>0.45048045373999984</v>
      </c>
      <c r="AJ19" s="38">
        <f>'Stock Value'!$H$46*AJ$4</f>
        <v>0.45048045373999984</v>
      </c>
      <c r="AK19" s="38">
        <f>'Stock Value'!$H$46*AK$4</f>
        <v>0.45048045373999984</v>
      </c>
      <c r="AL19" s="38">
        <f>'Stock Value'!$H$46*AL$4</f>
        <v>0.45048045373999984</v>
      </c>
      <c r="AM19" s="38">
        <f>'Stock Value'!$H$46*AM$4</f>
        <v>0.45048045373999984</v>
      </c>
      <c r="AN19" s="38">
        <f>'Stock Value'!$H$46*AN$4</f>
        <v>0.45048045373999984</v>
      </c>
      <c r="AO19" s="38">
        <f>'Stock Value'!$H$46*AO$4</f>
        <v>0.45048045373999984</v>
      </c>
      <c r="AP19" s="38">
        <f>'Stock Value'!$H$46*AP$4</f>
        <v>0.45048045373999984</v>
      </c>
      <c r="AQ19" s="38">
        <f>'Stock Value'!$H$46*AQ$4</f>
        <v>0.45048045373999984</v>
      </c>
      <c r="AR19" s="38">
        <f>'Stock Value'!$H$46*AR$4</f>
        <v>0.45048045373999984</v>
      </c>
      <c r="AS19" s="38">
        <f>'Stock Value'!$H$46*AS$4</f>
        <v>0.45048045373999984</v>
      </c>
      <c r="AT19" s="38">
        <f>'Stock Value'!$H$46*AT$4</f>
        <v>0.45048045373999984</v>
      </c>
      <c r="AU19" s="38">
        <f>'Stock Value'!$H$46*AU$4</f>
        <v>0.45048045373999984</v>
      </c>
      <c r="AV19" s="38">
        <f>'Stock Value'!$H$46*AV$4</f>
        <v>0.45048045373999984</v>
      </c>
      <c r="AW19" s="38">
        <f>'Stock Value'!$H$46*AW$4</f>
        <v>0.45048045373999984</v>
      </c>
      <c r="AX19" s="38">
        <f>'Stock Value'!$H$46*AX$4</f>
        <v>0.45048045373999984</v>
      </c>
      <c r="AY19" s="38">
        <f>'Stock Value'!$H$46*AY$4</f>
        <v>0.45048045373999984</v>
      </c>
      <c r="AZ19" s="38">
        <f>'Stock Value'!$H$46*AZ$4</f>
        <v>0.45048045373999984</v>
      </c>
      <c r="BA19" s="37"/>
    </row>
    <row r="20" spans="1:53" x14ac:dyDescent="0.25">
      <c r="E20" s="281"/>
      <c r="F20" s="281"/>
      <c r="G20" s="281"/>
      <c r="H20" s="192"/>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7"/>
    </row>
    <row r="21" spans="1:53" s="1" customFormat="1" x14ac:dyDescent="0.25">
      <c r="A21" s="27"/>
      <c r="B21" s="99"/>
      <c r="C21" s="106"/>
      <c r="D21" s="131"/>
      <c r="E21" s="492" t="s">
        <v>298</v>
      </c>
      <c r="F21" s="492" t="s">
        <v>295</v>
      </c>
      <c r="G21" s="492" t="s">
        <v>296</v>
      </c>
      <c r="H21" s="357">
        <f>SUM(I21:BA21)</f>
        <v>0</v>
      </c>
      <c r="I21" s="324">
        <f t="shared" ref="I21:AZ21" si="2">I18*I19</f>
        <v>0</v>
      </c>
      <c r="J21" s="324">
        <f t="shared" si="2"/>
        <v>0</v>
      </c>
      <c r="K21" s="324">
        <f t="shared" si="2"/>
        <v>0</v>
      </c>
      <c r="L21" s="324">
        <f t="shared" si="2"/>
        <v>0</v>
      </c>
      <c r="M21" s="324">
        <f t="shared" si="2"/>
        <v>0</v>
      </c>
      <c r="N21" s="324">
        <f t="shared" si="2"/>
        <v>0</v>
      </c>
      <c r="O21" s="324">
        <f t="shared" si="2"/>
        <v>0</v>
      </c>
      <c r="P21" s="324">
        <f t="shared" si="2"/>
        <v>0</v>
      </c>
      <c r="Q21" s="324">
        <f t="shared" si="2"/>
        <v>0</v>
      </c>
      <c r="R21" s="324">
        <f t="shared" si="2"/>
        <v>0</v>
      </c>
      <c r="S21" s="324">
        <f t="shared" si="2"/>
        <v>0</v>
      </c>
      <c r="T21" s="324">
        <f t="shared" si="2"/>
        <v>0</v>
      </c>
      <c r="U21" s="324">
        <f t="shared" si="2"/>
        <v>0</v>
      </c>
      <c r="V21" s="324">
        <f t="shared" si="2"/>
        <v>0</v>
      </c>
      <c r="W21" s="324">
        <f t="shared" si="2"/>
        <v>0</v>
      </c>
      <c r="X21" s="324">
        <f t="shared" si="2"/>
        <v>0</v>
      </c>
      <c r="Y21" s="324">
        <f t="shared" si="2"/>
        <v>0</v>
      </c>
      <c r="Z21" s="324">
        <f t="shared" si="2"/>
        <v>0</v>
      </c>
      <c r="AA21" s="324">
        <f t="shared" si="2"/>
        <v>0</v>
      </c>
      <c r="AB21" s="324">
        <f t="shared" si="2"/>
        <v>0</v>
      </c>
      <c r="AC21" s="324">
        <f t="shared" si="2"/>
        <v>0</v>
      </c>
      <c r="AD21" s="324">
        <f t="shared" si="2"/>
        <v>0</v>
      </c>
      <c r="AE21" s="324">
        <f t="shared" si="2"/>
        <v>0</v>
      </c>
      <c r="AF21" s="324">
        <f t="shared" si="2"/>
        <v>0</v>
      </c>
      <c r="AG21" s="324">
        <f t="shared" si="2"/>
        <v>0</v>
      </c>
      <c r="AH21" s="324">
        <f t="shared" si="2"/>
        <v>0</v>
      </c>
      <c r="AI21" s="324">
        <f t="shared" si="2"/>
        <v>0</v>
      </c>
      <c r="AJ21" s="324">
        <f t="shared" si="2"/>
        <v>0</v>
      </c>
      <c r="AK21" s="324">
        <f t="shared" si="2"/>
        <v>0</v>
      </c>
      <c r="AL21" s="324">
        <f t="shared" si="2"/>
        <v>0</v>
      </c>
      <c r="AM21" s="324">
        <f t="shared" si="2"/>
        <v>0</v>
      </c>
      <c r="AN21" s="324">
        <f t="shared" si="2"/>
        <v>0</v>
      </c>
      <c r="AO21" s="324">
        <f t="shared" si="2"/>
        <v>0</v>
      </c>
      <c r="AP21" s="324">
        <f t="shared" si="2"/>
        <v>0</v>
      </c>
      <c r="AQ21" s="324">
        <f t="shared" si="2"/>
        <v>0</v>
      </c>
      <c r="AR21" s="324">
        <f t="shared" si="2"/>
        <v>0</v>
      </c>
      <c r="AS21" s="324">
        <f t="shared" si="2"/>
        <v>0</v>
      </c>
      <c r="AT21" s="324">
        <f t="shared" si="2"/>
        <v>0</v>
      </c>
      <c r="AU21" s="324">
        <f t="shared" si="2"/>
        <v>0</v>
      </c>
      <c r="AV21" s="324">
        <f t="shared" si="2"/>
        <v>0</v>
      </c>
      <c r="AW21" s="324">
        <f t="shared" si="2"/>
        <v>0</v>
      </c>
      <c r="AX21" s="324">
        <f t="shared" si="2"/>
        <v>0</v>
      </c>
      <c r="AY21" s="324">
        <f t="shared" si="2"/>
        <v>0</v>
      </c>
      <c r="AZ21" s="324">
        <f t="shared" si="2"/>
        <v>0</v>
      </c>
      <c r="BA21" s="355"/>
    </row>
    <row r="22" spans="1:53" x14ac:dyDescent="0.25">
      <c r="E22" s="281"/>
      <c r="F22" s="281"/>
      <c r="G22" s="281"/>
      <c r="H22" s="6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row>
    <row r="23" spans="1:53" s="17" customFormat="1" x14ac:dyDescent="0.25">
      <c r="A23" s="27"/>
      <c r="B23" s="99" t="s">
        <v>299</v>
      </c>
      <c r="C23" s="64"/>
      <c r="D23" s="130"/>
      <c r="E23" s="447"/>
      <c r="F23" s="447"/>
      <c r="G23" s="447"/>
      <c r="H23" s="208"/>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row>
    <row r="24" spans="1:53" x14ac:dyDescent="0.25">
      <c r="E24" s="281"/>
      <c r="F24" s="281"/>
      <c r="G24" s="281"/>
      <c r="H24" s="6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row>
    <row r="25" spans="1:53" x14ac:dyDescent="0.25">
      <c r="D25" s="130" t="s">
        <v>300</v>
      </c>
      <c r="E25" s="281"/>
      <c r="F25" s="281"/>
      <c r="G25" s="281"/>
      <c r="H25" s="6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row>
    <row r="26" spans="1:53" x14ac:dyDescent="0.25">
      <c r="E26" s="281"/>
      <c r="F26" s="281"/>
      <c r="G26" s="281"/>
      <c r="H26" s="6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row>
    <row r="27" spans="1:53" x14ac:dyDescent="0.25">
      <c r="E27" s="281" t="str">
        <f>'Stock Value'!E64</f>
        <v>Autos/Rural Interstate</v>
      </c>
      <c r="F27" s="281" t="str">
        <f>'Stock Value'!F64</f>
        <v>FHWA 2000</v>
      </c>
      <c r="G27" s="281" t="str">
        <f>'Stock Value'!G64</f>
        <v>2021$s / VMT</v>
      </c>
      <c r="H27" s="57">
        <f>'Stock Value'!H64</f>
        <v>2.1267305963223784E-4</v>
      </c>
      <c r="I27" s="368"/>
      <c r="J27" s="368"/>
      <c r="K27" s="368"/>
      <c r="L27" s="368"/>
      <c r="M27" s="368"/>
      <c r="N27" s="368"/>
      <c r="O27" s="368"/>
      <c r="P27" s="368"/>
      <c r="Q27" s="368"/>
      <c r="R27" s="368"/>
      <c r="S27" s="368"/>
      <c r="T27" s="368"/>
      <c r="U27" s="368"/>
      <c r="V27" s="368"/>
      <c r="W27" s="368"/>
      <c r="X27" s="368"/>
      <c r="Y27" s="368"/>
      <c r="Z27" s="368"/>
      <c r="AA27" s="368"/>
      <c r="AB27" s="368"/>
      <c r="AC27" s="368"/>
      <c r="AD27" s="368"/>
      <c r="AE27" s="368"/>
      <c r="AF27" s="368"/>
      <c r="AG27" s="368"/>
      <c r="AH27" s="368"/>
      <c r="AI27" s="368"/>
      <c r="AJ27" s="368"/>
      <c r="AK27" s="368"/>
      <c r="AL27" s="368"/>
      <c r="AM27" s="368"/>
      <c r="AN27" s="368"/>
      <c r="AO27" s="368"/>
      <c r="AP27" s="368"/>
      <c r="AQ27" s="368"/>
      <c r="AR27" s="368"/>
      <c r="AS27" s="368"/>
      <c r="AT27" s="368"/>
      <c r="AU27" s="368"/>
      <c r="AV27" s="368"/>
      <c r="AW27" s="368"/>
      <c r="AX27" s="368"/>
      <c r="AY27" s="368"/>
      <c r="AZ27" s="368"/>
      <c r="BA27" s="368"/>
    </row>
    <row r="28" spans="1:53" x14ac:dyDescent="0.25">
      <c r="E28" s="447" t="s">
        <v>301</v>
      </c>
      <c r="F28" s="447" t="s">
        <v>302</v>
      </c>
      <c r="G28" s="447" t="str">
        <f>'Stock Value'!G64</f>
        <v>2021$s / VMT</v>
      </c>
      <c r="H28" s="57"/>
      <c r="I28" s="58">
        <f t="shared" ref="I28:AZ28" si="3">$H$27*I$4</f>
        <v>2.1267305963223784E-4</v>
      </c>
      <c r="J28" s="58">
        <f t="shared" si="3"/>
        <v>2.1267305963223784E-4</v>
      </c>
      <c r="K28" s="58">
        <f t="shared" si="3"/>
        <v>2.1267305963223784E-4</v>
      </c>
      <c r="L28" s="58">
        <f t="shared" si="3"/>
        <v>2.1267305963223784E-4</v>
      </c>
      <c r="M28" s="58">
        <f t="shared" si="3"/>
        <v>2.1267305963223784E-4</v>
      </c>
      <c r="N28" s="58">
        <f t="shared" si="3"/>
        <v>2.1267305963223784E-4</v>
      </c>
      <c r="O28" s="58">
        <f t="shared" si="3"/>
        <v>2.1267305963223784E-4</v>
      </c>
      <c r="P28" s="58">
        <f t="shared" si="3"/>
        <v>2.1267305963223784E-4</v>
      </c>
      <c r="Q28" s="58">
        <f t="shared" si="3"/>
        <v>2.1267305963223784E-4</v>
      </c>
      <c r="R28" s="58">
        <f t="shared" si="3"/>
        <v>2.1267305963223784E-4</v>
      </c>
      <c r="S28" s="58">
        <f t="shared" si="3"/>
        <v>2.1267305963223784E-4</v>
      </c>
      <c r="T28" s="58">
        <f t="shared" si="3"/>
        <v>2.1267305963223784E-4</v>
      </c>
      <c r="U28" s="58">
        <f t="shared" si="3"/>
        <v>2.1267305963223784E-4</v>
      </c>
      <c r="V28" s="58">
        <f t="shared" si="3"/>
        <v>2.1267305963223784E-4</v>
      </c>
      <c r="W28" s="58">
        <f t="shared" si="3"/>
        <v>2.1267305963223784E-4</v>
      </c>
      <c r="X28" s="58">
        <f t="shared" si="3"/>
        <v>2.1267305963223784E-4</v>
      </c>
      <c r="Y28" s="58">
        <f t="shared" si="3"/>
        <v>2.1267305963223784E-4</v>
      </c>
      <c r="Z28" s="58">
        <f t="shared" si="3"/>
        <v>2.1267305963223784E-4</v>
      </c>
      <c r="AA28" s="58">
        <f t="shared" si="3"/>
        <v>2.1267305963223784E-4</v>
      </c>
      <c r="AB28" s="58">
        <f t="shared" si="3"/>
        <v>2.1267305963223784E-4</v>
      </c>
      <c r="AC28" s="58">
        <f t="shared" si="3"/>
        <v>2.1267305963223784E-4</v>
      </c>
      <c r="AD28" s="58">
        <f t="shared" si="3"/>
        <v>2.1267305963223784E-4</v>
      </c>
      <c r="AE28" s="58">
        <f t="shared" si="3"/>
        <v>2.1267305963223784E-4</v>
      </c>
      <c r="AF28" s="58">
        <f t="shared" si="3"/>
        <v>2.1267305963223784E-4</v>
      </c>
      <c r="AG28" s="58">
        <f t="shared" si="3"/>
        <v>2.1267305963223784E-4</v>
      </c>
      <c r="AH28" s="58">
        <f t="shared" si="3"/>
        <v>2.1267305963223784E-4</v>
      </c>
      <c r="AI28" s="58">
        <f t="shared" si="3"/>
        <v>2.1267305963223784E-4</v>
      </c>
      <c r="AJ28" s="58">
        <f t="shared" si="3"/>
        <v>2.1267305963223784E-4</v>
      </c>
      <c r="AK28" s="58">
        <f t="shared" si="3"/>
        <v>2.1267305963223784E-4</v>
      </c>
      <c r="AL28" s="58">
        <f t="shared" si="3"/>
        <v>2.1267305963223784E-4</v>
      </c>
      <c r="AM28" s="58">
        <f t="shared" si="3"/>
        <v>2.1267305963223784E-4</v>
      </c>
      <c r="AN28" s="58">
        <f t="shared" si="3"/>
        <v>2.1267305963223784E-4</v>
      </c>
      <c r="AO28" s="58">
        <f t="shared" si="3"/>
        <v>2.1267305963223784E-4</v>
      </c>
      <c r="AP28" s="58">
        <f t="shared" si="3"/>
        <v>2.1267305963223784E-4</v>
      </c>
      <c r="AQ28" s="58">
        <f t="shared" si="3"/>
        <v>2.1267305963223784E-4</v>
      </c>
      <c r="AR28" s="58">
        <f t="shared" si="3"/>
        <v>2.1267305963223784E-4</v>
      </c>
      <c r="AS28" s="58">
        <f t="shared" si="3"/>
        <v>2.1267305963223784E-4</v>
      </c>
      <c r="AT28" s="58">
        <f t="shared" si="3"/>
        <v>2.1267305963223784E-4</v>
      </c>
      <c r="AU28" s="58">
        <f t="shared" si="3"/>
        <v>2.1267305963223784E-4</v>
      </c>
      <c r="AV28" s="58">
        <f t="shared" si="3"/>
        <v>2.1267305963223784E-4</v>
      </c>
      <c r="AW28" s="58">
        <f t="shared" si="3"/>
        <v>2.1267305963223784E-4</v>
      </c>
      <c r="AX28" s="58">
        <f t="shared" si="3"/>
        <v>2.1267305963223784E-4</v>
      </c>
      <c r="AY28" s="58">
        <f t="shared" si="3"/>
        <v>2.1267305963223784E-4</v>
      </c>
      <c r="AZ28" s="58">
        <f t="shared" si="3"/>
        <v>2.1267305963223784E-4</v>
      </c>
      <c r="BA28" s="58"/>
    </row>
    <row r="29" spans="1:53" x14ac:dyDescent="0.25">
      <c r="E29" s="281"/>
      <c r="F29" s="281"/>
      <c r="G29" s="281"/>
      <c r="H29" s="370"/>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68"/>
      <c r="AY29" s="368"/>
      <c r="AZ29" s="368"/>
      <c r="BA29" s="368"/>
    </row>
    <row r="30" spans="1:53" x14ac:dyDescent="0.25">
      <c r="E30" s="281" t="str">
        <f>'Stock Value'!E65</f>
        <v>Autos/Urban Interstate</v>
      </c>
      <c r="F30" s="281" t="str">
        <f>'Stock Value'!F65</f>
        <v>FHWA 2000</v>
      </c>
      <c r="G30" s="281" t="str">
        <f>'Stock Value'!G65</f>
        <v>2021$s / VMT</v>
      </c>
      <c r="H30" s="57">
        <f>'Stock Value'!H65</f>
        <v>1.9140575366901496E-3</v>
      </c>
      <c r="I30" s="372"/>
      <c r="J30" s="372"/>
      <c r="K30" s="372"/>
      <c r="L30" s="372"/>
      <c r="M30" s="372"/>
      <c r="N30" s="372"/>
      <c r="O30" s="372"/>
      <c r="P30" s="372"/>
      <c r="Q30" s="372"/>
      <c r="R30" s="372"/>
      <c r="S30" s="372"/>
      <c r="T30" s="372"/>
      <c r="U30" s="372"/>
      <c r="V30" s="372"/>
      <c r="W30" s="372"/>
      <c r="X30" s="372"/>
      <c r="Y30" s="372"/>
      <c r="Z30" s="372"/>
      <c r="AA30" s="372"/>
      <c r="AB30" s="372"/>
      <c r="AC30" s="372"/>
      <c r="AD30" s="372"/>
      <c r="AE30" s="372"/>
      <c r="AF30" s="372"/>
      <c r="AG30" s="372"/>
      <c r="AH30" s="372"/>
      <c r="AI30" s="372"/>
      <c r="AJ30" s="372"/>
      <c r="AK30" s="372"/>
      <c r="AL30" s="372"/>
      <c r="AM30" s="372"/>
      <c r="AN30" s="372"/>
      <c r="AO30" s="372"/>
      <c r="AP30" s="372"/>
      <c r="AQ30" s="372"/>
      <c r="AR30" s="372"/>
      <c r="AS30" s="372"/>
      <c r="AT30" s="372"/>
      <c r="AU30" s="372"/>
      <c r="AV30" s="372"/>
      <c r="AW30" s="372"/>
      <c r="AX30" s="372"/>
      <c r="AY30" s="372"/>
      <c r="AZ30" s="372"/>
      <c r="BA30" s="372"/>
    </row>
    <row r="31" spans="1:53" x14ac:dyDescent="0.25">
      <c r="E31" s="447" t="s">
        <v>303</v>
      </c>
      <c r="F31" s="447" t="s">
        <v>302</v>
      </c>
      <c r="G31" s="447" t="str">
        <f>'Stock Value'!G65</f>
        <v>2021$s / VMT</v>
      </c>
      <c r="H31" s="373"/>
      <c r="I31" s="58">
        <f t="shared" ref="I31:AZ31" si="4">$H$30*I$4</f>
        <v>1.9140575366901496E-3</v>
      </c>
      <c r="J31" s="58">
        <f t="shared" si="4"/>
        <v>1.9140575366901496E-3</v>
      </c>
      <c r="K31" s="58">
        <f t="shared" si="4"/>
        <v>1.9140575366901496E-3</v>
      </c>
      <c r="L31" s="58">
        <f t="shared" si="4"/>
        <v>1.9140575366901496E-3</v>
      </c>
      <c r="M31" s="58">
        <f t="shared" si="4"/>
        <v>1.9140575366901496E-3</v>
      </c>
      <c r="N31" s="58">
        <f t="shared" si="4"/>
        <v>1.9140575366901496E-3</v>
      </c>
      <c r="O31" s="58">
        <f t="shared" si="4"/>
        <v>1.9140575366901496E-3</v>
      </c>
      <c r="P31" s="58">
        <f t="shared" si="4"/>
        <v>1.9140575366901496E-3</v>
      </c>
      <c r="Q31" s="58">
        <f t="shared" si="4"/>
        <v>1.9140575366901496E-3</v>
      </c>
      <c r="R31" s="58">
        <f t="shared" si="4"/>
        <v>1.9140575366901496E-3</v>
      </c>
      <c r="S31" s="58">
        <f t="shared" si="4"/>
        <v>1.9140575366901496E-3</v>
      </c>
      <c r="T31" s="58">
        <f t="shared" si="4"/>
        <v>1.9140575366901496E-3</v>
      </c>
      <c r="U31" s="58">
        <f t="shared" si="4"/>
        <v>1.9140575366901496E-3</v>
      </c>
      <c r="V31" s="58">
        <f t="shared" si="4"/>
        <v>1.9140575366901496E-3</v>
      </c>
      <c r="W31" s="58">
        <f t="shared" si="4"/>
        <v>1.9140575366901496E-3</v>
      </c>
      <c r="X31" s="58">
        <f t="shared" si="4"/>
        <v>1.9140575366901496E-3</v>
      </c>
      <c r="Y31" s="58">
        <f t="shared" si="4"/>
        <v>1.9140575366901496E-3</v>
      </c>
      <c r="Z31" s="58">
        <f t="shared" si="4"/>
        <v>1.9140575366901496E-3</v>
      </c>
      <c r="AA31" s="58">
        <f t="shared" si="4"/>
        <v>1.9140575366901496E-3</v>
      </c>
      <c r="AB31" s="58">
        <f t="shared" si="4"/>
        <v>1.9140575366901496E-3</v>
      </c>
      <c r="AC31" s="58">
        <f t="shared" si="4"/>
        <v>1.9140575366901496E-3</v>
      </c>
      <c r="AD31" s="58">
        <f t="shared" si="4"/>
        <v>1.9140575366901496E-3</v>
      </c>
      <c r="AE31" s="58">
        <f t="shared" si="4"/>
        <v>1.9140575366901496E-3</v>
      </c>
      <c r="AF31" s="58">
        <f t="shared" si="4"/>
        <v>1.9140575366901496E-3</v>
      </c>
      <c r="AG31" s="58">
        <f t="shared" si="4"/>
        <v>1.9140575366901496E-3</v>
      </c>
      <c r="AH31" s="58">
        <f t="shared" si="4"/>
        <v>1.9140575366901496E-3</v>
      </c>
      <c r="AI31" s="58">
        <f t="shared" si="4"/>
        <v>1.9140575366901496E-3</v>
      </c>
      <c r="AJ31" s="58">
        <f t="shared" si="4"/>
        <v>1.9140575366901496E-3</v>
      </c>
      <c r="AK31" s="58">
        <f t="shared" si="4"/>
        <v>1.9140575366901496E-3</v>
      </c>
      <c r="AL31" s="58">
        <f t="shared" si="4"/>
        <v>1.9140575366901496E-3</v>
      </c>
      <c r="AM31" s="58">
        <f t="shared" si="4"/>
        <v>1.9140575366901496E-3</v>
      </c>
      <c r="AN31" s="58">
        <f t="shared" si="4"/>
        <v>1.9140575366901496E-3</v>
      </c>
      <c r="AO31" s="58">
        <f t="shared" si="4"/>
        <v>1.9140575366901496E-3</v>
      </c>
      <c r="AP31" s="58">
        <f t="shared" si="4"/>
        <v>1.9140575366901496E-3</v>
      </c>
      <c r="AQ31" s="58">
        <f t="shared" si="4"/>
        <v>1.9140575366901496E-3</v>
      </c>
      <c r="AR31" s="58">
        <f t="shared" si="4"/>
        <v>1.9140575366901496E-3</v>
      </c>
      <c r="AS31" s="58">
        <f t="shared" si="4"/>
        <v>1.9140575366901496E-3</v>
      </c>
      <c r="AT31" s="58">
        <f t="shared" si="4"/>
        <v>1.9140575366901496E-3</v>
      </c>
      <c r="AU31" s="58">
        <f t="shared" si="4"/>
        <v>1.9140575366901496E-3</v>
      </c>
      <c r="AV31" s="58">
        <f t="shared" si="4"/>
        <v>1.9140575366901496E-3</v>
      </c>
      <c r="AW31" s="58">
        <f t="shared" si="4"/>
        <v>1.9140575366901496E-3</v>
      </c>
      <c r="AX31" s="58">
        <f t="shared" si="4"/>
        <v>1.9140575366901496E-3</v>
      </c>
      <c r="AY31" s="58">
        <f t="shared" si="4"/>
        <v>1.9140575366901496E-3</v>
      </c>
      <c r="AZ31" s="58">
        <f t="shared" si="4"/>
        <v>1.9140575366901496E-3</v>
      </c>
      <c r="BA31" s="58"/>
    </row>
    <row r="32" spans="1:53" x14ac:dyDescent="0.25">
      <c r="E32" s="447"/>
      <c r="F32" s="447"/>
      <c r="G32" s="447"/>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row>
    <row r="33" spans="1:53" x14ac:dyDescent="0.25">
      <c r="D33" s="130" t="s">
        <v>304</v>
      </c>
      <c r="E33" s="447"/>
      <c r="F33" s="447"/>
      <c r="G33" s="447"/>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row>
    <row r="34" spans="1:53" x14ac:dyDescent="0.25">
      <c r="E34" s="447"/>
      <c r="F34" s="447"/>
      <c r="G34" s="447"/>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row>
    <row r="35" spans="1:53" x14ac:dyDescent="0.25">
      <c r="E35" s="281" t="str">
        <f>'User Inputs'!E22</f>
        <v>Urban or Rural Location</v>
      </c>
      <c r="F35" s="281" t="str">
        <f>'User Inputs'!F22</f>
        <v>Project Defined</v>
      </c>
      <c r="G35" s="281" t="str">
        <f>'User Inputs'!G22</f>
        <v>Location</v>
      </c>
      <c r="H35" s="68">
        <f>'User Inputs'!H22</f>
        <v>0</v>
      </c>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row>
    <row r="36" spans="1:53" s="17" customFormat="1" x14ac:dyDescent="0.25">
      <c r="A36" s="27"/>
      <c r="B36" s="99"/>
      <c r="C36" s="64"/>
      <c r="D36" s="130"/>
      <c r="E36" s="447" t="s">
        <v>300</v>
      </c>
      <c r="F36" s="447" t="s">
        <v>93</v>
      </c>
      <c r="G36" s="524" t="s">
        <v>305</v>
      </c>
      <c r="H36" s="277"/>
      <c r="I36" s="374">
        <f t="shared" ref="I36:AZ36" si="5">IF($H$35="Rural",I28,IF($H$35="Urban",I31,0))</f>
        <v>0</v>
      </c>
      <c r="J36" s="374">
        <f t="shared" si="5"/>
        <v>0</v>
      </c>
      <c r="K36" s="374">
        <f t="shared" si="5"/>
        <v>0</v>
      </c>
      <c r="L36" s="374">
        <f t="shared" si="5"/>
        <v>0</v>
      </c>
      <c r="M36" s="374">
        <f t="shared" si="5"/>
        <v>0</v>
      </c>
      <c r="N36" s="374">
        <f t="shared" si="5"/>
        <v>0</v>
      </c>
      <c r="O36" s="374">
        <f t="shared" si="5"/>
        <v>0</v>
      </c>
      <c r="P36" s="374">
        <f t="shared" si="5"/>
        <v>0</v>
      </c>
      <c r="Q36" s="374">
        <f t="shared" si="5"/>
        <v>0</v>
      </c>
      <c r="R36" s="374">
        <f t="shared" si="5"/>
        <v>0</v>
      </c>
      <c r="S36" s="374">
        <f t="shared" si="5"/>
        <v>0</v>
      </c>
      <c r="T36" s="374">
        <f t="shared" si="5"/>
        <v>0</v>
      </c>
      <c r="U36" s="374">
        <f t="shared" si="5"/>
        <v>0</v>
      </c>
      <c r="V36" s="374">
        <f t="shared" si="5"/>
        <v>0</v>
      </c>
      <c r="W36" s="374">
        <f t="shared" si="5"/>
        <v>0</v>
      </c>
      <c r="X36" s="374">
        <f t="shared" si="5"/>
        <v>0</v>
      </c>
      <c r="Y36" s="374">
        <f t="shared" si="5"/>
        <v>0</v>
      </c>
      <c r="Z36" s="374">
        <f t="shared" si="5"/>
        <v>0</v>
      </c>
      <c r="AA36" s="374">
        <f t="shared" si="5"/>
        <v>0</v>
      </c>
      <c r="AB36" s="374">
        <f t="shared" si="5"/>
        <v>0</v>
      </c>
      <c r="AC36" s="374">
        <f t="shared" si="5"/>
        <v>0</v>
      </c>
      <c r="AD36" s="374">
        <f t="shared" si="5"/>
        <v>0</v>
      </c>
      <c r="AE36" s="374">
        <f t="shared" si="5"/>
        <v>0</v>
      </c>
      <c r="AF36" s="374">
        <f t="shared" si="5"/>
        <v>0</v>
      </c>
      <c r="AG36" s="374">
        <f t="shared" si="5"/>
        <v>0</v>
      </c>
      <c r="AH36" s="374">
        <f t="shared" si="5"/>
        <v>0</v>
      </c>
      <c r="AI36" s="374">
        <f t="shared" si="5"/>
        <v>0</v>
      </c>
      <c r="AJ36" s="374">
        <f t="shared" si="5"/>
        <v>0</v>
      </c>
      <c r="AK36" s="374">
        <f t="shared" si="5"/>
        <v>0</v>
      </c>
      <c r="AL36" s="374">
        <f t="shared" si="5"/>
        <v>0</v>
      </c>
      <c r="AM36" s="374">
        <f t="shared" si="5"/>
        <v>0</v>
      </c>
      <c r="AN36" s="374">
        <f t="shared" si="5"/>
        <v>0</v>
      </c>
      <c r="AO36" s="374">
        <f t="shared" si="5"/>
        <v>0</v>
      </c>
      <c r="AP36" s="374">
        <f t="shared" si="5"/>
        <v>0</v>
      </c>
      <c r="AQ36" s="374">
        <f t="shared" si="5"/>
        <v>0</v>
      </c>
      <c r="AR36" s="374">
        <f t="shared" si="5"/>
        <v>0</v>
      </c>
      <c r="AS36" s="374">
        <f t="shared" si="5"/>
        <v>0</v>
      </c>
      <c r="AT36" s="374">
        <f t="shared" si="5"/>
        <v>0</v>
      </c>
      <c r="AU36" s="374">
        <f t="shared" si="5"/>
        <v>0</v>
      </c>
      <c r="AV36" s="374">
        <f t="shared" si="5"/>
        <v>0</v>
      </c>
      <c r="AW36" s="374">
        <f t="shared" si="5"/>
        <v>0</v>
      </c>
      <c r="AX36" s="374">
        <f t="shared" si="5"/>
        <v>0</v>
      </c>
      <c r="AY36" s="374">
        <f t="shared" si="5"/>
        <v>0</v>
      </c>
      <c r="AZ36" s="374">
        <f t="shared" si="5"/>
        <v>0</v>
      </c>
      <c r="BA36" s="374"/>
    </row>
    <row r="37" spans="1:53" x14ac:dyDescent="0.25">
      <c r="E37" s="281" t="str">
        <f>'Demand Estimation'!E$160</f>
        <v xml:space="preserve"> Reduction in Auto VMT Due to New Bike Users</v>
      </c>
      <c r="F37" s="281" t="str">
        <f>'Demand Estimation'!F$160</f>
        <v>Calculated</v>
      </c>
      <c r="G37" s="281" t="str">
        <f>'Demand Estimation'!G$160</f>
        <v>Miles</v>
      </c>
      <c r="H37" s="194">
        <f>'Demand Estimation'!H$160</f>
        <v>0</v>
      </c>
      <c r="I37" s="367">
        <f>'Demand Estimation'!I$160</f>
        <v>0</v>
      </c>
      <c r="J37" s="367">
        <f>'Demand Estimation'!J$160</f>
        <v>0</v>
      </c>
      <c r="K37" s="367">
        <f>'Demand Estimation'!K$160</f>
        <v>0</v>
      </c>
      <c r="L37" s="367">
        <f>'Demand Estimation'!L$160</f>
        <v>0</v>
      </c>
      <c r="M37" s="367">
        <f>'Demand Estimation'!M$160</f>
        <v>0</v>
      </c>
      <c r="N37" s="367">
        <f>'Demand Estimation'!N$160</f>
        <v>0</v>
      </c>
      <c r="O37" s="367">
        <f>'Demand Estimation'!O$160</f>
        <v>0</v>
      </c>
      <c r="P37" s="367">
        <f>'Demand Estimation'!P$160</f>
        <v>0</v>
      </c>
      <c r="Q37" s="367">
        <f>'Demand Estimation'!Q$160</f>
        <v>0</v>
      </c>
      <c r="R37" s="367">
        <f>'Demand Estimation'!R$160</f>
        <v>0</v>
      </c>
      <c r="S37" s="367">
        <f>'Demand Estimation'!S$160</f>
        <v>0</v>
      </c>
      <c r="T37" s="367">
        <f>'Demand Estimation'!T$160</f>
        <v>0</v>
      </c>
      <c r="U37" s="367">
        <f>'Demand Estimation'!U$160</f>
        <v>0</v>
      </c>
      <c r="V37" s="367">
        <f>'Demand Estimation'!V$160</f>
        <v>0</v>
      </c>
      <c r="W37" s="367">
        <f>'Demand Estimation'!W$160</f>
        <v>0</v>
      </c>
      <c r="X37" s="367">
        <f>'Demand Estimation'!X$160</f>
        <v>0</v>
      </c>
      <c r="Y37" s="367">
        <f>'Demand Estimation'!Y$160</f>
        <v>0</v>
      </c>
      <c r="Z37" s="367">
        <f>'Demand Estimation'!Z$160</f>
        <v>0</v>
      </c>
      <c r="AA37" s="367">
        <f>'Demand Estimation'!AA$160</f>
        <v>0</v>
      </c>
      <c r="AB37" s="367">
        <f>'Demand Estimation'!AB$160</f>
        <v>0</v>
      </c>
      <c r="AC37" s="367">
        <f>'Demand Estimation'!AC$160</f>
        <v>0</v>
      </c>
      <c r="AD37" s="367">
        <f>'Demand Estimation'!AD$160</f>
        <v>0</v>
      </c>
      <c r="AE37" s="367">
        <f>'Demand Estimation'!AE$160</f>
        <v>0</v>
      </c>
      <c r="AF37" s="367">
        <f>'Demand Estimation'!AF$160</f>
        <v>0</v>
      </c>
      <c r="AG37" s="367">
        <f>'Demand Estimation'!AG$160</f>
        <v>0</v>
      </c>
      <c r="AH37" s="367">
        <f>'Demand Estimation'!AH$160</f>
        <v>0</v>
      </c>
      <c r="AI37" s="367">
        <f>'Demand Estimation'!AI$160</f>
        <v>0</v>
      </c>
      <c r="AJ37" s="367">
        <f>'Demand Estimation'!AJ$160</f>
        <v>0</v>
      </c>
      <c r="AK37" s="367">
        <f>'Demand Estimation'!AK$160</f>
        <v>0</v>
      </c>
      <c r="AL37" s="367">
        <f>'Demand Estimation'!AL$160</f>
        <v>0</v>
      </c>
      <c r="AM37" s="367">
        <f>'Demand Estimation'!AM$160</f>
        <v>0</v>
      </c>
      <c r="AN37" s="367">
        <f>'Demand Estimation'!AN$160</f>
        <v>0</v>
      </c>
      <c r="AO37" s="367">
        <f>'Demand Estimation'!AO$160</f>
        <v>0</v>
      </c>
      <c r="AP37" s="367">
        <f>'Demand Estimation'!AP$160</f>
        <v>0</v>
      </c>
      <c r="AQ37" s="367">
        <f>'Demand Estimation'!AQ$160</f>
        <v>0</v>
      </c>
      <c r="AR37" s="367">
        <f>'Demand Estimation'!AR$160</f>
        <v>0</v>
      </c>
      <c r="AS37" s="367">
        <f>'Demand Estimation'!AS$160</f>
        <v>0</v>
      </c>
      <c r="AT37" s="367">
        <f>'Demand Estimation'!AT$160</f>
        <v>0</v>
      </c>
      <c r="AU37" s="367">
        <f>'Demand Estimation'!AU$160</f>
        <v>0</v>
      </c>
      <c r="AV37" s="367">
        <f>'Demand Estimation'!AV$160</f>
        <v>0</v>
      </c>
      <c r="AW37" s="367">
        <f>'Demand Estimation'!AW$160</f>
        <v>0</v>
      </c>
      <c r="AX37" s="367">
        <f>'Demand Estimation'!AX$160</f>
        <v>0</v>
      </c>
      <c r="AY37" s="367">
        <f>'Demand Estimation'!AY$160</f>
        <v>0</v>
      </c>
      <c r="AZ37" s="367">
        <f>'Demand Estimation'!BA$160</f>
        <v>0</v>
      </c>
      <c r="BA37" s="41"/>
    </row>
    <row r="38" spans="1:53" x14ac:dyDescent="0.25">
      <c r="E38" s="281"/>
      <c r="F38" s="281"/>
      <c r="G38" s="281"/>
      <c r="H38" s="270"/>
      <c r="I38" s="367"/>
      <c r="J38" s="367"/>
      <c r="K38" s="367"/>
      <c r="L38" s="367"/>
      <c r="M38" s="367"/>
      <c r="N38" s="367"/>
      <c r="O38" s="367"/>
      <c r="P38" s="367"/>
      <c r="Q38" s="367"/>
      <c r="R38" s="367"/>
      <c r="S38" s="367"/>
      <c r="T38" s="367"/>
      <c r="U38" s="367"/>
      <c r="V38" s="367"/>
      <c r="W38" s="367"/>
      <c r="X38" s="367"/>
      <c r="Y38" s="367"/>
      <c r="Z38" s="367"/>
      <c r="AA38" s="367"/>
      <c r="AB38" s="367"/>
      <c r="AC38" s="367"/>
      <c r="AD38" s="367"/>
      <c r="AE38" s="367"/>
      <c r="AF38" s="367"/>
      <c r="AG38" s="367"/>
      <c r="AH38" s="367"/>
      <c r="AI38" s="367"/>
      <c r="AJ38" s="367"/>
      <c r="AK38" s="367"/>
      <c r="AL38" s="367"/>
      <c r="AM38" s="367"/>
      <c r="AN38" s="367"/>
      <c r="AO38" s="367"/>
      <c r="AP38" s="367"/>
      <c r="AQ38" s="367"/>
      <c r="AR38" s="367"/>
      <c r="AS38" s="367"/>
      <c r="AT38" s="367"/>
      <c r="AU38" s="367"/>
      <c r="AV38" s="367"/>
      <c r="AW38" s="367"/>
      <c r="AX38" s="367"/>
      <c r="AY38" s="367"/>
      <c r="AZ38" s="367"/>
      <c r="BA38" s="41"/>
    </row>
    <row r="39" spans="1:53" x14ac:dyDescent="0.25">
      <c r="E39" s="492" t="s">
        <v>306</v>
      </c>
      <c r="F39" s="492" t="s">
        <v>295</v>
      </c>
      <c r="G39" s="492" t="s">
        <v>296</v>
      </c>
      <c r="H39" s="357">
        <f>SUM(I39:BA39)</f>
        <v>0</v>
      </c>
      <c r="I39" s="69">
        <f t="shared" ref="I39:AZ39" si="6">I37*I36</f>
        <v>0</v>
      </c>
      <c r="J39" s="69">
        <f t="shared" si="6"/>
        <v>0</v>
      </c>
      <c r="K39" s="69">
        <f t="shared" si="6"/>
        <v>0</v>
      </c>
      <c r="L39" s="69">
        <f t="shared" si="6"/>
        <v>0</v>
      </c>
      <c r="M39" s="69">
        <f t="shared" si="6"/>
        <v>0</v>
      </c>
      <c r="N39" s="69">
        <f t="shared" si="6"/>
        <v>0</v>
      </c>
      <c r="O39" s="69">
        <f t="shared" si="6"/>
        <v>0</v>
      </c>
      <c r="P39" s="69">
        <f t="shared" si="6"/>
        <v>0</v>
      </c>
      <c r="Q39" s="69">
        <f t="shared" si="6"/>
        <v>0</v>
      </c>
      <c r="R39" s="69">
        <f t="shared" si="6"/>
        <v>0</v>
      </c>
      <c r="S39" s="69">
        <f t="shared" si="6"/>
        <v>0</v>
      </c>
      <c r="T39" s="69">
        <f t="shared" si="6"/>
        <v>0</v>
      </c>
      <c r="U39" s="69">
        <f t="shared" si="6"/>
        <v>0</v>
      </c>
      <c r="V39" s="69">
        <f t="shared" si="6"/>
        <v>0</v>
      </c>
      <c r="W39" s="69">
        <f t="shared" si="6"/>
        <v>0</v>
      </c>
      <c r="X39" s="69">
        <f t="shared" si="6"/>
        <v>0</v>
      </c>
      <c r="Y39" s="69">
        <f t="shared" si="6"/>
        <v>0</v>
      </c>
      <c r="Z39" s="69">
        <f t="shared" si="6"/>
        <v>0</v>
      </c>
      <c r="AA39" s="69">
        <f t="shared" si="6"/>
        <v>0</v>
      </c>
      <c r="AB39" s="69">
        <f t="shared" si="6"/>
        <v>0</v>
      </c>
      <c r="AC39" s="69">
        <f t="shared" si="6"/>
        <v>0</v>
      </c>
      <c r="AD39" s="69">
        <f t="shared" si="6"/>
        <v>0</v>
      </c>
      <c r="AE39" s="69">
        <f t="shared" si="6"/>
        <v>0</v>
      </c>
      <c r="AF39" s="69">
        <f t="shared" si="6"/>
        <v>0</v>
      </c>
      <c r="AG39" s="69">
        <f t="shared" si="6"/>
        <v>0</v>
      </c>
      <c r="AH39" s="69">
        <f t="shared" si="6"/>
        <v>0</v>
      </c>
      <c r="AI39" s="69">
        <f t="shared" si="6"/>
        <v>0</v>
      </c>
      <c r="AJ39" s="69">
        <f t="shared" si="6"/>
        <v>0</v>
      </c>
      <c r="AK39" s="69">
        <f t="shared" si="6"/>
        <v>0</v>
      </c>
      <c r="AL39" s="69">
        <f t="shared" si="6"/>
        <v>0</v>
      </c>
      <c r="AM39" s="69">
        <f t="shared" si="6"/>
        <v>0</v>
      </c>
      <c r="AN39" s="69">
        <f t="shared" si="6"/>
        <v>0</v>
      </c>
      <c r="AO39" s="69">
        <f t="shared" si="6"/>
        <v>0</v>
      </c>
      <c r="AP39" s="69">
        <f t="shared" si="6"/>
        <v>0</v>
      </c>
      <c r="AQ39" s="69">
        <f t="shared" si="6"/>
        <v>0</v>
      </c>
      <c r="AR39" s="69">
        <f t="shared" si="6"/>
        <v>0</v>
      </c>
      <c r="AS39" s="69">
        <f t="shared" si="6"/>
        <v>0</v>
      </c>
      <c r="AT39" s="69">
        <f t="shared" si="6"/>
        <v>0</v>
      </c>
      <c r="AU39" s="69">
        <f t="shared" si="6"/>
        <v>0</v>
      </c>
      <c r="AV39" s="69">
        <f t="shared" si="6"/>
        <v>0</v>
      </c>
      <c r="AW39" s="69">
        <f t="shared" si="6"/>
        <v>0</v>
      </c>
      <c r="AX39" s="69">
        <f t="shared" si="6"/>
        <v>0</v>
      </c>
      <c r="AY39" s="69">
        <f t="shared" si="6"/>
        <v>0</v>
      </c>
      <c r="AZ39" s="69">
        <f t="shared" si="6"/>
        <v>0</v>
      </c>
      <c r="BA39" s="69"/>
    </row>
    <row r="40" spans="1:53" x14ac:dyDescent="0.25">
      <c r="E40" s="281"/>
      <c r="F40" s="281"/>
      <c r="G40" s="281"/>
      <c r="H40" s="6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row>
    <row r="41" spans="1:53" s="17" customFormat="1" x14ac:dyDescent="0.25">
      <c r="A41" s="27"/>
      <c r="B41" s="99" t="s">
        <v>307</v>
      </c>
      <c r="C41" s="64"/>
      <c r="D41" s="130"/>
      <c r="E41" s="447"/>
      <c r="F41" s="447"/>
      <c r="G41" s="447"/>
      <c r="H41" s="208"/>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row>
    <row r="42" spans="1:53" x14ac:dyDescent="0.25">
      <c r="E42" s="281"/>
      <c r="F42" s="281"/>
      <c r="G42" s="281"/>
      <c r="H42" s="6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row>
    <row r="43" spans="1:53" x14ac:dyDescent="0.25">
      <c r="D43" s="130" t="s">
        <v>308</v>
      </c>
      <c r="E43" s="281"/>
      <c r="F43" s="281"/>
      <c r="G43" s="281"/>
      <c r="H43" s="6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row>
    <row r="44" spans="1:53" x14ac:dyDescent="0.25">
      <c r="E44" s="281"/>
      <c r="F44" s="281"/>
      <c r="G44" s="281"/>
      <c r="H44" s="6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row>
    <row r="45" spans="1:53" x14ac:dyDescent="0.25">
      <c r="E45" s="281" t="str">
        <f>'Stock Value'!E51</f>
        <v>Autos/Rural Interstate</v>
      </c>
      <c r="F45" s="281" t="str">
        <f>'Stock Value'!F51</f>
        <v>FHWA 2000</v>
      </c>
      <c r="G45" s="281" t="str">
        <f>'Stock Value'!G51</f>
        <v>2021$s / VMT</v>
      </c>
      <c r="H45" s="375">
        <f>'Stock Value'!H51</f>
        <v>1.5650545496449997E-4</v>
      </c>
      <c r="I45" s="376"/>
      <c r="J45" s="376"/>
      <c r="K45" s="376"/>
      <c r="L45" s="376"/>
      <c r="M45" s="376"/>
      <c r="N45" s="376"/>
      <c r="O45" s="376"/>
      <c r="P45" s="376"/>
      <c r="Q45" s="376"/>
      <c r="R45" s="376"/>
      <c r="S45" s="376"/>
      <c r="T45" s="376"/>
      <c r="U45" s="376"/>
      <c r="V45" s="376"/>
      <c r="W45" s="376"/>
      <c r="X45" s="376"/>
      <c r="Y45" s="376"/>
      <c r="Z45" s="376"/>
      <c r="AA45" s="376"/>
      <c r="AB45" s="376"/>
      <c r="AC45" s="376"/>
      <c r="AD45" s="376"/>
      <c r="AE45" s="376"/>
      <c r="AF45" s="376"/>
      <c r="AG45" s="376"/>
      <c r="AH45" s="376"/>
      <c r="AI45" s="376"/>
      <c r="AJ45" s="376"/>
      <c r="AK45" s="376"/>
      <c r="AL45" s="376"/>
      <c r="AM45" s="376"/>
      <c r="AN45" s="376"/>
      <c r="AO45" s="376"/>
      <c r="AP45" s="376"/>
      <c r="AQ45" s="376"/>
      <c r="AR45" s="376"/>
      <c r="AS45" s="376"/>
      <c r="AT45" s="376"/>
      <c r="AU45" s="376"/>
      <c r="AV45" s="376"/>
      <c r="AW45" s="376"/>
      <c r="AX45" s="376"/>
      <c r="AY45" s="376"/>
      <c r="AZ45" s="376"/>
      <c r="BA45" s="376"/>
    </row>
    <row r="46" spans="1:53" x14ac:dyDescent="0.25">
      <c r="E46" s="447" t="s">
        <v>309</v>
      </c>
      <c r="F46" s="447" t="s">
        <v>302</v>
      </c>
      <c r="G46" s="447" t="str">
        <f>'Stock Value'!G51</f>
        <v>2021$s / VMT</v>
      </c>
      <c r="H46" s="377"/>
      <c r="I46" s="374">
        <f t="shared" ref="I46:AZ46" si="7">$H$45*I$4</f>
        <v>1.5650545496449997E-4</v>
      </c>
      <c r="J46" s="374">
        <f t="shared" si="7"/>
        <v>1.5650545496449997E-4</v>
      </c>
      <c r="K46" s="374">
        <f t="shared" si="7"/>
        <v>1.5650545496449997E-4</v>
      </c>
      <c r="L46" s="374">
        <f t="shared" si="7"/>
        <v>1.5650545496449997E-4</v>
      </c>
      <c r="M46" s="374">
        <f t="shared" si="7"/>
        <v>1.5650545496449997E-4</v>
      </c>
      <c r="N46" s="374">
        <f t="shared" si="7"/>
        <v>1.5650545496449997E-4</v>
      </c>
      <c r="O46" s="374">
        <f t="shared" si="7"/>
        <v>1.5650545496449997E-4</v>
      </c>
      <c r="P46" s="374">
        <f t="shared" si="7"/>
        <v>1.5650545496449997E-4</v>
      </c>
      <c r="Q46" s="374">
        <f t="shared" si="7"/>
        <v>1.5650545496449997E-4</v>
      </c>
      <c r="R46" s="374">
        <f t="shared" si="7"/>
        <v>1.5650545496449997E-4</v>
      </c>
      <c r="S46" s="374">
        <f t="shared" si="7"/>
        <v>1.5650545496449997E-4</v>
      </c>
      <c r="T46" s="374">
        <f t="shared" si="7"/>
        <v>1.5650545496449997E-4</v>
      </c>
      <c r="U46" s="374">
        <f t="shared" si="7"/>
        <v>1.5650545496449997E-4</v>
      </c>
      <c r="V46" s="374">
        <f t="shared" si="7"/>
        <v>1.5650545496449997E-4</v>
      </c>
      <c r="W46" s="374">
        <f t="shared" si="7"/>
        <v>1.5650545496449997E-4</v>
      </c>
      <c r="X46" s="374">
        <f t="shared" si="7"/>
        <v>1.5650545496449997E-4</v>
      </c>
      <c r="Y46" s="374">
        <f t="shared" si="7"/>
        <v>1.5650545496449997E-4</v>
      </c>
      <c r="Z46" s="374">
        <f t="shared" si="7"/>
        <v>1.5650545496449997E-4</v>
      </c>
      <c r="AA46" s="374">
        <f t="shared" si="7"/>
        <v>1.5650545496449997E-4</v>
      </c>
      <c r="AB46" s="374">
        <f t="shared" si="7"/>
        <v>1.5650545496449997E-4</v>
      </c>
      <c r="AC46" s="374">
        <f t="shared" si="7"/>
        <v>1.5650545496449997E-4</v>
      </c>
      <c r="AD46" s="374">
        <f t="shared" si="7"/>
        <v>1.5650545496449997E-4</v>
      </c>
      <c r="AE46" s="374">
        <f t="shared" si="7"/>
        <v>1.5650545496449997E-4</v>
      </c>
      <c r="AF46" s="374">
        <f t="shared" si="7"/>
        <v>1.5650545496449997E-4</v>
      </c>
      <c r="AG46" s="374">
        <f t="shared" si="7"/>
        <v>1.5650545496449997E-4</v>
      </c>
      <c r="AH46" s="374">
        <f t="shared" si="7"/>
        <v>1.5650545496449997E-4</v>
      </c>
      <c r="AI46" s="374">
        <f t="shared" si="7"/>
        <v>1.5650545496449997E-4</v>
      </c>
      <c r="AJ46" s="374">
        <f t="shared" si="7"/>
        <v>1.5650545496449997E-4</v>
      </c>
      <c r="AK46" s="374">
        <f t="shared" si="7"/>
        <v>1.5650545496449997E-4</v>
      </c>
      <c r="AL46" s="374">
        <f t="shared" si="7"/>
        <v>1.5650545496449997E-4</v>
      </c>
      <c r="AM46" s="374">
        <f t="shared" si="7"/>
        <v>1.5650545496449997E-4</v>
      </c>
      <c r="AN46" s="374">
        <f t="shared" si="7"/>
        <v>1.5650545496449997E-4</v>
      </c>
      <c r="AO46" s="374">
        <f t="shared" si="7"/>
        <v>1.5650545496449997E-4</v>
      </c>
      <c r="AP46" s="374">
        <f t="shared" si="7"/>
        <v>1.5650545496449997E-4</v>
      </c>
      <c r="AQ46" s="374">
        <f t="shared" si="7"/>
        <v>1.5650545496449997E-4</v>
      </c>
      <c r="AR46" s="374">
        <f t="shared" si="7"/>
        <v>1.5650545496449997E-4</v>
      </c>
      <c r="AS46" s="374">
        <f t="shared" si="7"/>
        <v>1.5650545496449997E-4</v>
      </c>
      <c r="AT46" s="374">
        <f t="shared" si="7"/>
        <v>1.5650545496449997E-4</v>
      </c>
      <c r="AU46" s="374">
        <f t="shared" si="7"/>
        <v>1.5650545496449997E-4</v>
      </c>
      <c r="AV46" s="374">
        <f t="shared" si="7"/>
        <v>1.5650545496449997E-4</v>
      </c>
      <c r="AW46" s="374">
        <f t="shared" si="7"/>
        <v>1.5650545496449997E-4</v>
      </c>
      <c r="AX46" s="374">
        <f t="shared" si="7"/>
        <v>1.5650545496449997E-4</v>
      </c>
      <c r="AY46" s="374">
        <f t="shared" si="7"/>
        <v>1.5650545496449997E-4</v>
      </c>
      <c r="AZ46" s="374">
        <f t="shared" si="7"/>
        <v>1.5650545496449997E-4</v>
      </c>
      <c r="BA46" s="374"/>
    </row>
    <row r="47" spans="1:53" x14ac:dyDescent="0.25">
      <c r="E47" s="281"/>
      <c r="F47" s="281"/>
      <c r="G47" s="281"/>
      <c r="H47" s="377"/>
      <c r="I47" s="374"/>
      <c r="J47" s="374"/>
      <c r="K47" s="374"/>
      <c r="L47" s="374"/>
      <c r="M47" s="374"/>
      <c r="N47" s="374"/>
      <c r="O47" s="374"/>
      <c r="P47" s="374"/>
      <c r="Q47" s="374"/>
      <c r="R47" s="374"/>
      <c r="S47" s="374"/>
      <c r="T47" s="374"/>
      <c r="U47" s="374"/>
      <c r="V47" s="374"/>
      <c r="W47" s="374"/>
      <c r="X47" s="374"/>
      <c r="Y47" s="374"/>
      <c r="Z47" s="374"/>
      <c r="AA47" s="374"/>
      <c r="AB47" s="374"/>
      <c r="AC47" s="374"/>
      <c r="AD47" s="374"/>
      <c r="AE47" s="374"/>
      <c r="AF47" s="374"/>
      <c r="AG47" s="374"/>
      <c r="AH47" s="374"/>
      <c r="AI47" s="374"/>
      <c r="AJ47" s="374"/>
      <c r="AK47" s="374"/>
      <c r="AL47" s="374"/>
      <c r="AM47" s="374"/>
      <c r="AN47" s="374"/>
      <c r="AO47" s="374"/>
      <c r="AP47" s="374"/>
      <c r="AQ47" s="374"/>
      <c r="AR47" s="374"/>
      <c r="AS47" s="374"/>
      <c r="AT47" s="374"/>
      <c r="AU47" s="374"/>
      <c r="AV47" s="374"/>
      <c r="AW47" s="374"/>
      <c r="AX47" s="374"/>
      <c r="AY47" s="374"/>
      <c r="AZ47" s="374"/>
      <c r="BA47" s="374"/>
    </row>
    <row r="48" spans="1:53" x14ac:dyDescent="0.25">
      <c r="E48" s="281" t="str">
        <f>'Stock Value'!E52</f>
        <v>Autos/Urban Interstate</v>
      </c>
      <c r="F48" s="281" t="str">
        <f>'Stock Value'!F52</f>
        <v>FHWA 2000</v>
      </c>
      <c r="G48" s="281" t="str">
        <f>'Stock Value'!G52</f>
        <v>2021$s / VMT</v>
      </c>
      <c r="H48" s="375">
        <f>'Stock Value'!H52</f>
        <v>1.4085490946805063E-3</v>
      </c>
      <c r="I48" s="378"/>
      <c r="J48" s="378"/>
      <c r="K48" s="378"/>
      <c r="L48" s="378"/>
      <c r="M48" s="378"/>
      <c r="N48" s="378"/>
      <c r="O48" s="378"/>
      <c r="P48" s="378"/>
      <c r="Q48" s="378"/>
      <c r="R48" s="378"/>
      <c r="S48" s="378"/>
      <c r="T48" s="378"/>
      <c r="U48" s="378"/>
      <c r="V48" s="378"/>
      <c r="W48" s="378"/>
      <c r="X48" s="378"/>
      <c r="Y48" s="378"/>
      <c r="Z48" s="378"/>
      <c r="AA48" s="378"/>
      <c r="AB48" s="378"/>
      <c r="AC48" s="378"/>
      <c r="AD48" s="378"/>
      <c r="AE48" s="378"/>
      <c r="AF48" s="378"/>
      <c r="AG48" s="378"/>
      <c r="AH48" s="378"/>
      <c r="AI48" s="378"/>
      <c r="AJ48" s="378"/>
      <c r="AK48" s="378"/>
      <c r="AL48" s="378"/>
      <c r="AM48" s="378"/>
      <c r="AN48" s="378"/>
      <c r="AO48" s="378"/>
      <c r="AP48" s="378"/>
      <c r="AQ48" s="378"/>
      <c r="AR48" s="378"/>
      <c r="AS48" s="378"/>
      <c r="AT48" s="378"/>
      <c r="AU48" s="378"/>
      <c r="AV48" s="378"/>
      <c r="AW48" s="378"/>
      <c r="AX48" s="378"/>
      <c r="AY48" s="378"/>
      <c r="AZ48" s="378"/>
      <c r="BA48" s="378"/>
    </row>
    <row r="49" spans="1:53" x14ac:dyDescent="0.25">
      <c r="E49" s="447" t="s">
        <v>310</v>
      </c>
      <c r="F49" s="447" t="s">
        <v>302</v>
      </c>
      <c r="G49" s="447" t="str">
        <f>'Stock Value'!G52</f>
        <v>2021$s / VMT</v>
      </c>
      <c r="H49" s="379"/>
      <c r="I49" s="374">
        <f t="shared" ref="I49:AZ49" si="8">$H$48*I$4</f>
        <v>1.4085490946805063E-3</v>
      </c>
      <c r="J49" s="374">
        <f t="shared" si="8"/>
        <v>1.4085490946805063E-3</v>
      </c>
      <c r="K49" s="374">
        <f t="shared" si="8"/>
        <v>1.4085490946805063E-3</v>
      </c>
      <c r="L49" s="374">
        <f t="shared" si="8"/>
        <v>1.4085490946805063E-3</v>
      </c>
      <c r="M49" s="374">
        <f t="shared" si="8"/>
        <v>1.4085490946805063E-3</v>
      </c>
      <c r="N49" s="374">
        <f t="shared" si="8"/>
        <v>1.4085490946805063E-3</v>
      </c>
      <c r="O49" s="374">
        <f t="shared" si="8"/>
        <v>1.4085490946805063E-3</v>
      </c>
      <c r="P49" s="374">
        <f t="shared" si="8"/>
        <v>1.4085490946805063E-3</v>
      </c>
      <c r="Q49" s="374">
        <f t="shared" si="8"/>
        <v>1.4085490946805063E-3</v>
      </c>
      <c r="R49" s="374">
        <f t="shared" si="8"/>
        <v>1.4085490946805063E-3</v>
      </c>
      <c r="S49" s="374">
        <f t="shared" si="8"/>
        <v>1.4085490946805063E-3</v>
      </c>
      <c r="T49" s="374">
        <f t="shared" si="8"/>
        <v>1.4085490946805063E-3</v>
      </c>
      <c r="U49" s="374">
        <f t="shared" si="8"/>
        <v>1.4085490946805063E-3</v>
      </c>
      <c r="V49" s="374">
        <f t="shared" si="8"/>
        <v>1.4085490946805063E-3</v>
      </c>
      <c r="W49" s="374">
        <f t="shared" si="8"/>
        <v>1.4085490946805063E-3</v>
      </c>
      <c r="X49" s="374">
        <f t="shared" si="8"/>
        <v>1.4085490946805063E-3</v>
      </c>
      <c r="Y49" s="374">
        <f t="shared" si="8"/>
        <v>1.4085490946805063E-3</v>
      </c>
      <c r="Z49" s="374">
        <f t="shared" si="8"/>
        <v>1.4085490946805063E-3</v>
      </c>
      <c r="AA49" s="374">
        <f t="shared" si="8"/>
        <v>1.4085490946805063E-3</v>
      </c>
      <c r="AB49" s="374">
        <f t="shared" si="8"/>
        <v>1.4085490946805063E-3</v>
      </c>
      <c r="AC49" s="374">
        <f t="shared" si="8"/>
        <v>1.4085490946805063E-3</v>
      </c>
      <c r="AD49" s="374">
        <f t="shared" si="8"/>
        <v>1.4085490946805063E-3</v>
      </c>
      <c r="AE49" s="374">
        <f t="shared" si="8"/>
        <v>1.4085490946805063E-3</v>
      </c>
      <c r="AF49" s="374">
        <f t="shared" si="8"/>
        <v>1.4085490946805063E-3</v>
      </c>
      <c r="AG49" s="374">
        <f t="shared" si="8"/>
        <v>1.4085490946805063E-3</v>
      </c>
      <c r="AH49" s="374">
        <f t="shared" si="8"/>
        <v>1.4085490946805063E-3</v>
      </c>
      <c r="AI49" s="374">
        <f t="shared" si="8"/>
        <v>1.4085490946805063E-3</v>
      </c>
      <c r="AJ49" s="374">
        <f t="shared" si="8"/>
        <v>1.4085490946805063E-3</v>
      </c>
      <c r="AK49" s="374">
        <f t="shared" si="8"/>
        <v>1.4085490946805063E-3</v>
      </c>
      <c r="AL49" s="374">
        <f t="shared" si="8"/>
        <v>1.4085490946805063E-3</v>
      </c>
      <c r="AM49" s="374">
        <f t="shared" si="8"/>
        <v>1.4085490946805063E-3</v>
      </c>
      <c r="AN49" s="374">
        <f t="shared" si="8"/>
        <v>1.4085490946805063E-3</v>
      </c>
      <c r="AO49" s="374">
        <f t="shared" si="8"/>
        <v>1.4085490946805063E-3</v>
      </c>
      <c r="AP49" s="374">
        <f t="shared" si="8"/>
        <v>1.4085490946805063E-3</v>
      </c>
      <c r="AQ49" s="374">
        <f t="shared" si="8"/>
        <v>1.4085490946805063E-3</v>
      </c>
      <c r="AR49" s="374">
        <f t="shared" si="8"/>
        <v>1.4085490946805063E-3</v>
      </c>
      <c r="AS49" s="374">
        <f t="shared" si="8"/>
        <v>1.4085490946805063E-3</v>
      </c>
      <c r="AT49" s="374">
        <f t="shared" si="8"/>
        <v>1.4085490946805063E-3</v>
      </c>
      <c r="AU49" s="374">
        <f t="shared" si="8"/>
        <v>1.4085490946805063E-3</v>
      </c>
      <c r="AV49" s="374">
        <f t="shared" si="8"/>
        <v>1.4085490946805063E-3</v>
      </c>
      <c r="AW49" s="374">
        <f t="shared" si="8"/>
        <v>1.4085490946805063E-3</v>
      </c>
      <c r="AX49" s="374">
        <f t="shared" si="8"/>
        <v>1.4085490946805063E-3</v>
      </c>
      <c r="AY49" s="374">
        <f t="shared" si="8"/>
        <v>1.4085490946805063E-3</v>
      </c>
      <c r="AZ49" s="374">
        <f t="shared" si="8"/>
        <v>1.4085490946805063E-3</v>
      </c>
      <c r="BA49" s="374"/>
    </row>
    <row r="50" spans="1:53" x14ac:dyDescent="0.25">
      <c r="E50" s="447"/>
      <c r="F50" s="447"/>
      <c r="G50" s="447"/>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09"/>
      <c r="AY50" s="109"/>
      <c r="AZ50" s="109"/>
      <c r="BA50" s="109"/>
    </row>
    <row r="51" spans="1:53" x14ac:dyDescent="0.25">
      <c r="D51" s="130" t="s">
        <v>311</v>
      </c>
      <c r="E51" s="447"/>
      <c r="F51" s="447"/>
      <c r="G51" s="447"/>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c r="AZ51" s="109"/>
      <c r="BA51" s="109"/>
    </row>
    <row r="52" spans="1:53" x14ac:dyDescent="0.25">
      <c r="E52" s="281"/>
      <c r="F52" s="281"/>
      <c r="G52" s="281"/>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row>
    <row r="53" spans="1:53" x14ac:dyDescent="0.25">
      <c r="E53" s="281" t="str">
        <f>'User Inputs'!E22</f>
        <v>Urban or Rural Location</v>
      </c>
      <c r="F53" s="281" t="str">
        <f>'User Inputs'!F22</f>
        <v>Project Defined</v>
      </c>
      <c r="G53" s="281" t="str">
        <f>'User Inputs'!G22</f>
        <v>Location</v>
      </c>
      <c r="H53" s="68">
        <f>'User Inputs'!H22</f>
        <v>0</v>
      </c>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08"/>
      <c r="AL53" s="108"/>
      <c r="AM53" s="108"/>
      <c r="AN53" s="108"/>
      <c r="AO53" s="108"/>
      <c r="AP53" s="108"/>
      <c r="AQ53" s="108"/>
      <c r="AR53" s="108"/>
      <c r="AS53" s="108"/>
      <c r="AT53" s="108"/>
      <c r="AU53" s="108"/>
      <c r="AV53" s="108"/>
      <c r="AW53" s="108"/>
      <c r="AX53" s="108"/>
      <c r="AY53" s="108"/>
      <c r="AZ53" s="108"/>
      <c r="BA53" s="108"/>
    </row>
    <row r="54" spans="1:53" s="17" customFormat="1" x14ac:dyDescent="0.25">
      <c r="A54" s="27"/>
      <c r="B54" s="99"/>
      <c r="C54" s="64"/>
      <c r="D54" s="130"/>
      <c r="E54" s="447" t="s">
        <v>308</v>
      </c>
      <c r="F54" s="447" t="s">
        <v>93</v>
      </c>
      <c r="G54" s="524" t="s">
        <v>305</v>
      </c>
      <c r="H54" s="380"/>
      <c r="I54" s="374">
        <f t="shared" ref="I54:AZ54" si="9">IF($H$53="Rural",I46,IF($H$53="Urban",I49,0))</f>
        <v>0</v>
      </c>
      <c r="J54" s="374">
        <f t="shared" si="9"/>
        <v>0</v>
      </c>
      <c r="K54" s="374">
        <f t="shared" si="9"/>
        <v>0</v>
      </c>
      <c r="L54" s="374">
        <f t="shared" si="9"/>
        <v>0</v>
      </c>
      <c r="M54" s="374">
        <f t="shared" si="9"/>
        <v>0</v>
      </c>
      <c r="N54" s="374">
        <f t="shared" si="9"/>
        <v>0</v>
      </c>
      <c r="O54" s="374">
        <f t="shared" si="9"/>
        <v>0</v>
      </c>
      <c r="P54" s="374">
        <f t="shared" si="9"/>
        <v>0</v>
      </c>
      <c r="Q54" s="374">
        <f t="shared" si="9"/>
        <v>0</v>
      </c>
      <c r="R54" s="374">
        <f t="shared" si="9"/>
        <v>0</v>
      </c>
      <c r="S54" s="374">
        <f t="shared" si="9"/>
        <v>0</v>
      </c>
      <c r="T54" s="374">
        <f t="shared" si="9"/>
        <v>0</v>
      </c>
      <c r="U54" s="374">
        <f t="shared" si="9"/>
        <v>0</v>
      </c>
      <c r="V54" s="374">
        <f t="shared" si="9"/>
        <v>0</v>
      </c>
      <c r="W54" s="374">
        <f t="shared" si="9"/>
        <v>0</v>
      </c>
      <c r="X54" s="374">
        <f t="shared" si="9"/>
        <v>0</v>
      </c>
      <c r="Y54" s="374">
        <f t="shared" si="9"/>
        <v>0</v>
      </c>
      <c r="Z54" s="374">
        <f t="shared" si="9"/>
        <v>0</v>
      </c>
      <c r="AA54" s="374">
        <f t="shared" si="9"/>
        <v>0</v>
      </c>
      <c r="AB54" s="374">
        <f t="shared" si="9"/>
        <v>0</v>
      </c>
      <c r="AC54" s="374">
        <f t="shared" si="9"/>
        <v>0</v>
      </c>
      <c r="AD54" s="374">
        <f t="shared" si="9"/>
        <v>0</v>
      </c>
      <c r="AE54" s="374">
        <f t="shared" si="9"/>
        <v>0</v>
      </c>
      <c r="AF54" s="374">
        <f t="shared" si="9"/>
        <v>0</v>
      </c>
      <c r="AG54" s="374">
        <f t="shared" si="9"/>
        <v>0</v>
      </c>
      <c r="AH54" s="374">
        <f t="shared" si="9"/>
        <v>0</v>
      </c>
      <c r="AI54" s="374">
        <f t="shared" si="9"/>
        <v>0</v>
      </c>
      <c r="AJ54" s="374">
        <f t="shared" si="9"/>
        <v>0</v>
      </c>
      <c r="AK54" s="374">
        <f t="shared" si="9"/>
        <v>0</v>
      </c>
      <c r="AL54" s="374">
        <f t="shared" si="9"/>
        <v>0</v>
      </c>
      <c r="AM54" s="374">
        <f t="shared" si="9"/>
        <v>0</v>
      </c>
      <c r="AN54" s="374">
        <f t="shared" si="9"/>
        <v>0</v>
      </c>
      <c r="AO54" s="374">
        <f t="shared" si="9"/>
        <v>0</v>
      </c>
      <c r="AP54" s="374">
        <f t="shared" si="9"/>
        <v>0</v>
      </c>
      <c r="AQ54" s="374">
        <f t="shared" si="9"/>
        <v>0</v>
      </c>
      <c r="AR54" s="374">
        <f t="shared" si="9"/>
        <v>0</v>
      </c>
      <c r="AS54" s="374">
        <f t="shared" si="9"/>
        <v>0</v>
      </c>
      <c r="AT54" s="374">
        <f t="shared" si="9"/>
        <v>0</v>
      </c>
      <c r="AU54" s="374">
        <f t="shared" si="9"/>
        <v>0</v>
      </c>
      <c r="AV54" s="374">
        <f t="shared" si="9"/>
        <v>0</v>
      </c>
      <c r="AW54" s="374">
        <f t="shared" si="9"/>
        <v>0</v>
      </c>
      <c r="AX54" s="374">
        <f t="shared" si="9"/>
        <v>0</v>
      </c>
      <c r="AY54" s="374">
        <f t="shared" si="9"/>
        <v>0</v>
      </c>
      <c r="AZ54" s="374">
        <f t="shared" si="9"/>
        <v>0</v>
      </c>
      <c r="BA54" s="374"/>
    </row>
    <row r="55" spans="1:53" x14ac:dyDescent="0.25">
      <c r="E55" s="281" t="str">
        <f>'Demand Estimation'!E$160</f>
        <v xml:space="preserve"> Reduction in Auto VMT Due to New Bike Users</v>
      </c>
      <c r="F55" s="281" t="str">
        <f>'Demand Estimation'!F$160</f>
        <v>Calculated</v>
      </c>
      <c r="G55" s="281" t="str">
        <f>'Demand Estimation'!G$160</f>
        <v>Miles</v>
      </c>
      <c r="H55" s="194">
        <f>'Demand Estimation'!H$160</f>
        <v>0</v>
      </c>
      <c r="I55" s="367">
        <f>'Demand Estimation'!I$160</f>
        <v>0</v>
      </c>
      <c r="J55" s="367">
        <f>'Demand Estimation'!J$160</f>
        <v>0</v>
      </c>
      <c r="K55" s="367">
        <f>'Demand Estimation'!K$160</f>
        <v>0</v>
      </c>
      <c r="L55" s="367">
        <f>'Demand Estimation'!L$160</f>
        <v>0</v>
      </c>
      <c r="M55" s="367">
        <f>'Demand Estimation'!M$160</f>
        <v>0</v>
      </c>
      <c r="N55" s="367">
        <f>'Demand Estimation'!N$160</f>
        <v>0</v>
      </c>
      <c r="O55" s="367">
        <f>'Demand Estimation'!O$160</f>
        <v>0</v>
      </c>
      <c r="P55" s="367">
        <f>'Demand Estimation'!P$160</f>
        <v>0</v>
      </c>
      <c r="Q55" s="367">
        <f>'Demand Estimation'!Q$160</f>
        <v>0</v>
      </c>
      <c r="R55" s="367">
        <f>'Demand Estimation'!R$160</f>
        <v>0</v>
      </c>
      <c r="S55" s="367">
        <f>'Demand Estimation'!S$160</f>
        <v>0</v>
      </c>
      <c r="T55" s="367">
        <f>'Demand Estimation'!T$160</f>
        <v>0</v>
      </c>
      <c r="U55" s="367">
        <f>'Demand Estimation'!U$160</f>
        <v>0</v>
      </c>
      <c r="V55" s="367">
        <f>'Demand Estimation'!V$160</f>
        <v>0</v>
      </c>
      <c r="W55" s="367">
        <f>'Demand Estimation'!W$160</f>
        <v>0</v>
      </c>
      <c r="X55" s="367">
        <f>'Demand Estimation'!X$160</f>
        <v>0</v>
      </c>
      <c r="Y55" s="367">
        <f>'Demand Estimation'!Y$160</f>
        <v>0</v>
      </c>
      <c r="Z55" s="367">
        <f>'Demand Estimation'!Z$160</f>
        <v>0</v>
      </c>
      <c r="AA55" s="367">
        <f>'Demand Estimation'!AA$160</f>
        <v>0</v>
      </c>
      <c r="AB55" s="367">
        <f>'Demand Estimation'!AB$160</f>
        <v>0</v>
      </c>
      <c r="AC55" s="367">
        <f>'Demand Estimation'!AC$160</f>
        <v>0</v>
      </c>
      <c r="AD55" s="367">
        <f>'Demand Estimation'!AD$160</f>
        <v>0</v>
      </c>
      <c r="AE55" s="367">
        <f>'Demand Estimation'!AE$160</f>
        <v>0</v>
      </c>
      <c r="AF55" s="367">
        <f>'Demand Estimation'!AF$160</f>
        <v>0</v>
      </c>
      <c r="AG55" s="367">
        <f>'Demand Estimation'!AG$160</f>
        <v>0</v>
      </c>
      <c r="AH55" s="367">
        <f>'Demand Estimation'!AH$160</f>
        <v>0</v>
      </c>
      <c r="AI55" s="367">
        <f>'Demand Estimation'!AI$160</f>
        <v>0</v>
      </c>
      <c r="AJ55" s="367">
        <f>'Demand Estimation'!AJ$160</f>
        <v>0</v>
      </c>
      <c r="AK55" s="367">
        <f>'Demand Estimation'!AK$160</f>
        <v>0</v>
      </c>
      <c r="AL55" s="367">
        <f>'Demand Estimation'!AL$160</f>
        <v>0</v>
      </c>
      <c r="AM55" s="367">
        <f>'Demand Estimation'!AM$160</f>
        <v>0</v>
      </c>
      <c r="AN55" s="367">
        <f>'Demand Estimation'!AN$160</f>
        <v>0</v>
      </c>
      <c r="AO55" s="367">
        <f>'Demand Estimation'!AO$160</f>
        <v>0</v>
      </c>
      <c r="AP55" s="367">
        <f>'Demand Estimation'!AP$160</f>
        <v>0</v>
      </c>
      <c r="AQ55" s="367">
        <f>'Demand Estimation'!AQ$160</f>
        <v>0</v>
      </c>
      <c r="AR55" s="367">
        <f>'Demand Estimation'!AR$160</f>
        <v>0</v>
      </c>
      <c r="AS55" s="367">
        <f>'Demand Estimation'!AS$160</f>
        <v>0</v>
      </c>
      <c r="AT55" s="367">
        <f>'Demand Estimation'!AT$160</f>
        <v>0</v>
      </c>
      <c r="AU55" s="367">
        <f>'Demand Estimation'!AU$160</f>
        <v>0</v>
      </c>
      <c r="AV55" s="367">
        <f>'Demand Estimation'!AV$160</f>
        <v>0</v>
      </c>
      <c r="AW55" s="367">
        <f>'Demand Estimation'!AW$160</f>
        <v>0</v>
      </c>
      <c r="AX55" s="367">
        <f>'Demand Estimation'!AX$160</f>
        <v>0</v>
      </c>
      <c r="AY55" s="367">
        <f>'Demand Estimation'!AY$160</f>
        <v>0</v>
      </c>
      <c r="AZ55" s="367">
        <f>'Demand Estimation'!BA$160</f>
        <v>0</v>
      </c>
    </row>
    <row r="56" spans="1:53" x14ac:dyDescent="0.25">
      <c r="E56" s="281"/>
      <c r="F56" s="281"/>
      <c r="G56" s="281"/>
      <c r="H56" s="270"/>
      <c r="I56" s="367"/>
      <c r="J56" s="367"/>
      <c r="K56" s="367"/>
      <c r="L56" s="367"/>
      <c r="M56" s="367"/>
      <c r="N56" s="367"/>
      <c r="O56" s="367"/>
      <c r="P56" s="367"/>
      <c r="Q56" s="367"/>
      <c r="R56" s="367"/>
      <c r="S56" s="367"/>
      <c r="T56" s="367"/>
      <c r="U56" s="367"/>
      <c r="V56" s="367"/>
      <c r="W56" s="367"/>
      <c r="X56" s="367"/>
      <c r="Y56" s="367"/>
      <c r="Z56" s="367"/>
      <c r="AA56" s="367"/>
      <c r="AB56" s="367"/>
      <c r="AC56" s="367"/>
      <c r="AD56" s="367"/>
      <c r="AE56" s="367"/>
      <c r="AF56" s="367"/>
      <c r="AG56" s="367"/>
      <c r="AH56" s="367"/>
      <c r="AI56" s="367"/>
      <c r="AJ56" s="367"/>
      <c r="AK56" s="367"/>
      <c r="AL56" s="367"/>
      <c r="AM56" s="367"/>
      <c r="AN56" s="367"/>
      <c r="AO56" s="367"/>
      <c r="AP56" s="367"/>
      <c r="AQ56" s="367"/>
      <c r="AR56" s="367"/>
      <c r="AS56" s="367"/>
      <c r="AT56" s="367"/>
      <c r="AU56" s="367"/>
      <c r="AV56" s="367"/>
      <c r="AW56" s="367"/>
      <c r="AX56" s="367"/>
      <c r="AY56" s="367"/>
      <c r="AZ56" s="367"/>
    </row>
    <row r="57" spans="1:53" x14ac:dyDescent="0.25">
      <c r="E57" s="492" t="s">
        <v>312</v>
      </c>
      <c r="F57" s="492" t="s">
        <v>295</v>
      </c>
      <c r="G57" s="492" t="s">
        <v>296</v>
      </c>
      <c r="H57" s="357">
        <f>SUM(I57:BA57)</f>
        <v>0</v>
      </c>
      <c r="I57" s="69">
        <f t="shared" ref="I57:AZ57" si="10">I55*I54</f>
        <v>0</v>
      </c>
      <c r="J57" s="69">
        <f t="shared" si="10"/>
        <v>0</v>
      </c>
      <c r="K57" s="69">
        <f t="shared" si="10"/>
        <v>0</v>
      </c>
      <c r="L57" s="69">
        <f t="shared" si="10"/>
        <v>0</v>
      </c>
      <c r="M57" s="69">
        <f t="shared" si="10"/>
        <v>0</v>
      </c>
      <c r="N57" s="69">
        <f t="shared" si="10"/>
        <v>0</v>
      </c>
      <c r="O57" s="69">
        <f t="shared" si="10"/>
        <v>0</v>
      </c>
      <c r="P57" s="69">
        <f t="shared" si="10"/>
        <v>0</v>
      </c>
      <c r="Q57" s="69">
        <f t="shared" si="10"/>
        <v>0</v>
      </c>
      <c r="R57" s="69">
        <f t="shared" si="10"/>
        <v>0</v>
      </c>
      <c r="S57" s="69">
        <f t="shared" si="10"/>
        <v>0</v>
      </c>
      <c r="T57" s="69">
        <f t="shared" si="10"/>
        <v>0</v>
      </c>
      <c r="U57" s="69">
        <f t="shared" si="10"/>
        <v>0</v>
      </c>
      <c r="V57" s="69">
        <f t="shared" si="10"/>
        <v>0</v>
      </c>
      <c r="W57" s="69">
        <f t="shared" si="10"/>
        <v>0</v>
      </c>
      <c r="X57" s="69">
        <f t="shared" si="10"/>
        <v>0</v>
      </c>
      <c r="Y57" s="69">
        <f t="shared" si="10"/>
        <v>0</v>
      </c>
      <c r="Z57" s="69">
        <f t="shared" si="10"/>
        <v>0</v>
      </c>
      <c r="AA57" s="69">
        <f t="shared" si="10"/>
        <v>0</v>
      </c>
      <c r="AB57" s="69">
        <f t="shared" si="10"/>
        <v>0</v>
      </c>
      <c r="AC57" s="69">
        <f t="shared" si="10"/>
        <v>0</v>
      </c>
      <c r="AD57" s="69">
        <f t="shared" si="10"/>
        <v>0</v>
      </c>
      <c r="AE57" s="69">
        <f t="shared" si="10"/>
        <v>0</v>
      </c>
      <c r="AF57" s="69">
        <f t="shared" si="10"/>
        <v>0</v>
      </c>
      <c r="AG57" s="69">
        <f t="shared" si="10"/>
        <v>0</v>
      </c>
      <c r="AH57" s="69">
        <f t="shared" si="10"/>
        <v>0</v>
      </c>
      <c r="AI57" s="69">
        <f t="shared" si="10"/>
        <v>0</v>
      </c>
      <c r="AJ57" s="69">
        <f t="shared" si="10"/>
        <v>0</v>
      </c>
      <c r="AK57" s="69">
        <f t="shared" si="10"/>
        <v>0</v>
      </c>
      <c r="AL57" s="69">
        <f t="shared" si="10"/>
        <v>0</v>
      </c>
      <c r="AM57" s="69">
        <f t="shared" si="10"/>
        <v>0</v>
      </c>
      <c r="AN57" s="69">
        <f t="shared" si="10"/>
        <v>0</v>
      </c>
      <c r="AO57" s="69">
        <f t="shared" si="10"/>
        <v>0</v>
      </c>
      <c r="AP57" s="69">
        <f t="shared" si="10"/>
        <v>0</v>
      </c>
      <c r="AQ57" s="69">
        <f t="shared" si="10"/>
        <v>0</v>
      </c>
      <c r="AR57" s="69">
        <f t="shared" si="10"/>
        <v>0</v>
      </c>
      <c r="AS57" s="69">
        <f t="shared" si="10"/>
        <v>0</v>
      </c>
      <c r="AT57" s="69">
        <f t="shared" si="10"/>
        <v>0</v>
      </c>
      <c r="AU57" s="69">
        <f t="shared" si="10"/>
        <v>0</v>
      </c>
      <c r="AV57" s="69">
        <f t="shared" si="10"/>
        <v>0</v>
      </c>
      <c r="AW57" s="69">
        <f t="shared" si="10"/>
        <v>0</v>
      </c>
      <c r="AX57" s="69">
        <f t="shared" si="10"/>
        <v>0</v>
      </c>
      <c r="AY57" s="69">
        <f t="shared" si="10"/>
        <v>0</v>
      </c>
      <c r="AZ57" s="69">
        <f t="shared" si="10"/>
        <v>0</v>
      </c>
      <c r="BA57" s="355"/>
    </row>
    <row r="58" spans="1:53" x14ac:dyDescent="0.25"/>
    <row r="59" spans="1:53" x14ac:dyDescent="0.25">
      <c r="B59" s="99" t="s">
        <v>313</v>
      </c>
    </row>
    <row r="60" spans="1:53" s="17" customFormat="1" x14ac:dyDescent="0.25">
      <c r="A60" s="27"/>
      <c r="B60" s="99"/>
      <c r="C60" s="64"/>
      <c r="D60" s="130"/>
      <c r="E60" s="447"/>
      <c r="F60" s="447"/>
      <c r="G60" s="447"/>
      <c r="H60" s="208"/>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row>
    <row r="61" spans="1:53" x14ac:dyDescent="0.25">
      <c r="E61" s="281" t="str">
        <f>'Demand Estimation'!E$176</f>
        <v>Total Parking-Based Trips Avoided</v>
      </c>
      <c r="F61" s="281" t="str">
        <f>'Demand Estimation'!F$176</f>
        <v>Calculated</v>
      </c>
      <c r="G61" s="281" t="str">
        <f>'Demand Estimation'!G$176</f>
        <v>Trips</v>
      </c>
      <c r="H61" s="194">
        <f>'Demand Estimation'!H$176</f>
        <v>0</v>
      </c>
      <c r="I61" s="359">
        <f>'Demand Estimation'!I$176</f>
        <v>0</v>
      </c>
      <c r="J61" s="359">
        <f>'Demand Estimation'!J$176</f>
        <v>0</v>
      </c>
      <c r="K61" s="359">
        <f>'Demand Estimation'!K$176</f>
        <v>0</v>
      </c>
      <c r="L61" s="359">
        <f>'Demand Estimation'!L$176</f>
        <v>0</v>
      </c>
      <c r="M61" s="359">
        <f>'Demand Estimation'!M$176</f>
        <v>0</v>
      </c>
      <c r="N61" s="359">
        <f>'Demand Estimation'!N$176</f>
        <v>0</v>
      </c>
      <c r="O61" s="359">
        <f>'Demand Estimation'!O$176</f>
        <v>0</v>
      </c>
      <c r="P61" s="359">
        <f>'Demand Estimation'!P$176</f>
        <v>0</v>
      </c>
      <c r="Q61" s="359">
        <f>'Demand Estimation'!Q$176</f>
        <v>0</v>
      </c>
      <c r="R61" s="359">
        <f>'Demand Estimation'!R$176</f>
        <v>0</v>
      </c>
      <c r="S61" s="359">
        <f>'Demand Estimation'!S$176</f>
        <v>0</v>
      </c>
      <c r="T61" s="359">
        <f>'Demand Estimation'!T$176</f>
        <v>0</v>
      </c>
      <c r="U61" s="359">
        <f>'Demand Estimation'!U$176</f>
        <v>0</v>
      </c>
      <c r="V61" s="359">
        <f>'Demand Estimation'!V$176</f>
        <v>0</v>
      </c>
      <c r="W61" s="359">
        <f>'Demand Estimation'!W$176</f>
        <v>0</v>
      </c>
      <c r="X61" s="359">
        <f>'Demand Estimation'!X$176</f>
        <v>0</v>
      </c>
      <c r="Y61" s="359">
        <f>'Demand Estimation'!Y$176</f>
        <v>0</v>
      </c>
      <c r="Z61" s="359">
        <f>'Demand Estimation'!Z$176</f>
        <v>0</v>
      </c>
      <c r="AA61" s="359">
        <f>'Demand Estimation'!AA$176</f>
        <v>0</v>
      </c>
      <c r="AB61" s="359">
        <f>'Demand Estimation'!AB$176</f>
        <v>0</v>
      </c>
      <c r="AC61" s="359">
        <f>'Demand Estimation'!AC$176</f>
        <v>0</v>
      </c>
      <c r="AD61" s="359">
        <f>'Demand Estimation'!AD$176</f>
        <v>0</v>
      </c>
      <c r="AE61" s="359">
        <f>'Demand Estimation'!AE$176</f>
        <v>0</v>
      </c>
      <c r="AF61" s="359">
        <f>'Demand Estimation'!AF$176</f>
        <v>0</v>
      </c>
      <c r="AG61" s="359">
        <f>'Demand Estimation'!AG$176</f>
        <v>0</v>
      </c>
      <c r="AH61" s="359">
        <f>'Demand Estimation'!AH$176</f>
        <v>0</v>
      </c>
      <c r="AI61" s="359">
        <f>'Demand Estimation'!AI$176</f>
        <v>0</v>
      </c>
      <c r="AJ61" s="359">
        <f>'Demand Estimation'!AJ$176</f>
        <v>0</v>
      </c>
      <c r="AK61" s="359">
        <f>'Demand Estimation'!AK$176</f>
        <v>0</v>
      </c>
      <c r="AL61" s="359">
        <f>'Demand Estimation'!AL$176</f>
        <v>0</v>
      </c>
      <c r="AM61" s="359">
        <f>'Demand Estimation'!AM$176</f>
        <v>0</v>
      </c>
      <c r="AN61" s="359">
        <f>'Demand Estimation'!AN$176</f>
        <v>0</v>
      </c>
      <c r="AO61" s="359">
        <f>'Demand Estimation'!AO$176</f>
        <v>0</v>
      </c>
      <c r="AP61" s="359">
        <f>'Demand Estimation'!AP$176</f>
        <v>0</v>
      </c>
      <c r="AQ61" s="359">
        <f>'Demand Estimation'!AQ$176</f>
        <v>0</v>
      </c>
      <c r="AR61" s="359">
        <f>'Demand Estimation'!AR$176</f>
        <v>0</v>
      </c>
      <c r="AS61" s="359">
        <f>'Demand Estimation'!AS$176</f>
        <v>0</v>
      </c>
      <c r="AT61" s="359">
        <f>'Demand Estimation'!AT$176</f>
        <v>0</v>
      </c>
      <c r="AU61" s="359">
        <f>'Demand Estimation'!AU$176</f>
        <v>0</v>
      </c>
      <c r="AV61" s="359">
        <f>'Demand Estimation'!AV$176</f>
        <v>0</v>
      </c>
      <c r="AW61" s="359">
        <f>'Demand Estimation'!AW$176</f>
        <v>0</v>
      </c>
      <c r="AX61" s="359">
        <f>'Demand Estimation'!AX$176</f>
        <v>0</v>
      </c>
      <c r="AY61" s="359">
        <f>'Demand Estimation'!AY$176</f>
        <v>0</v>
      </c>
      <c r="AZ61" s="359">
        <f>'Demand Estimation'!AZ$176</f>
        <v>0</v>
      </c>
      <c r="BA61" s="359"/>
    </row>
    <row r="62" spans="1:53" x14ac:dyDescent="0.25">
      <c r="E62" s="281" t="str">
        <f>'User Inputs'!E28</f>
        <v>Average Cost of Parking per Trip</v>
      </c>
      <c r="F62" s="281" t="str">
        <f>'User Inputs'!F28</f>
        <v>User Defined</v>
      </c>
      <c r="G62" s="281" t="str">
        <f>'User Inputs'!G28</f>
        <v>$s / Trip</v>
      </c>
      <c r="H62" s="220"/>
      <c r="I62" s="367">
        <f>'User Inputs'!$H$28*I$3*I$4*IF('User Inputs'!$H$27="Yes",1,0)</f>
        <v>0</v>
      </c>
      <c r="J62" s="367">
        <f>'User Inputs'!$H$28*J$3*J$4*IF('User Inputs'!$H$27="Yes",1,0)</f>
        <v>0</v>
      </c>
      <c r="K62" s="367">
        <f>'User Inputs'!$H$28*K$3*K$4*IF('User Inputs'!$H$27="Yes",1,0)</f>
        <v>0</v>
      </c>
      <c r="L62" s="367">
        <f>'User Inputs'!$H$28*L$3*L$4*IF('User Inputs'!$H$27="Yes",1,0)</f>
        <v>0</v>
      </c>
      <c r="M62" s="367">
        <f>'User Inputs'!$H$28*M$3*M$4*IF('User Inputs'!$H$27="Yes",1,0)</f>
        <v>0</v>
      </c>
      <c r="N62" s="367">
        <f>'User Inputs'!$H$28*N$3*N$4*IF('User Inputs'!$H$27="Yes",1,0)</f>
        <v>0</v>
      </c>
      <c r="O62" s="367">
        <f>'User Inputs'!$H$28*O$3*O$4*IF('User Inputs'!$H$27="Yes",1,0)</f>
        <v>0</v>
      </c>
      <c r="P62" s="367">
        <f>'User Inputs'!$H$28*P$3*P$4*IF('User Inputs'!$H$27="Yes",1,0)</f>
        <v>0</v>
      </c>
      <c r="Q62" s="367">
        <f>'User Inputs'!$H$28*Q$3*Q$4*IF('User Inputs'!$H$27="Yes",1,0)</f>
        <v>0</v>
      </c>
      <c r="R62" s="367">
        <f>'User Inputs'!$H$28*R$3*R$4*IF('User Inputs'!$H$27="Yes",1,0)</f>
        <v>0</v>
      </c>
      <c r="S62" s="367">
        <f>'User Inputs'!$H$28*S$3*S$4*IF('User Inputs'!$H$27="Yes",1,0)</f>
        <v>0</v>
      </c>
      <c r="T62" s="367">
        <f>'User Inputs'!$H$28*T$3*T$4*IF('User Inputs'!$H$27="Yes",1,0)</f>
        <v>0</v>
      </c>
      <c r="U62" s="367">
        <f>'User Inputs'!$H$28*U$3*U$4*IF('User Inputs'!$H$27="Yes",1,0)</f>
        <v>0</v>
      </c>
      <c r="V62" s="367">
        <f>'User Inputs'!$H$28*V$3*V$4*IF('User Inputs'!$H$27="Yes",1,0)</f>
        <v>0</v>
      </c>
      <c r="W62" s="367">
        <f>'User Inputs'!$H$28*W$3*W$4*IF('User Inputs'!$H$27="Yes",1,0)</f>
        <v>0</v>
      </c>
      <c r="X62" s="367">
        <f>'User Inputs'!$H$28*X$3*X$4*IF('User Inputs'!$H$27="Yes",1,0)</f>
        <v>0</v>
      </c>
      <c r="Y62" s="367">
        <f>'User Inputs'!$H$28*Y$3*Y$4*IF('User Inputs'!$H$27="Yes",1,0)</f>
        <v>0</v>
      </c>
      <c r="Z62" s="367">
        <f>'User Inputs'!$H$28*Z$3*Z$4*IF('User Inputs'!$H$27="Yes",1,0)</f>
        <v>0</v>
      </c>
      <c r="AA62" s="367">
        <f>'User Inputs'!$H$28*AA$3*AA$4*IF('User Inputs'!$H$27="Yes",1,0)</f>
        <v>0</v>
      </c>
      <c r="AB62" s="367">
        <f>'User Inputs'!$H$28*AB$3*AB$4*IF('User Inputs'!$H$27="Yes",1,0)</f>
        <v>0</v>
      </c>
      <c r="AC62" s="367">
        <f>'User Inputs'!$H$28*AC$3*AC$4*IF('User Inputs'!$H$27="Yes",1,0)</f>
        <v>0</v>
      </c>
      <c r="AD62" s="367">
        <f>'User Inputs'!$H$28*AD$3*AD$4*IF('User Inputs'!$H$27="Yes",1,0)</f>
        <v>0</v>
      </c>
      <c r="AE62" s="367">
        <f>'User Inputs'!$H$28*AE$3*AE$4*IF('User Inputs'!$H$27="Yes",1,0)</f>
        <v>0</v>
      </c>
      <c r="AF62" s="367">
        <f>'User Inputs'!$H$28*AF$3*AF$4*IF('User Inputs'!$H$27="Yes",1,0)</f>
        <v>0</v>
      </c>
      <c r="AG62" s="367">
        <f>'User Inputs'!$H$28*AG$3*AG$4*IF('User Inputs'!$H$27="Yes",1,0)</f>
        <v>0</v>
      </c>
      <c r="AH62" s="367">
        <f>'User Inputs'!$H$28*AH$3*AH$4*IF('User Inputs'!$H$27="Yes",1,0)</f>
        <v>0</v>
      </c>
      <c r="AI62" s="367">
        <f>'User Inputs'!$H$28*AI$3*AI$4*IF('User Inputs'!$H$27="Yes",1,0)</f>
        <v>0</v>
      </c>
      <c r="AJ62" s="367">
        <f>'User Inputs'!$H$28*AJ$3*AJ$4*IF('User Inputs'!$H$27="Yes",1,0)</f>
        <v>0</v>
      </c>
      <c r="AK62" s="367">
        <f>'User Inputs'!$H$28*AK$3*AK$4*IF('User Inputs'!$H$27="Yes",1,0)</f>
        <v>0</v>
      </c>
      <c r="AL62" s="367">
        <f>'User Inputs'!$H$28*AL$3*AL$4*IF('User Inputs'!$H$27="Yes",1,0)</f>
        <v>0</v>
      </c>
      <c r="AM62" s="367">
        <f>'User Inputs'!$H$28*AM$3*AM$4*IF('User Inputs'!$H$27="Yes",1,0)</f>
        <v>0</v>
      </c>
      <c r="AN62" s="367">
        <f>'User Inputs'!$H$28*AN$3*AN$4*IF('User Inputs'!$H$27="Yes",1,0)</f>
        <v>0</v>
      </c>
      <c r="AO62" s="367">
        <f>'User Inputs'!$H$28*AO$3*AO$4*IF('User Inputs'!$H$27="Yes",1,0)</f>
        <v>0</v>
      </c>
      <c r="AP62" s="367">
        <f>'User Inputs'!$H$28*AP$3*AP$4*IF('User Inputs'!$H$27="Yes",1,0)</f>
        <v>0</v>
      </c>
      <c r="AQ62" s="367">
        <f>'User Inputs'!$H$28*AQ$3*AQ$4*IF('User Inputs'!$H$27="Yes",1,0)</f>
        <v>0</v>
      </c>
      <c r="AR62" s="367">
        <f>'User Inputs'!$H$28*AR$3*AR$4*IF('User Inputs'!$H$27="Yes",1,0)</f>
        <v>0</v>
      </c>
      <c r="AS62" s="367">
        <f>'User Inputs'!$H$28*AS$3*AS$4*IF('User Inputs'!$H$27="Yes",1,0)</f>
        <v>0</v>
      </c>
      <c r="AT62" s="367">
        <f>'User Inputs'!$H$28*AT$3*AT$4*IF('User Inputs'!$H$27="Yes",1,0)</f>
        <v>0</v>
      </c>
      <c r="AU62" s="367">
        <f>'User Inputs'!$H$28*AU$3*AU$4*IF('User Inputs'!$H$27="Yes",1,0)</f>
        <v>0</v>
      </c>
      <c r="AV62" s="367">
        <f>'User Inputs'!$H$28*AV$3*AV$4*IF('User Inputs'!$H$27="Yes",1,0)</f>
        <v>0</v>
      </c>
      <c r="AW62" s="367">
        <f>'User Inputs'!$H$28*AW$3*AW$4*IF('User Inputs'!$H$27="Yes",1,0)</f>
        <v>0</v>
      </c>
      <c r="AX62" s="367">
        <f>'User Inputs'!$H$28*AX$3*AX$4*IF('User Inputs'!$H$27="Yes",1,0)</f>
        <v>0</v>
      </c>
      <c r="AY62" s="367">
        <f>'User Inputs'!$H$28*AY$3*AY$4*IF('User Inputs'!$H$27="Yes",1,0)</f>
        <v>0</v>
      </c>
      <c r="AZ62" s="367">
        <f>'User Inputs'!$H$28*AZ$3*AZ$4*IF('User Inputs'!$H$27="Yes",1,0)</f>
        <v>0</v>
      </c>
      <c r="BA62" s="367"/>
    </row>
    <row r="63" spans="1:53" x14ac:dyDescent="0.25">
      <c r="E63" s="281"/>
      <c r="F63" s="281"/>
      <c r="G63" s="281"/>
      <c r="H63" s="220"/>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row>
    <row r="64" spans="1:53" x14ac:dyDescent="0.25">
      <c r="E64" s="492" t="s">
        <v>314</v>
      </c>
      <c r="F64" s="492" t="s">
        <v>295</v>
      </c>
      <c r="G64" s="492" t="s">
        <v>296</v>
      </c>
      <c r="H64" s="357">
        <f>SUM(I64:BA64)</f>
        <v>0</v>
      </c>
      <c r="I64" s="69">
        <f t="shared" ref="I64:AZ64" si="11">I61*I62</f>
        <v>0</v>
      </c>
      <c r="J64" s="69">
        <f t="shared" si="11"/>
        <v>0</v>
      </c>
      <c r="K64" s="69">
        <f t="shared" si="11"/>
        <v>0</v>
      </c>
      <c r="L64" s="69">
        <f t="shared" si="11"/>
        <v>0</v>
      </c>
      <c r="M64" s="69">
        <f t="shared" si="11"/>
        <v>0</v>
      </c>
      <c r="N64" s="69">
        <f t="shared" si="11"/>
        <v>0</v>
      </c>
      <c r="O64" s="69">
        <f t="shared" si="11"/>
        <v>0</v>
      </c>
      <c r="P64" s="69">
        <f t="shared" si="11"/>
        <v>0</v>
      </c>
      <c r="Q64" s="69">
        <f t="shared" si="11"/>
        <v>0</v>
      </c>
      <c r="R64" s="69">
        <f t="shared" si="11"/>
        <v>0</v>
      </c>
      <c r="S64" s="69">
        <f t="shared" si="11"/>
        <v>0</v>
      </c>
      <c r="T64" s="69">
        <f t="shared" si="11"/>
        <v>0</v>
      </c>
      <c r="U64" s="69">
        <f t="shared" si="11"/>
        <v>0</v>
      </c>
      <c r="V64" s="69">
        <f t="shared" si="11"/>
        <v>0</v>
      </c>
      <c r="W64" s="69">
        <f t="shared" si="11"/>
        <v>0</v>
      </c>
      <c r="X64" s="69">
        <f t="shared" si="11"/>
        <v>0</v>
      </c>
      <c r="Y64" s="69">
        <f t="shared" si="11"/>
        <v>0</v>
      </c>
      <c r="Z64" s="69">
        <f t="shared" si="11"/>
        <v>0</v>
      </c>
      <c r="AA64" s="69">
        <f t="shared" si="11"/>
        <v>0</v>
      </c>
      <c r="AB64" s="69">
        <f t="shared" si="11"/>
        <v>0</v>
      </c>
      <c r="AC64" s="69">
        <f t="shared" si="11"/>
        <v>0</v>
      </c>
      <c r="AD64" s="69">
        <f t="shared" si="11"/>
        <v>0</v>
      </c>
      <c r="AE64" s="69">
        <f t="shared" si="11"/>
        <v>0</v>
      </c>
      <c r="AF64" s="69">
        <f t="shared" si="11"/>
        <v>0</v>
      </c>
      <c r="AG64" s="69">
        <f t="shared" si="11"/>
        <v>0</v>
      </c>
      <c r="AH64" s="69">
        <f t="shared" si="11"/>
        <v>0</v>
      </c>
      <c r="AI64" s="69">
        <f t="shared" si="11"/>
        <v>0</v>
      </c>
      <c r="AJ64" s="69">
        <f t="shared" si="11"/>
        <v>0</v>
      </c>
      <c r="AK64" s="69">
        <f t="shared" si="11"/>
        <v>0</v>
      </c>
      <c r="AL64" s="69">
        <f t="shared" si="11"/>
        <v>0</v>
      </c>
      <c r="AM64" s="69">
        <f t="shared" si="11"/>
        <v>0</v>
      </c>
      <c r="AN64" s="69">
        <f t="shared" si="11"/>
        <v>0</v>
      </c>
      <c r="AO64" s="69">
        <f t="shared" si="11"/>
        <v>0</v>
      </c>
      <c r="AP64" s="69">
        <f t="shared" si="11"/>
        <v>0</v>
      </c>
      <c r="AQ64" s="69">
        <f t="shared" si="11"/>
        <v>0</v>
      </c>
      <c r="AR64" s="69">
        <f t="shared" si="11"/>
        <v>0</v>
      </c>
      <c r="AS64" s="69">
        <f t="shared" si="11"/>
        <v>0</v>
      </c>
      <c r="AT64" s="69">
        <f t="shared" si="11"/>
        <v>0</v>
      </c>
      <c r="AU64" s="69">
        <f t="shared" si="11"/>
        <v>0</v>
      </c>
      <c r="AV64" s="69">
        <f t="shared" si="11"/>
        <v>0</v>
      </c>
      <c r="AW64" s="69">
        <f t="shared" si="11"/>
        <v>0</v>
      </c>
      <c r="AX64" s="69">
        <f t="shared" si="11"/>
        <v>0</v>
      </c>
      <c r="AY64" s="69">
        <f t="shared" si="11"/>
        <v>0</v>
      </c>
      <c r="AZ64" s="69">
        <f t="shared" si="11"/>
        <v>0</v>
      </c>
      <c r="BA64" s="69"/>
    </row>
    <row r="65" spans="1:53" x14ac:dyDescent="0.25">
      <c r="E65" s="281"/>
      <c r="F65" s="281"/>
      <c r="G65" s="281"/>
      <c r="H65" s="6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row>
    <row r="66" spans="1:53" x14ac:dyDescent="0.25">
      <c r="B66" s="99" t="s">
        <v>315</v>
      </c>
      <c r="E66" s="281"/>
      <c r="F66" s="281"/>
      <c r="G66" s="281"/>
      <c r="H66" s="6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row>
    <row r="67" spans="1:53" x14ac:dyDescent="0.25">
      <c r="E67" s="281"/>
      <c r="F67" s="281"/>
      <c r="G67" s="281"/>
      <c r="H67" s="6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row>
    <row r="68" spans="1:53" x14ac:dyDescent="0.25">
      <c r="D68" s="130" t="s">
        <v>316</v>
      </c>
      <c r="E68" s="281"/>
      <c r="F68" s="281"/>
      <c r="G68" s="281"/>
      <c r="H68" s="6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row>
    <row r="69" spans="1:53" x14ac:dyDescent="0.25">
      <c r="E69" s="281"/>
      <c r="F69" s="281"/>
      <c r="G69" s="281"/>
      <c r="H69" s="6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row>
    <row r="70" spans="1:53" s="29" customFormat="1" x14ac:dyDescent="0.25">
      <c r="A70" s="27"/>
      <c r="B70" s="99"/>
      <c r="C70" s="64"/>
      <c r="D70" s="130"/>
      <c r="E70" s="281" t="s">
        <v>317</v>
      </c>
      <c r="F70" s="281" t="s">
        <v>318</v>
      </c>
      <c r="G70" s="281" t="s">
        <v>319</v>
      </c>
      <c r="H70" s="68"/>
      <c r="I70" s="37">
        <f>'Emissions Calc'!I84</f>
        <v>0</v>
      </c>
      <c r="J70" s="37">
        <f>'Emissions Calc'!J84</f>
        <v>0</v>
      </c>
      <c r="K70" s="37">
        <f>'Emissions Calc'!K84</f>
        <v>0</v>
      </c>
      <c r="L70" s="37">
        <f>'Emissions Calc'!L84</f>
        <v>0</v>
      </c>
      <c r="M70" s="37">
        <f>'Emissions Calc'!M84</f>
        <v>0</v>
      </c>
      <c r="N70" s="37">
        <f>'Emissions Calc'!N84</f>
        <v>0</v>
      </c>
      <c r="O70" s="37">
        <f>'Emissions Calc'!O84</f>
        <v>0</v>
      </c>
      <c r="P70" s="37">
        <f>'Emissions Calc'!P84</f>
        <v>0</v>
      </c>
      <c r="Q70" s="37">
        <f>'Emissions Calc'!Q84</f>
        <v>0</v>
      </c>
      <c r="R70" s="37">
        <f>'Emissions Calc'!R84</f>
        <v>0</v>
      </c>
      <c r="S70" s="37">
        <f>'Emissions Calc'!S84</f>
        <v>0</v>
      </c>
      <c r="T70" s="37">
        <f>'Emissions Calc'!T84</f>
        <v>0</v>
      </c>
      <c r="U70" s="37">
        <f>'Emissions Calc'!U84</f>
        <v>0</v>
      </c>
      <c r="V70" s="37">
        <f>'Emissions Calc'!V84</f>
        <v>0</v>
      </c>
      <c r="W70" s="37">
        <f>'Emissions Calc'!W84</f>
        <v>0</v>
      </c>
      <c r="X70" s="37">
        <f>'Emissions Calc'!X84</f>
        <v>0</v>
      </c>
      <c r="Y70" s="37">
        <f>'Emissions Calc'!Y84</f>
        <v>0</v>
      </c>
      <c r="Z70" s="37">
        <f>'Emissions Calc'!Z84</f>
        <v>0</v>
      </c>
      <c r="AA70" s="37">
        <f>'Emissions Calc'!AA84</f>
        <v>0</v>
      </c>
      <c r="AB70" s="37">
        <f>'Emissions Calc'!AB84</f>
        <v>0</v>
      </c>
      <c r="AC70" s="37">
        <f>'Emissions Calc'!AC84</f>
        <v>0</v>
      </c>
      <c r="AD70" s="37">
        <f>'Emissions Calc'!AD84</f>
        <v>0</v>
      </c>
      <c r="AE70" s="37">
        <f>'Emissions Calc'!AE84</f>
        <v>0</v>
      </c>
      <c r="AF70" s="37">
        <f>'Emissions Calc'!AF84</f>
        <v>0</v>
      </c>
      <c r="AG70" s="37">
        <f>'Emissions Calc'!AG84</f>
        <v>0</v>
      </c>
      <c r="AH70" s="37">
        <f>'Emissions Calc'!AH84</f>
        <v>0</v>
      </c>
      <c r="AI70" s="37">
        <f>'Emissions Calc'!AI84</f>
        <v>0</v>
      </c>
      <c r="AJ70" s="37">
        <f>'Emissions Calc'!AJ84</f>
        <v>0</v>
      </c>
      <c r="AK70" s="37">
        <f>'Emissions Calc'!AK84</f>
        <v>0</v>
      </c>
      <c r="AL70" s="37">
        <f>'Emissions Calc'!AL84</f>
        <v>0</v>
      </c>
      <c r="AM70" s="37">
        <f>'Emissions Calc'!AM84</f>
        <v>0</v>
      </c>
      <c r="AN70" s="37">
        <f>'Emissions Calc'!AN84</f>
        <v>0</v>
      </c>
      <c r="AO70" s="37">
        <f>'Emissions Calc'!AO84</f>
        <v>0</v>
      </c>
      <c r="AP70" s="37">
        <f>'Emissions Calc'!AP84</f>
        <v>0</v>
      </c>
      <c r="AQ70" s="37">
        <f>'Emissions Calc'!AQ84</f>
        <v>0</v>
      </c>
      <c r="AR70" s="37">
        <f>'Emissions Calc'!AR84</f>
        <v>0</v>
      </c>
      <c r="AS70" s="37">
        <f>'Emissions Calc'!AS84</f>
        <v>0</v>
      </c>
      <c r="AT70" s="37">
        <f>'Emissions Calc'!AT84</f>
        <v>0</v>
      </c>
      <c r="AU70" s="37">
        <f>'Emissions Calc'!AU84</f>
        <v>0</v>
      </c>
      <c r="AV70" s="37">
        <f>'Emissions Calc'!AV84</f>
        <v>0</v>
      </c>
      <c r="AW70" s="37">
        <f>'Emissions Calc'!AW84</f>
        <v>0</v>
      </c>
      <c r="AX70" s="37">
        <f>'Emissions Calc'!AX84</f>
        <v>0</v>
      </c>
      <c r="AY70" s="37">
        <f>'Emissions Calc'!AY84</f>
        <v>0</v>
      </c>
      <c r="AZ70" s="37">
        <f>'Emissions Calc'!AZ84</f>
        <v>0</v>
      </c>
    </row>
    <row r="71" spans="1:53" s="29" customFormat="1" x14ac:dyDescent="0.25">
      <c r="A71" s="27"/>
      <c r="B71" s="99"/>
      <c r="C71" s="64"/>
      <c r="D71" s="130"/>
      <c r="E71" s="281" t="s">
        <v>320</v>
      </c>
      <c r="F71" s="281" t="s">
        <v>318</v>
      </c>
      <c r="G71" s="281" t="s">
        <v>319</v>
      </c>
      <c r="H71" s="68"/>
      <c r="I71" s="37">
        <f>'Emissions Calc'!I85</f>
        <v>0</v>
      </c>
      <c r="J71" s="37">
        <f>'Emissions Calc'!J85</f>
        <v>0</v>
      </c>
      <c r="K71" s="37">
        <f>'Emissions Calc'!K85</f>
        <v>0</v>
      </c>
      <c r="L71" s="37">
        <f>'Emissions Calc'!L85</f>
        <v>0</v>
      </c>
      <c r="M71" s="37">
        <f>'Emissions Calc'!M85</f>
        <v>0</v>
      </c>
      <c r="N71" s="37">
        <f>'Emissions Calc'!N85</f>
        <v>0</v>
      </c>
      <c r="O71" s="37">
        <f>'Emissions Calc'!O85</f>
        <v>0</v>
      </c>
      <c r="P71" s="37">
        <f>'Emissions Calc'!P85</f>
        <v>0</v>
      </c>
      <c r="Q71" s="37">
        <f>'Emissions Calc'!Q85</f>
        <v>0</v>
      </c>
      <c r="R71" s="37">
        <f>'Emissions Calc'!R85</f>
        <v>0</v>
      </c>
      <c r="S71" s="37">
        <f>'Emissions Calc'!S85</f>
        <v>0</v>
      </c>
      <c r="T71" s="37">
        <f>'Emissions Calc'!T85</f>
        <v>0</v>
      </c>
      <c r="U71" s="37">
        <f>'Emissions Calc'!U85</f>
        <v>0</v>
      </c>
      <c r="V71" s="37">
        <f>'Emissions Calc'!V85</f>
        <v>0</v>
      </c>
      <c r="W71" s="37">
        <f>'Emissions Calc'!W85</f>
        <v>0</v>
      </c>
      <c r="X71" s="37">
        <f>'Emissions Calc'!X85</f>
        <v>0</v>
      </c>
      <c r="Y71" s="37">
        <f>'Emissions Calc'!Y85</f>
        <v>0</v>
      </c>
      <c r="Z71" s="37">
        <f>'Emissions Calc'!Z85</f>
        <v>0</v>
      </c>
      <c r="AA71" s="37">
        <f>'Emissions Calc'!AA85</f>
        <v>0</v>
      </c>
      <c r="AB71" s="37">
        <f>'Emissions Calc'!AB85</f>
        <v>0</v>
      </c>
      <c r="AC71" s="37">
        <f>'Emissions Calc'!AC85</f>
        <v>0</v>
      </c>
      <c r="AD71" s="37">
        <f>'Emissions Calc'!AD85</f>
        <v>0</v>
      </c>
      <c r="AE71" s="37">
        <f>'Emissions Calc'!AE85</f>
        <v>0</v>
      </c>
      <c r="AF71" s="37">
        <f>'Emissions Calc'!AF85</f>
        <v>0</v>
      </c>
      <c r="AG71" s="37">
        <f>'Emissions Calc'!AG85</f>
        <v>0</v>
      </c>
      <c r="AH71" s="37">
        <f>'Emissions Calc'!AH85</f>
        <v>0</v>
      </c>
      <c r="AI71" s="37">
        <f>'Emissions Calc'!AI85</f>
        <v>0</v>
      </c>
      <c r="AJ71" s="37">
        <f>'Emissions Calc'!AJ85</f>
        <v>0</v>
      </c>
      <c r="AK71" s="37">
        <f>'Emissions Calc'!AK85</f>
        <v>0</v>
      </c>
      <c r="AL71" s="37">
        <f>'Emissions Calc'!AL85</f>
        <v>0</v>
      </c>
      <c r="AM71" s="37">
        <f>'Emissions Calc'!AM85</f>
        <v>0</v>
      </c>
      <c r="AN71" s="37">
        <f>'Emissions Calc'!AN85</f>
        <v>0</v>
      </c>
      <c r="AO71" s="37">
        <f>'Emissions Calc'!AO85</f>
        <v>0</v>
      </c>
      <c r="AP71" s="37">
        <f>'Emissions Calc'!AP85</f>
        <v>0</v>
      </c>
      <c r="AQ71" s="37">
        <f>'Emissions Calc'!AQ85</f>
        <v>0</v>
      </c>
      <c r="AR71" s="37">
        <f>'Emissions Calc'!AR85</f>
        <v>0</v>
      </c>
      <c r="AS71" s="37">
        <f>'Emissions Calc'!AS85</f>
        <v>0</v>
      </c>
      <c r="AT71" s="37">
        <f>'Emissions Calc'!AT85</f>
        <v>0</v>
      </c>
      <c r="AU71" s="37">
        <f>'Emissions Calc'!AU85</f>
        <v>0</v>
      </c>
      <c r="AV71" s="37">
        <f>'Emissions Calc'!AV85</f>
        <v>0</v>
      </c>
      <c r="AW71" s="37">
        <f>'Emissions Calc'!AW85</f>
        <v>0</v>
      </c>
      <c r="AX71" s="37">
        <f>'Emissions Calc'!AX85</f>
        <v>0</v>
      </c>
      <c r="AY71" s="37">
        <f>'Emissions Calc'!AY85</f>
        <v>0</v>
      </c>
      <c r="AZ71" s="37">
        <f>'Emissions Calc'!AZ85</f>
        <v>0</v>
      </c>
    </row>
    <row r="72" spans="1:53" s="29" customFormat="1" x14ac:dyDescent="0.25">
      <c r="A72" s="27"/>
      <c r="B72" s="99"/>
      <c r="C72" s="64"/>
      <c r="D72" s="130"/>
      <c r="E72" s="281" t="s">
        <v>321</v>
      </c>
      <c r="F72" s="281" t="s">
        <v>318</v>
      </c>
      <c r="G72" s="281" t="s">
        <v>319</v>
      </c>
      <c r="H72" s="68"/>
      <c r="I72" s="37">
        <f>'Emissions Calc'!I86</f>
        <v>0</v>
      </c>
      <c r="J72" s="37">
        <f>'Emissions Calc'!J86</f>
        <v>0</v>
      </c>
      <c r="K72" s="37">
        <f>'Emissions Calc'!K86</f>
        <v>0</v>
      </c>
      <c r="L72" s="37">
        <f>'Emissions Calc'!L86</f>
        <v>0</v>
      </c>
      <c r="M72" s="37">
        <f>'Emissions Calc'!M86</f>
        <v>0</v>
      </c>
      <c r="N72" s="37">
        <f>'Emissions Calc'!N86</f>
        <v>0</v>
      </c>
      <c r="O72" s="37">
        <f>'Emissions Calc'!O86</f>
        <v>0</v>
      </c>
      <c r="P72" s="37">
        <f>'Emissions Calc'!P86</f>
        <v>0</v>
      </c>
      <c r="Q72" s="37">
        <f>'Emissions Calc'!Q86</f>
        <v>0</v>
      </c>
      <c r="R72" s="37">
        <f>'Emissions Calc'!R86</f>
        <v>0</v>
      </c>
      <c r="S72" s="37">
        <f>'Emissions Calc'!S86</f>
        <v>0</v>
      </c>
      <c r="T72" s="37">
        <f>'Emissions Calc'!T86</f>
        <v>0</v>
      </c>
      <c r="U72" s="37">
        <f>'Emissions Calc'!U86</f>
        <v>0</v>
      </c>
      <c r="V72" s="37">
        <f>'Emissions Calc'!V86</f>
        <v>0</v>
      </c>
      <c r="W72" s="37">
        <f>'Emissions Calc'!W86</f>
        <v>0</v>
      </c>
      <c r="X72" s="37">
        <f>'Emissions Calc'!X86</f>
        <v>0</v>
      </c>
      <c r="Y72" s="37">
        <f>'Emissions Calc'!Y86</f>
        <v>0</v>
      </c>
      <c r="Z72" s="37">
        <f>'Emissions Calc'!Z86</f>
        <v>0</v>
      </c>
      <c r="AA72" s="37">
        <f>'Emissions Calc'!AA86</f>
        <v>0</v>
      </c>
      <c r="AB72" s="37">
        <f>'Emissions Calc'!AB86</f>
        <v>0</v>
      </c>
      <c r="AC72" s="37">
        <f>'Emissions Calc'!AC86</f>
        <v>0</v>
      </c>
      <c r="AD72" s="37">
        <f>'Emissions Calc'!AD86</f>
        <v>0</v>
      </c>
      <c r="AE72" s="37">
        <f>'Emissions Calc'!AE86</f>
        <v>0</v>
      </c>
      <c r="AF72" s="37">
        <f>'Emissions Calc'!AF86</f>
        <v>0</v>
      </c>
      <c r="AG72" s="37">
        <f>'Emissions Calc'!AG86</f>
        <v>0</v>
      </c>
      <c r="AH72" s="37">
        <f>'Emissions Calc'!AH86</f>
        <v>0</v>
      </c>
      <c r="AI72" s="37">
        <f>'Emissions Calc'!AI86</f>
        <v>0</v>
      </c>
      <c r="AJ72" s="37">
        <f>'Emissions Calc'!AJ86</f>
        <v>0</v>
      </c>
      <c r="AK72" s="37">
        <f>'Emissions Calc'!AK86</f>
        <v>0</v>
      </c>
      <c r="AL72" s="37">
        <f>'Emissions Calc'!AL86</f>
        <v>0</v>
      </c>
      <c r="AM72" s="37">
        <f>'Emissions Calc'!AM86</f>
        <v>0</v>
      </c>
      <c r="AN72" s="37">
        <f>'Emissions Calc'!AN86</f>
        <v>0</v>
      </c>
      <c r="AO72" s="37">
        <f>'Emissions Calc'!AO86</f>
        <v>0</v>
      </c>
      <c r="AP72" s="37">
        <f>'Emissions Calc'!AP86</f>
        <v>0</v>
      </c>
      <c r="AQ72" s="37">
        <f>'Emissions Calc'!AQ86</f>
        <v>0</v>
      </c>
      <c r="AR72" s="37">
        <f>'Emissions Calc'!AR86</f>
        <v>0</v>
      </c>
      <c r="AS72" s="37">
        <f>'Emissions Calc'!AS86</f>
        <v>0</v>
      </c>
      <c r="AT72" s="37">
        <f>'Emissions Calc'!AT86</f>
        <v>0</v>
      </c>
      <c r="AU72" s="37">
        <f>'Emissions Calc'!AU86</f>
        <v>0</v>
      </c>
      <c r="AV72" s="37">
        <f>'Emissions Calc'!AV86</f>
        <v>0</v>
      </c>
      <c r="AW72" s="37">
        <f>'Emissions Calc'!AW86</f>
        <v>0</v>
      </c>
      <c r="AX72" s="37">
        <f>'Emissions Calc'!AX86</f>
        <v>0</v>
      </c>
      <c r="AY72" s="37">
        <f>'Emissions Calc'!AY86</f>
        <v>0</v>
      </c>
      <c r="AZ72" s="37">
        <f>'Emissions Calc'!AZ86</f>
        <v>0</v>
      </c>
    </row>
    <row r="73" spans="1:53" s="29" customFormat="1" x14ac:dyDescent="0.25">
      <c r="A73" s="27"/>
      <c r="B73" s="99"/>
      <c r="C73" s="64"/>
      <c r="D73" s="130"/>
      <c r="E73" s="281" t="s">
        <v>322</v>
      </c>
      <c r="F73" s="281" t="s">
        <v>318</v>
      </c>
      <c r="G73" s="281" t="s">
        <v>319</v>
      </c>
      <c r="H73" s="68"/>
      <c r="I73" s="37">
        <f>'Emissions Calc'!I87</f>
        <v>0</v>
      </c>
      <c r="J73" s="37">
        <f>'Emissions Calc'!J87</f>
        <v>0</v>
      </c>
      <c r="K73" s="37">
        <f>'Emissions Calc'!K87</f>
        <v>0</v>
      </c>
      <c r="L73" s="37">
        <f>'Emissions Calc'!L87</f>
        <v>0</v>
      </c>
      <c r="M73" s="37">
        <f>'Emissions Calc'!M87</f>
        <v>0</v>
      </c>
      <c r="N73" s="37">
        <f>'Emissions Calc'!N87</f>
        <v>0</v>
      </c>
      <c r="O73" s="37">
        <f>'Emissions Calc'!O87</f>
        <v>0</v>
      </c>
      <c r="P73" s="37">
        <f>'Emissions Calc'!P87</f>
        <v>0</v>
      </c>
      <c r="Q73" s="37">
        <f>'Emissions Calc'!Q87</f>
        <v>0</v>
      </c>
      <c r="R73" s="37">
        <f>'Emissions Calc'!R87</f>
        <v>0</v>
      </c>
      <c r="S73" s="37">
        <f>'Emissions Calc'!S87</f>
        <v>0</v>
      </c>
      <c r="T73" s="37">
        <f>'Emissions Calc'!T87</f>
        <v>0</v>
      </c>
      <c r="U73" s="37">
        <f>'Emissions Calc'!U87</f>
        <v>0</v>
      </c>
      <c r="V73" s="37">
        <f>'Emissions Calc'!V87</f>
        <v>0</v>
      </c>
      <c r="W73" s="37">
        <f>'Emissions Calc'!W87</f>
        <v>0</v>
      </c>
      <c r="X73" s="37">
        <f>'Emissions Calc'!X87</f>
        <v>0</v>
      </c>
      <c r="Y73" s="37">
        <f>'Emissions Calc'!Y87</f>
        <v>0</v>
      </c>
      <c r="Z73" s="37">
        <f>'Emissions Calc'!Z87</f>
        <v>0</v>
      </c>
      <c r="AA73" s="37">
        <f>'Emissions Calc'!AA87</f>
        <v>0</v>
      </c>
      <c r="AB73" s="37">
        <f>'Emissions Calc'!AB87</f>
        <v>0</v>
      </c>
      <c r="AC73" s="37">
        <f>'Emissions Calc'!AC87</f>
        <v>0</v>
      </c>
      <c r="AD73" s="37">
        <f>'Emissions Calc'!AD87</f>
        <v>0</v>
      </c>
      <c r="AE73" s="37">
        <f>'Emissions Calc'!AE87</f>
        <v>0</v>
      </c>
      <c r="AF73" s="37">
        <f>'Emissions Calc'!AF87</f>
        <v>0</v>
      </c>
      <c r="AG73" s="37">
        <f>'Emissions Calc'!AG87</f>
        <v>0</v>
      </c>
      <c r="AH73" s="37">
        <f>'Emissions Calc'!AH87</f>
        <v>0</v>
      </c>
      <c r="AI73" s="37">
        <f>'Emissions Calc'!AI87</f>
        <v>0</v>
      </c>
      <c r="AJ73" s="37">
        <f>'Emissions Calc'!AJ87</f>
        <v>0</v>
      </c>
      <c r="AK73" s="37">
        <f>'Emissions Calc'!AK87</f>
        <v>0</v>
      </c>
      <c r="AL73" s="37">
        <f>'Emissions Calc'!AL87</f>
        <v>0</v>
      </c>
      <c r="AM73" s="37">
        <f>'Emissions Calc'!AM87</f>
        <v>0</v>
      </c>
      <c r="AN73" s="37">
        <f>'Emissions Calc'!AN87</f>
        <v>0</v>
      </c>
      <c r="AO73" s="37">
        <f>'Emissions Calc'!AO87</f>
        <v>0</v>
      </c>
      <c r="AP73" s="37">
        <f>'Emissions Calc'!AP87</f>
        <v>0</v>
      </c>
      <c r="AQ73" s="37">
        <f>'Emissions Calc'!AQ87</f>
        <v>0</v>
      </c>
      <c r="AR73" s="37">
        <f>'Emissions Calc'!AR87</f>
        <v>0</v>
      </c>
      <c r="AS73" s="37">
        <f>'Emissions Calc'!AS87</f>
        <v>0</v>
      </c>
      <c r="AT73" s="37">
        <f>'Emissions Calc'!AT87</f>
        <v>0</v>
      </c>
      <c r="AU73" s="37">
        <f>'Emissions Calc'!AU87</f>
        <v>0</v>
      </c>
      <c r="AV73" s="37">
        <f>'Emissions Calc'!AV87</f>
        <v>0</v>
      </c>
      <c r="AW73" s="37">
        <f>'Emissions Calc'!AW87</f>
        <v>0</v>
      </c>
      <c r="AX73" s="37">
        <f>'Emissions Calc'!AX87</f>
        <v>0</v>
      </c>
      <c r="AY73" s="37">
        <f>'Emissions Calc'!AY87</f>
        <v>0</v>
      </c>
      <c r="AZ73" s="37">
        <f>'Emissions Calc'!AZ87</f>
        <v>0</v>
      </c>
    </row>
    <row r="74" spans="1:53" s="29" customFormat="1" x14ac:dyDescent="0.25">
      <c r="A74" s="27"/>
      <c r="B74" s="99"/>
      <c r="C74" s="64"/>
      <c r="D74" s="130"/>
      <c r="E74" s="281" t="s">
        <v>323</v>
      </c>
      <c r="F74" s="281" t="s">
        <v>318</v>
      </c>
      <c r="G74" s="281" t="s">
        <v>319</v>
      </c>
      <c r="H74" s="68"/>
      <c r="I74" s="37">
        <f>'Emissions Calc'!I88</f>
        <v>0</v>
      </c>
      <c r="J74" s="37">
        <f>'Emissions Calc'!J88</f>
        <v>0</v>
      </c>
      <c r="K74" s="37">
        <f>'Emissions Calc'!K88</f>
        <v>0</v>
      </c>
      <c r="L74" s="37">
        <f>'Emissions Calc'!L88</f>
        <v>0</v>
      </c>
      <c r="M74" s="37">
        <f>'Emissions Calc'!M88</f>
        <v>0</v>
      </c>
      <c r="N74" s="37">
        <f>'Emissions Calc'!N88</f>
        <v>0</v>
      </c>
      <c r="O74" s="37">
        <f>'Emissions Calc'!O88</f>
        <v>0</v>
      </c>
      <c r="P74" s="37">
        <f>'Emissions Calc'!P88</f>
        <v>0</v>
      </c>
      <c r="Q74" s="37">
        <f>'Emissions Calc'!Q88</f>
        <v>0</v>
      </c>
      <c r="R74" s="37">
        <f>'Emissions Calc'!R88</f>
        <v>0</v>
      </c>
      <c r="S74" s="37">
        <f>'Emissions Calc'!S88</f>
        <v>0</v>
      </c>
      <c r="T74" s="37">
        <f>'Emissions Calc'!T88</f>
        <v>0</v>
      </c>
      <c r="U74" s="37">
        <f>'Emissions Calc'!U88</f>
        <v>0</v>
      </c>
      <c r="V74" s="37">
        <f>'Emissions Calc'!V88</f>
        <v>0</v>
      </c>
      <c r="W74" s="37">
        <f>'Emissions Calc'!W88</f>
        <v>0</v>
      </c>
      <c r="X74" s="37">
        <f>'Emissions Calc'!X88</f>
        <v>0</v>
      </c>
      <c r="Y74" s="37">
        <f>'Emissions Calc'!Y88</f>
        <v>0</v>
      </c>
      <c r="Z74" s="37">
        <f>'Emissions Calc'!Z88</f>
        <v>0</v>
      </c>
      <c r="AA74" s="37">
        <f>'Emissions Calc'!AA88</f>
        <v>0</v>
      </c>
      <c r="AB74" s="37">
        <f>'Emissions Calc'!AB88</f>
        <v>0</v>
      </c>
      <c r="AC74" s="37">
        <f>'Emissions Calc'!AC88</f>
        <v>0</v>
      </c>
      <c r="AD74" s="37">
        <f>'Emissions Calc'!AD88</f>
        <v>0</v>
      </c>
      <c r="AE74" s="37">
        <f>'Emissions Calc'!AE88</f>
        <v>0</v>
      </c>
      <c r="AF74" s="37">
        <f>'Emissions Calc'!AF88</f>
        <v>0</v>
      </c>
      <c r="AG74" s="37">
        <f>'Emissions Calc'!AG88</f>
        <v>0</v>
      </c>
      <c r="AH74" s="37">
        <f>'Emissions Calc'!AH88</f>
        <v>0</v>
      </c>
      <c r="AI74" s="37">
        <f>'Emissions Calc'!AI88</f>
        <v>0</v>
      </c>
      <c r="AJ74" s="37">
        <f>'Emissions Calc'!AJ88</f>
        <v>0</v>
      </c>
      <c r="AK74" s="37">
        <f>'Emissions Calc'!AK88</f>
        <v>0</v>
      </c>
      <c r="AL74" s="37">
        <f>'Emissions Calc'!AL88</f>
        <v>0</v>
      </c>
      <c r="AM74" s="37">
        <f>'Emissions Calc'!AM88</f>
        <v>0</v>
      </c>
      <c r="AN74" s="37">
        <f>'Emissions Calc'!AN88</f>
        <v>0</v>
      </c>
      <c r="AO74" s="37">
        <f>'Emissions Calc'!AO88</f>
        <v>0</v>
      </c>
      <c r="AP74" s="37">
        <f>'Emissions Calc'!AP88</f>
        <v>0</v>
      </c>
      <c r="AQ74" s="37">
        <f>'Emissions Calc'!AQ88</f>
        <v>0</v>
      </c>
      <c r="AR74" s="37">
        <f>'Emissions Calc'!AR88</f>
        <v>0</v>
      </c>
      <c r="AS74" s="37">
        <f>'Emissions Calc'!AS88</f>
        <v>0</v>
      </c>
      <c r="AT74" s="37">
        <f>'Emissions Calc'!AT88</f>
        <v>0</v>
      </c>
      <c r="AU74" s="37">
        <f>'Emissions Calc'!AU88</f>
        <v>0</v>
      </c>
      <c r="AV74" s="37">
        <f>'Emissions Calc'!AV88</f>
        <v>0</v>
      </c>
      <c r="AW74" s="37">
        <f>'Emissions Calc'!AW88</f>
        <v>0</v>
      </c>
      <c r="AX74" s="37">
        <f>'Emissions Calc'!AX88</f>
        <v>0</v>
      </c>
      <c r="AY74" s="37">
        <f>'Emissions Calc'!AY88</f>
        <v>0</v>
      </c>
      <c r="AZ74" s="37">
        <f>'Emissions Calc'!AZ88</f>
        <v>0</v>
      </c>
    </row>
    <row r="75" spans="1:53" s="29" customFormat="1" x14ac:dyDescent="0.25">
      <c r="A75" s="27"/>
      <c r="B75" s="99"/>
      <c r="C75" s="64"/>
      <c r="D75" s="130"/>
      <c r="E75" s="281" t="s">
        <v>324</v>
      </c>
      <c r="F75" s="281" t="s">
        <v>318</v>
      </c>
      <c r="G75" s="281" t="s">
        <v>319</v>
      </c>
      <c r="H75" s="68"/>
      <c r="I75" s="37">
        <f>'Emissions Calc'!I89</f>
        <v>0</v>
      </c>
      <c r="J75" s="37">
        <f>'Emissions Calc'!J89</f>
        <v>0</v>
      </c>
      <c r="K75" s="37">
        <f>'Emissions Calc'!K89</f>
        <v>0</v>
      </c>
      <c r="L75" s="37">
        <f>'Emissions Calc'!L89</f>
        <v>0</v>
      </c>
      <c r="M75" s="37">
        <f>'Emissions Calc'!M89</f>
        <v>0</v>
      </c>
      <c r="N75" s="37">
        <f>'Emissions Calc'!N89</f>
        <v>0</v>
      </c>
      <c r="O75" s="37">
        <f>'Emissions Calc'!O89</f>
        <v>0</v>
      </c>
      <c r="P75" s="37">
        <f>'Emissions Calc'!P89</f>
        <v>0</v>
      </c>
      <c r="Q75" s="37">
        <f>'Emissions Calc'!Q89</f>
        <v>0</v>
      </c>
      <c r="R75" s="37">
        <f>'Emissions Calc'!R89</f>
        <v>0</v>
      </c>
      <c r="S75" s="37">
        <f>'Emissions Calc'!S89</f>
        <v>0</v>
      </c>
      <c r="T75" s="37">
        <f>'Emissions Calc'!T89</f>
        <v>0</v>
      </c>
      <c r="U75" s="37">
        <f>'Emissions Calc'!U89</f>
        <v>0</v>
      </c>
      <c r="V75" s="37">
        <f>'Emissions Calc'!V89</f>
        <v>0</v>
      </c>
      <c r="W75" s="37">
        <f>'Emissions Calc'!W89</f>
        <v>0</v>
      </c>
      <c r="X75" s="37">
        <f>'Emissions Calc'!X89</f>
        <v>0</v>
      </c>
      <c r="Y75" s="37">
        <f>'Emissions Calc'!Y89</f>
        <v>0</v>
      </c>
      <c r="Z75" s="37">
        <f>'Emissions Calc'!Z89</f>
        <v>0</v>
      </c>
      <c r="AA75" s="37">
        <f>'Emissions Calc'!AA89</f>
        <v>0</v>
      </c>
      <c r="AB75" s="37">
        <f>'Emissions Calc'!AB89</f>
        <v>0</v>
      </c>
      <c r="AC75" s="37">
        <f>'Emissions Calc'!AC89</f>
        <v>0</v>
      </c>
      <c r="AD75" s="37">
        <f>'Emissions Calc'!AD89</f>
        <v>0</v>
      </c>
      <c r="AE75" s="37">
        <f>'Emissions Calc'!AE89</f>
        <v>0</v>
      </c>
      <c r="AF75" s="37">
        <f>'Emissions Calc'!AF89</f>
        <v>0</v>
      </c>
      <c r="AG75" s="37">
        <f>'Emissions Calc'!AG89</f>
        <v>0</v>
      </c>
      <c r="AH75" s="37">
        <f>'Emissions Calc'!AH89</f>
        <v>0</v>
      </c>
      <c r="AI75" s="37">
        <f>'Emissions Calc'!AI89</f>
        <v>0</v>
      </c>
      <c r="AJ75" s="37">
        <f>'Emissions Calc'!AJ89</f>
        <v>0</v>
      </c>
      <c r="AK75" s="37">
        <f>'Emissions Calc'!AK89</f>
        <v>0</v>
      </c>
      <c r="AL75" s="37">
        <f>'Emissions Calc'!AL89</f>
        <v>0</v>
      </c>
      <c r="AM75" s="37">
        <f>'Emissions Calc'!AM89</f>
        <v>0</v>
      </c>
      <c r="AN75" s="37">
        <f>'Emissions Calc'!AN89</f>
        <v>0</v>
      </c>
      <c r="AO75" s="37">
        <f>'Emissions Calc'!AO89</f>
        <v>0</v>
      </c>
      <c r="AP75" s="37">
        <f>'Emissions Calc'!AP89</f>
        <v>0</v>
      </c>
      <c r="AQ75" s="37">
        <f>'Emissions Calc'!AQ89</f>
        <v>0</v>
      </c>
      <c r="AR75" s="37">
        <f>'Emissions Calc'!AR89</f>
        <v>0</v>
      </c>
      <c r="AS75" s="37">
        <f>'Emissions Calc'!AS89</f>
        <v>0</v>
      </c>
      <c r="AT75" s="37">
        <f>'Emissions Calc'!AT89</f>
        <v>0</v>
      </c>
      <c r="AU75" s="37">
        <f>'Emissions Calc'!AU89</f>
        <v>0</v>
      </c>
      <c r="AV75" s="37">
        <f>'Emissions Calc'!AV89</f>
        <v>0</v>
      </c>
      <c r="AW75" s="37">
        <f>'Emissions Calc'!AW89</f>
        <v>0</v>
      </c>
      <c r="AX75" s="37">
        <f>'Emissions Calc'!AX89</f>
        <v>0</v>
      </c>
      <c r="AY75" s="37">
        <f>'Emissions Calc'!AY89</f>
        <v>0</v>
      </c>
      <c r="AZ75" s="37">
        <f>'Emissions Calc'!AZ89</f>
        <v>0</v>
      </c>
    </row>
    <row r="76" spans="1:53" s="29" customFormat="1" x14ac:dyDescent="0.25">
      <c r="A76" s="27"/>
      <c r="B76" s="99"/>
      <c r="C76" s="64"/>
      <c r="D76" s="130"/>
      <c r="E76" s="281"/>
      <c r="F76" s="281"/>
      <c r="G76" s="281"/>
      <c r="H76" s="6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row>
    <row r="77" spans="1:53" s="29" customFormat="1" x14ac:dyDescent="0.25">
      <c r="A77" s="27"/>
      <c r="B77" s="99"/>
      <c r="C77" s="64"/>
      <c r="D77" s="130"/>
      <c r="E77" s="281"/>
      <c r="F77" s="281"/>
      <c r="G77" s="281"/>
      <c r="H77" s="6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row>
    <row r="78" spans="1:53" x14ac:dyDescent="0.25">
      <c r="D78" s="130" t="s">
        <v>325</v>
      </c>
      <c r="E78" s="281"/>
      <c r="F78" s="281"/>
      <c r="G78" s="281"/>
      <c r="H78" s="6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row>
    <row r="79" spans="1:53" x14ac:dyDescent="0.25">
      <c r="E79" s="281"/>
      <c r="F79" s="281"/>
      <c r="G79" s="281"/>
      <c r="H79" s="6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row>
    <row r="80" spans="1:53" x14ac:dyDescent="0.25">
      <c r="E80" s="281" t="str">
        <f>'Emission Inputs'!E10</f>
        <v>NOX Costs Likely</v>
      </c>
      <c r="F80" s="281" t="str">
        <f>'Emission Inputs'!F10</f>
        <v>USDOT BCA Guidance Feb 2021</v>
      </c>
      <c r="G80" s="281" t="str">
        <f>'Emission Inputs'!G10</f>
        <v>2021$s / metric ton</v>
      </c>
      <c r="H80" s="68"/>
      <c r="I80" s="38">
        <f>'Emission Inputs'!I10</f>
        <v>16978.794634999205</v>
      </c>
      <c r="J80" s="38">
        <f>'Emission Inputs'!J10</f>
        <v>17192.364378835675</v>
      </c>
      <c r="K80" s="38">
        <f>'Emission Inputs'!K10</f>
        <v>17512.718994590377</v>
      </c>
      <c r="L80" s="38">
        <f>'Emission Inputs'!L10</f>
        <v>17726.288738426843</v>
      </c>
      <c r="M80" s="38">
        <f>'Emission Inputs'!M10</f>
        <v>17939.858482263313</v>
      </c>
      <c r="N80" s="38">
        <f>'Emission Inputs'!N10</f>
        <v>18153.428226099779</v>
      </c>
      <c r="O80" s="38">
        <f>'Emission Inputs'!O10</f>
        <v>18473.782841854481</v>
      </c>
      <c r="P80" s="38">
        <f>'Emission Inputs'!P10</f>
        <v>18687.352585690951</v>
      </c>
      <c r="Q80" s="38">
        <f>'Emission Inputs'!Q10</f>
        <v>18900.922329527417</v>
      </c>
      <c r="R80" s="38">
        <f>'Emission Inputs'!R10</f>
        <v>19221.276945282119</v>
      </c>
      <c r="S80" s="38">
        <f>'Emission Inputs'!S10</f>
        <v>19221.276945282119</v>
      </c>
      <c r="T80" s="38">
        <f>'Emission Inputs'!T10</f>
        <v>19221.276945282119</v>
      </c>
      <c r="U80" s="38">
        <f>'Emission Inputs'!U10</f>
        <v>19221.276945282119</v>
      </c>
      <c r="V80" s="38">
        <f>'Emission Inputs'!V10</f>
        <v>19221.276945282119</v>
      </c>
      <c r="W80" s="38">
        <f>'Emission Inputs'!W10</f>
        <v>19221.276945282119</v>
      </c>
      <c r="X80" s="38">
        <f>'Emission Inputs'!X10</f>
        <v>19221.276945282119</v>
      </c>
      <c r="Y80" s="38">
        <f>'Emission Inputs'!Y10</f>
        <v>19221.276945282119</v>
      </c>
      <c r="Z80" s="38">
        <f>'Emission Inputs'!Z10</f>
        <v>19221.276945282119</v>
      </c>
      <c r="AA80" s="38">
        <f>'Emission Inputs'!AA10</f>
        <v>19221.276945282119</v>
      </c>
      <c r="AB80" s="38">
        <f>'Emission Inputs'!AB10</f>
        <v>19221.276945282119</v>
      </c>
      <c r="AC80" s="38">
        <f>'Emission Inputs'!AC10</f>
        <v>19221.276945282119</v>
      </c>
      <c r="AD80" s="38">
        <f>'Emission Inputs'!AD10</f>
        <v>19221.276945282119</v>
      </c>
      <c r="AE80" s="38">
        <f>'Emission Inputs'!AE10</f>
        <v>19221.276945282119</v>
      </c>
      <c r="AF80" s="38">
        <f>'Emission Inputs'!AF10</f>
        <v>19221.276945282119</v>
      </c>
      <c r="AG80" s="38">
        <f>'Emission Inputs'!AG10</f>
        <v>19221.276945282119</v>
      </c>
      <c r="AH80" s="38">
        <f>'Emission Inputs'!AH10</f>
        <v>19221.276945282119</v>
      </c>
      <c r="AI80" s="38">
        <f>'Emission Inputs'!AI10</f>
        <v>19221.276945282119</v>
      </c>
      <c r="AJ80" s="38">
        <f>'Emission Inputs'!AJ10</f>
        <v>19221.276945282119</v>
      </c>
      <c r="AK80" s="38">
        <f>'Emission Inputs'!AK10</f>
        <v>19221.276945282119</v>
      </c>
      <c r="AL80" s="38">
        <f>'Emission Inputs'!AL10</f>
        <v>19221.276945282119</v>
      </c>
      <c r="AM80" s="38">
        <f>'Emission Inputs'!AM10</f>
        <v>19221.276945282119</v>
      </c>
      <c r="AN80" s="38">
        <f>'Emission Inputs'!AN10</f>
        <v>19221.276945282119</v>
      </c>
      <c r="AO80" s="38">
        <f>'Emission Inputs'!AO10</f>
        <v>19221.276945282119</v>
      </c>
      <c r="AP80" s="38">
        <f>'Emission Inputs'!AP10</f>
        <v>19221.276945282119</v>
      </c>
      <c r="AQ80" s="38">
        <f>'Emission Inputs'!AQ10</f>
        <v>19221.276945282119</v>
      </c>
      <c r="AR80" s="38">
        <f>'Emission Inputs'!AR10</f>
        <v>19221.276945282119</v>
      </c>
      <c r="AS80" s="38">
        <f>'Emission Inputs'!AS10</f>
        <v>19221.276945282119</v>
      </c>
      <c r="AT80" s="38">
        <f>'Emission Inputs'!AT10</f>
        <v>19221.276945282119</v>
      </c>
      <c r="AU80" s="38">
        <f>'Emission Inputs'!AU10</f>
        <v>19221.276945282119</v>
      </c>
      <c r="AV80" s="38">
        <f>'Emission Inputs'!AV10</f>
        <v>19221.276945282119</v>
      </c>
      <c r="AW80" s="38">
        <f>'Emission Inputs'!AW10</f>
        <v>19221.276945282119</v>
      </c>
      <c r="AX80" s="38">
        <f>'Emission Inputs'!AX10</f>
        <v>19221.276945282119</v>
      </c>
      <c r="AY80" s="38">
        <f>'Emission Inputs'!AY10</f>
        <v>19221.276945282119</v>
      </c>
      <c r="AZ80" s="38">
        <f>'Emission Inputs'!AZ10</f>
        <v>19221.276945282119</v>
      </c>
      <c r="BA80" s="38"/>
    </row>
    <row r="81" spans="1:53" x14ac:dyDescent="0.25">
      <c r="E81" s="281" t="str">
        <f>'Emission Inputs'!E11</f>
        <v>PM Costs Likely</v>
      </c>
      <c r="F81" s="281" t="str">
        <f>'Emission Inputs'!F11</f>
        <v>USDOT BCA Guidance Feb 2021</v>
      </c>
      <c r="G81" s="281" t="str">
        <f>'Emission Inputs'!G11</f>
        <v>2021$s / metric ton</v>
      </c>
      <c r="H81" s="68"/>
      <c r="I81" s="38">
        <f>'Emission Inputs'!I11</f>
        <v>792664.10424905096</v>
      </c>
      <c r="J81" s="38">
        <f>'Emission Inputs'!J11</f>
        <v>806759.70734225784</v>
      </c>
      <c r="K81" s="38">
        <f>'Emission Inputs'!K11</f>
        <v>821175.66505121952</v>
      </c>
      <c r="L81" s="38">
        <f>'Emission Inputs'!L11</f>
        <v>835805.1925040175</v>
      </c>
      <c r="M81" s="38">
        <f>'Emission Inputs'!M11</f>
        <v>850648.28970065212</v>
      </c>
      <c r="N81" s="38">
        <f>'Emission Inputs'!N11</f>
        <v>862287.84073973959</v>
      </c>
      <c r="O81" s="38">
        <f>'Emission Inputs'!O11</f>
        <v>874140.96152266359</v>
      </c>
      <c r="P81" s="38">
        <f>'Emission Inputs'!P11</f>
        <v>886100.86717750574</v>
      </c>
      <c r="Q81" s="38">
        <f>'Emission Inputs'!Q11</f>
        <v>898274.34257618443</v>
      </c>
      <c r="R81" s="38">
        <f>'Emission Inputs'!R11</f>
        <v>910554.60284678137</v>
      </c>
      <c r="S81" s="38">
        <f>'Emission Inputs'!S11</f>
        <v>910554.60284678137</v>
      </c>
      <c r="T81" s="38">
        <f>'Emission Inputs'!T11</f>
        <v>910554.60284678137</v>
      </c>
      <c r="U81" s="38">
        <f>'Emission Inputs'!U11</f>
        <v>910554.60284678137</v>
      </c>
      <c r="V81" s="38">
        <f>'Emission Inputs'!V11</f>
        <v>910554.60284678137</v>
      </c>
      <c r="W81" s="38">
        <f>'Emission Inputs'!W11</f>
        <v>910554.60284678137</v>
      </c>
      <c r="X81" s="38">
        <f>'Emission Inputs'!X11</f>
        <v>910554.60284678137</v>
      </c>
      <c r="Y81" s="38">
        <f>'Emission Inputs'!Y11</f>
        <v>910554.60284678137</v>
      </c>
      <c r="Z81" s="38">
        <f>'Emission Inputs'!Z11</f>
        <v>910554.60284678137</v>
      </c>
      <c r="AA81" s="38">
        <f>'Emission Inputs'!AA11</f>
        <v>910554.60284678137</v>
      </c>
      <c r="AB81" s="38">
        <f>'Emission Inputs'!AB11</f>
        <v>910554.60284678137</v>
      </c>
      <c r="AC81" s="38">
        <f>'Emission Inputs'!AC11</f>
        <v>910554.60284678137</v>
      </c>
      <c r="AD81" s="38">
        <f>'Emission Inputs'!AD11</f>
        <v>910554.60284678137</v>
      </c>
      <c r="AE81" s="38">
        <f>'Emission Inputs'!AE11</f>
        <v>910554.60284678137</v>
      </c>
      <c r="AF81" s="38">
        <f>'Emission Inputs'!AF11</f>
        <v>910554.60284678137</v>
      </c>
      <c r="AG81" s="38">
        <f>'Emission Inputs'!AG11</f>
        <v>910554.60284678137</v>
      </c>
      <c r="AH81" s="38">
        <f>'Emission Inputs'!AH11</f>
        <v>910554.60284678137</v>
      </c>
      <c r="AI81" s="38">
        <f>'Emission Inputs'!AI11</f>
        <v>910554.60284678137</v>
      </c>
      <c r="AJ81" s="38">
        <f>'Emission Inputs'!AJ11</f>
        <v>910554.60284678137</v>
      </c>
      <c r="AK81" s="38">
        <f>'Emission Inputs'!AK11</f>
        <v>910554.60284678137</v>
      </c>
      <c r="AL81" s="38">
        <f>'Emission Inputs'!AL11</f>
        <v>910554.60284678137</v>
      </c>
      <c r="AM81" s="38">
        <f>'Emission Inputs'!AM11</f>
        <v>910554.60284678137</v>
      </c>
      <c r="AN81" s="38">
        <f>'Emission Inputs'!AN11</f>
        <v>910554.60284678137</v>
      </c>
      <c r="AO81" s="38">
        <f>'Emission Inputs'!AO11</f>
        <v>910554.60284678137</v>
      </c>
      <c r="AP81" s="38">
        <f>'Emission Inputs'!AP11</f>
        <v>910554.60284678137</v>
      </c>
      <c r="AQ81" s="38">
        <f>'Emission Inputs'!AQ11</f>
        <v>910554.60284678137</v>
      </c>
      <c r="AR81" s="38">
        <f>'Emission Inputs'!AR11</f>
        <v>910554.60284678137</v>
      </c>
      <c r="AS81" s="38">
        <f>'Emission Inputs'!AS11</f>
        <v>910554.60284678137</v>
      </c>
      <c r="AT81" s="38">
        <f>'Emission Inputs'!AT11</f>
        <v>910554.60284678137</v>
      </c>
      <c r="AU81" s="38">
        <f>'Emission Inputs'!AU11</f>
        <v>910554.60284678137</v>
      </c>
      <c r="AV81" s="38">
        <f>'Emission Inputs'!AV11</f>
        <v>910554.60284678137</v>
      </c>
      <c r="AW81" s="38">
        <f>'Emission Inputs'!AW11</f>
        <v>910554.60284678137</v>
      </c>
      <c r="AX81" s="38">
        <f>'Emission Inputs'!AX11</f>
        <v>910554.60284678137</v>
      </c>
      <c r="AY81" s="38">
        <f>'Emission Inputs'!AY11</f>
        <v>910554.60284678137</v>
      </c>
      <c r="AZ81" s="38">
        <f>'Emission Inputs'!AZ11</f>
        <v>910554.60284678137</v>
      </c>
      <c r="BA81" s="38"/>
    </row>
    <row r="82" spans="1:53" x14ac:dyDescent="0.25">
      <c r="E82" s="281" t="str">
        <f>'Emission Inputs'!E12</f>
        <v>SOX Costs Likely</v>
      </c>
      <c r="F82" s="281" t="str">
        <f>'Emission Inputs'!F12</f>
        <v>USDOT BCA Guidance Feb 2021</v>
      </c>
      <c r="G82" s="281" t="str">
        <f>'Emission Inputs'!G12</f>
        <v>2021$s / metric ton</v>
      </c>
      <c r="H82" s="68"/>
      <c r="I82" s="38">
        <f>'Emission Inputs'!I12</f>
        <v>44102.152102230641</v>
      </c>
      <c r="J82" s="38">
        <f>'Emission Inputs'!J12</f>
        <v>44956.431077576519</v>
      </c>
      <c r="K82" s="38">
        <f>'Emission Inputs'!K12</f>
        <v>45917.494924840619</v>
      </c>
      <c r="L82" s="38">
        <f>'Emission Inputs'!L12</f>
        <v>46878.558772104727</v>
      </c>
      <c r="M82" s="38">
        <f>'Emission Inputs'!M12</f>
        <v>47946.407491287071</v>
      </c>
      <c r="N82" s="38">
        <f>'Emission Inputs'!N12</f>
        <v>48587.116722796469</v>
      </c>
      <c r="O82" s="38">
        <f>'Emission Inputs'!O12</f>
        <v>49334.61082622411</v>
      </c>
      <c r="P82" s="38">
        <f>'Emission Inputs'!P12</f>
        <v>50082.104929651745</v>
      </c>
      <c r="Q82" s="38">
        <f>'Emission Inputs'!Q12</f>
        <v>50829.599033079387</v>
      </c>
      <c r="R82" s="38">
        <f>'Emission Inputs'!R12</f>
        <v>51470.308264588792</v>
      </c>
      <c r="S82" s="38">
        <f>'Emission Inputs'!S12</f>
        <v>51470.308264588792</v>
      </c>
      <c r="T82" s="38">
        <f>'Emission Inputs'!T12</f>
        <v>51470.308264588792</v>
      </c>
      <c r="U82" s="38">
        <f>'Emission Inputs'!U12</f>
        <v>51470.308264588792</v>
      </c>
      <c r="V82" s="38">
        <f>'Emission Inputs'!V12</f>
        <v>51470.308264588792</v>
      </c>
      <c r="W82" s="38">
        <f>'Emission Inputs'!W12</f>
        <v>51470.308264588792</v>
      </c>
      <c r="X82" s="38">
        <f>'Emission Inputs'!X12</f>
        <v>51470.308264588792</v>
      </c>
      <c r="Y82" s="38">
        <f>'Emission Inputs'!Y12</f>
        <v>51470.308264588792</v>
      </c>
      <c r="Z82" s="38">
        <f>'Emission Inputs'!Z12</f>
        <v>51470.308264588792</v>
      </c>
      <c r="AA82" s="38">
        <f>'Emission Inputs'!AA12</f>
        <v>51470.308264588792</v>
      </c>
      <c r="AB82" s="38">
        <f>'Emission Inputs'!AB12</f>
        <v>51470.308264588792</v>
      </c>
      <c r="AC82" s="38">
        <f>'Emission Inputs'!AC12</f>
        <v>51470.308264588792</v>
      </c>
      <c r="AD82" s="38">
        <f>'Emission Inputs'!AD12</f>
        <v>51470.308264588792</v>
      </c>
      <c r="AE82" s="38">
        <f>'Emission Inputs'!AE12</f>
        <v>51470.308264588792</v>
      </c>
      <c r="AF82" s="38">
        <f>'Emission Inputs'!AF12</f>
        <v>51470.308264588792</v>
      </c>
      <c r="AG82" s="38">
        <f>'Emission Inputs'!AG12</f>
        <v>51470.308264588792</v>
      </c>
      <c r="AH82" s="38">
        <f>'Emission Inputs'!AH12</f>
        <v>51470.308264588792</v>
      </c>
      <c r="AI82" s="38">
        <f>'Emission Inputs'!AI12</f>
        <v>51470.308264588792</v>
      </c>
      <c r="AJ82" s="38">
        <f>'Emission Inputs'!AJ12</f>
        <v>51470.308264588792</v>
      </c>
      <c r="AK82" s="38">
        <f>'Emission Inputs'!AK12</f>
        <v>51470.308264588792</v>
      </c>
      <c r="AL82" s="38">
        <f>'Emission Inputs'!AL12</f>
        <v>51470.308264588792</v>
      </c>
      <c r="AM82" s="38">
        <f>'Emission Inputs'!AM12</f>
        <v>51470.308264588792</v>
      </c>
      <c r="AN82" s="38">
        <f>'Emission Inputs'!AN12</f>
        <v>51470.308264588792</v>
      </c>
      <c r="AO82" s="38">
        <f>'Emission Inputs'!AO12</f>
        <v>51470.308264588792</v>
      </c>
      <c r="AP82" s="38">
        <f>'Emission Inputs'!AP12</f>
        <v>51470.308264588792</v>
      </c>
      <c r="AQ82" s="38">
        <f>'Emission Inputs'!AQ12</f>
        <v>51470.308264588792</v>
      </c>
      <c r="AR82" s="38">
        <f>'Emission Inputs'!AR12</f>
        <v>51470.308264588792</v>
      </c>
      <c r="AS82" s="38">
        <f>'Emission Inputs'!AS12</f>
        <v>51470.308264588792</v>
      </c>
      <c r="AT82" s="38">
        <f>'Emission Inputs'!AT12</f>
        <v>51470.308264588792</v>
      </c>
      <c r="AU82" s="38">
        <f>'Emission Inputs'!AU12</f>
        <v>51470.308264588792</v>
      </c>
      <c r="AV82" s="38">
        <f>'Emission Inputs'!AV12</f>
        <v>51470.308264588792</v>
      </c>
      <c r="AW82" s="38">
        <f>'Emission Inputs'!AW12</f>
        <v>51470.308264588792</v>
      </c>
      <c r="AX82" s="38">
        <f>'Emission Inputs'!AX12</f>
        <v>51470.308264588792</v>
      </c>
      <c r="AY82" s="38">
        <f>'Emission Inputs'!AY12</f>
        <v>51470.308264588792</v>
      </c>
      <c r="AZ82" s="38">
        <f>'Emission Inputs'!AZ12</f>
        <v>51470.308264588792</v>
      </c>
      <c r="BA82" s="38"/>
    </row>
    <row r="83" spans="1:53" s="29" customFormat="1" x14ac:dyDescent="0.25">
      <c r="A83" s="27"/>
      <c r="B83" s="99"/>
      <c r="C83" s="64"/>
      <c r="D83" s="130"/>
      <c r="E83" s="281" t="str">
        <f>'Emission Inputs'!E13</f>
        <v>VOC costs Likely</v>
      </c>
      <c r="F83" s="281" t="str">
        <f>'Emission Inputs'!F13</f>
        <v>USDOT BCA Guidance Feb 2021</v>
      </c>
      <c r="G83" s="281" t="str">
        <f>'Emission Inputs'!G13</f>
        <v>2021$s / metric ton</v>
      </c>
      <c r="H83" s="68"/>
      <c r="I83" s="38">
        <f>'Emission Inputs'!I13</f>
        <v>2307.3389093999995</v>
      </c>
      <c r="J83" s="38">
        <f>'Emission Inputs'!J13</f>
        <v>2352.0331255627116</v>
      </c>
      <c r="K83" s="38">
        <f>'Emission Inputs'!K13</f>
        <v>2402.3141187457622</v>
      </c>
      <c r="L83" s="38">
        <f>'Emission Inputs'!L13</f>
        <v>2452.5951119288129</v>
      </c>
      <c r="M83" s="38">
        <f>'Emission Inputs'!M13</f>
        <v>2508.462882132203</v>
      </c>
      <c r="N83" s="38">
        <f>'Emission Inputs'!N13</f>
        <v>2541.9835442542362</v>
      </c>
      <c r="O83" s="38">
        <f>'Emission Inputs'!O13</f>
        <v>2581.0909833966093</v>
      </c>
      <c r="P83" s="38">
        <f>'Emission Inputs'!P13</f>
        <v>2620.198422538982</v>
      </c>
      <c r="Q83" s="38">
        <f>'Emission Inputs'!Q13</f>
        <v>2659.3058616813551</v>
      </c>
      <c r="R83" s="38">
        <f>'Emission Inputs'!R13</f>
        <v>2692.8265238033887</v>
      </c>
      <c r="S83" s="38">
        <f>'Emission Inputs'!S13</f>
        <v>2692.8265238033887</v>
      </c>
      <c r="T83" s="38">
        <f>'Emission Inputs'!T13</f>
        <v>2692.8265238033887</v>
      </c>
      <c r="U83" s="38">
        <f>'Emission Inputs'!U13</f>
        <v>2692.8265238033887</v>
      </c>
      <c r="V83" s="38">
        <f>'Emission Inputs'!V13</f>
        <v>2692.8265238033887</v>
      </c>
      <c r="W83" s="38">
        <f>'Emission Inputs'!W13</f>
        <v>2692.8265238033887</v>
      </c>
      <c r="X83" s="38">
        <f>'Emission Inputs'!X13</f>
        <v>2692.8265238033887</v>
      </c>
      <c r="Y83" s="38">
        <f>'Emission Inputs'!Y13</f>
        <v>2692.8265238033887</v>
      </c>
      <c r="Z83" s="38">
        <f>'Emission Inputs'!Z13</f>
        <v>2692.8265238033887</v>
      </c>
      <c r="AA83" s="38">
        <f>'Emission Inputs'!AA13</f>
        <v>2692.8265238033887</v>
      </c>
      <c r="AB83" s="38">
        <f>'Emission Inputs'!AB13</f>
        <v>2692.8265238033887</v>
      </c>
      <c r="AC83" s="38">
        <f>'Emission Inputs'!AC13</f>
        <v>2692.8265238033887</v>
      </c>
      <c r="AD83" s="38">
        <f>'Emission Inputs'!AD13</f>
        <v>2692.8265238033887</v>
      </c>
      <c r="AE83" s="38">
        <f>'Emission Inputs'!AE13</f>
        <v>2692.8265238033887</v>
      </c>
      <c r="AF83" s="38">
        <f>'Emission Inputs'!AF13</f>
        <v>2692.8265238033887</v>
      </c>
      <c r="AG83" s="38">
        <f>'Emission Inputs'!AG13</f>
        <v>2692.8265238033887</v>
      </c>
      <c r="AH83" s="38">
        <f>'Emission Inputs'!AH13</f>
        <v>2692.8265238033887</v>
      </c>
      <c r="AI83" s="38">
        <f>'Emission Inputs'!AI13</f>
        <v>2692.8265238033887</v>
      </c>
      <c r="AJ83" s="38">
        <f>'Emission Inputs'!AJ13</f>
        <v>2692.8265238033887</v>
      </c>
      <c r="AK83" s="38">
        <f>'Emission Inputs'!AK13</f>
        <v>2692.8265238033887</v>
      </c>
      <c r="AL83" s="38">
        <f>'Emission Inputs'!AL13</f>
        <v>2692.8265238033887</v>
      </c>
      <c r="AM83" s="38">
        <f>'Emission Inputs'!AM13</f>
        <v>2692.8265238033887</v>
      </c>
      <c r="AN83" s="38">
        <f>'Emission Inputs'!AN13</f>
        <v>2692.8265238033887</v>
      </c>
      <c r="AO83" s="38">
        <f>'Emission Inputs'!AO13</f>
        <v>2692.8265238033887</v>
      </c>
      <c r="AP83" s="38">
        <f>'Emission Inputs'!AP13</f>
        <v>2692.8265238033887</v>
      </c>
      <c r="AQ83" s="38">
        <f>'Emission Inputs'!AQ13</f>
        <v>2692.8265238033887</v>
      </c>
      <c r="AR83" s="38">
        <f>'Emission Inputs'!AR13</f>
        <v>2692.8265238033887</v>
      </c>
      <c r="AS83" s="38">
        <f>'Emission Inputs'!AS13</f>
        <v>2692.8265238033887</v>
      </c>
      <c r="AT83" s="38">
        <f>'Emission Inputs'!AT13</f>
        <v>2692.8265238033887</v>
      </c>
      <c r="AU83" s="38">
        <f>'Emission Inputs'!AU13</f>
        <v>2692.8265238033887</v>
      </c>
      <c r="AV83" s="38">
        <f>'Emission Inputs'!AV13</f>
        <v>2692.8265238033887</v>
      </c>
      <c r="AW83" s="38">
        <f>'Emission Inputs'!AW13</f>
        <v>2692.8265238033887</v>
      </c>
      <c r="AX83" s="38">
        <f>'Emission Inputs'!AX13</f>
        <v>2692.8265238033887</v>
      </c>
      <c r="AY83" s="38">
        <f>'Emission Inputs'!AY13</f>
        <v>2692.8265238033887</v>
      </c>
      <c r="AZ83" s="38">
        <f>'Emission Inputs'!AZ13</f>
        <v>2692.8265238033887</v>
      </c>
      <c r="BA83" s="38"/>
    </row>
    <row r="84" spans="1:53" s="29" customFormat="1" x14ac:dyDescent="0.25">
      <c r="A84" s="27"/>
      <c r="B84" s="99"/>
      <c r="C84" s="64"/>
      <c r="D84" s="130"/>
      <c r="E84" s="281" t="str">
        <f>'Emission Inputs'!E9</f>
        <v>CO2 Costs</v>
      </c>
      <c r="F84" s="281" t="str">
        <f>'Emission Inputs'!F9</f>
        <v>USDOT BCA Guidance Feb 2021</v>
      </c>
      <c r="G84" s="281" t="str">
        <f>'Emission Inputs'!G9</f>
        <v>2021$s / metric ton</v>
      </c>
      <c r="H84" s="68"/>
      <c r="I84" s="38">
        <f>'Emission Inputs'!I9</f>
        <v>55.528133397481682</v>
      </c>
      <c r="J84" s="38">
        <f>'Emission Inputs'!J9</f>
        <v>56.595982116664018</v>
      </c>
      <c r="K84" s="38">
        <f>'Emission Inputs'!K9</f>
        <v>57.663830835846362</v>
      </c>
      <c r="L84" s="38">
        <f>'Emission Inputs'!L9</f>
        <v>58.731679555028705</v>
      </c>
      <c r="M84" s="38">
        <f>'Emission Inputs'!M9</f>
        <v>59.799528274211042</v>
      </c>
      <c r="N84" s="38">
        <f>'Emission Inputs'!N9</f>
        <v>60.867376993393378</v>
      </c>
      <c r="O84" s="38">
        <f>'Emission Inputs'!O9</f>
        <v>61.935225712575722</v>
      </c>
      <c r="P84" s="38">
        <f>'Emission Inputs'!P9</f>
        <v>63.003074431758066</v>
      </c>
      <c r="Q84" s="38">
        <f>'Emission Inputs'!Q9</f>
        <v>64.070923150940402</v>
      </c>
      <c r="R84" s="38">
        <f>'Emission Inputs'!R9</f>
        <v>65.138771870122739</v>
      </c>
      <c r="S84" s="38">
        <f>'Emission Inputs'!S9</f>
        <v>66.206620589305089</v>
      </c>
      <c r="T84" s="38">
        <f>'Emission Inputs'!T9</f>
        <v>67.274469308487426</v>
      </c>
      <c r="U84" s="38">
        <f>'Emission Inputs'!U9</f>
        <v>68.342318027669762</v>
      </c>
      <c r="V84" s="38">
        <f>'Emission Inputs'!V9</f>
        <v>70.478015466034435</v>
      </c>
      <c r="W84" s="38">
        <f>'Emission Inputs'!W9</f>
        <v>71.545864185216786</v>
      </c>
      <c r="X84" s="38">
        <f>'Emission Inputs'!X9</f>
        <v>72.613712904399122</v>
      </c>
      <c r="Y84" s="38">
        <f>'Emission Inputs'!Y9</f>
        <v>73.681561623581459</v>
      </c>
      <c r="Z84" s="38">
        <f>'Emission Inputs'!Z9</f>
        <v>74.749410342763809</v>
      </c>
      <c r="AA84" s="38">
        <f>'Emission Inputs'!AA9</f>
        <v>75.817259061946146</v>
      </c>
      <c r="AB84" s="38">
        <f>'Emission Inputs'!AB9</f>
        <v>76.885107781128482</v>
      </c>
      <c r="AC84" s="38">
        <f>'Emission Inputs'!AC9</f>
        <v>77.952956500310819</v>
      </c>
      <c r="AD84" s="38">
        <f>'Emission Inputs'!AD9</f>
        <v>80.088653938675506</v>
      </c>
      <c r="AE84" s="38">
        <f>'Emission Inputs'!AE9</f>
        <v>81.156502657857843</v>
      </c>
      <c r="AF84" s="38">
        <f>'Emission Inputs'!AF9</f>
        <v>82.224351377040179</v>
      </c>
      <c r="AG84" s="38">
        <f>'Emission Inputs'!AG9</f>
        <v>83.29220009622253</v>
      </c>
      <c r="AH84" s="38">
        <f>'Emission Inputs'!AH9</f>
        <v>84.360048815404866</v>
      </c>
      <c r="AI84" s="38">
        <f>'Emission Inputs'!AI9</f>
        <v>85.427897534587203</v>
      </c>
      <c r="AJ84" s="38">
        <f>'Emission Inputs'!AJ9</f>
        <v>86.495746253769539</v>
      </c>
      <c r="AK84" s="38">
        <f>'Emission Inputs'!AK9</f>
        <v>88.631443692134226</v>
      </c>
      <c r="AL84" s="38">
        <f>'Emission Inputs'!AL9</f>
        <v>89.699292411316563</v>
      </c>
      <c r="AM84" s="38">
        <f>'Emission Inputs'!AM9</f>
        <v>89.699292411316563</v>
      </c>
      <c r="AN84" s="38">
        <f>'Emission Inputs'!AN9</f>
        <v>89.699292411316563</v>
      </c>
      <c r="AO84" s="38">
        <f>'Emission Inputs'!AO9</f>
        <v>89.699292411316563</v>
      </c>
      <c r="AP84" s="38">
        <f>'Emission Inputs'!AP9</f>
        <v>89.699292411316563</v>
      </c>
      <c r="AQ84" s="38">
        <f>'Emission Inputs'!AQ9</f>
        <v>89.699292411316563</v>
      </c>
      <c r="AR84" s="38">
        <f>'Emission Inputs'!AR9</f>
        <v>89.699292411316563</v>
      </c>
      <c r="AS84" s="38">
        <f>'Emission Inputs'!AS9</f>
        <v>89.699292411316563</v>
      </c>
      <c r="AT84" s="38">
        <f>'Emission Inputs'!AT9</f>
        <v>89.699292411316563</v>
      </c>
      <c r="AU84" s="38">
        <f>'Emission Inputs'!AU9</f>
        <v>89.699292411316563</v>
      </c>
      <c r="AV84" s="38">
        <f>'Emission Inputs'!AV9</f>
        <v>89.699292411316563</v>
      </c>
      <c r="AW84" s="38">
        <f>'Emission Inputs'!AW9</f>
        <v>89.699292411316563</v>
      </c>
      <c r="AX84" s="38">
        <f>'Emission Inputs'!AX9</f>
        <v>89.699292411316563</v>
      </c>
      <c r="AY84" s="38">
        <f>'Emission Inputs'!AY9</f>
        <v>89.699292411316563</v>
      </c>
      <c r="AZ84" s="38">
        <f>'Emission Inputs'!AZ9</f>
        <v>89.699292411316563</v>
      </c>
      <c r="BA84" s="38"/>
    </row>
    <row r="85" spans="1:53" s="29" customFormat="1" x14ac:dyDescent="0.25">
      <c r="A85" s="27"/>
      <c r="B85" s="99"/>
      <c r="C85" s="64"/>
      <c r="D85" s="130"/>
      <c r="E85" s="281"/>
      <c r="F85" s="281"/>
      <c r="G85" s="281"/>
      <c r="H85" s="6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row>
    <row r="86" spans="1:53" s="27" customFormat="1" x14ac:dyDescent="0.25">
      <c r="B86" s="99"/>
      <c r="C86" s="106"/>
      <c r="D86" s="131"/>
      <c r="E86" s="492" t="s">
        <v>326</v>
      </c>
      <c r="F86" s="492" t="s">
        <v>295</v>
      </c>
      <c r="G86" s="492" t="s">
        <v>296</v>
      </c>
      <c r="H86" s="357">
        <f>SUM(I86:BA86)</f>
        <v>0</v>
      </c>
      <c r="I86" s="358">
        <f>I70*I80+(I71+I72)*I81+I73*I82+I74*I83+I75*I84</f>
        <v>0</v>
      </c>
      <c r="J86" s="358">
        <f t="shared" ref="J86:AZ86" si="12">J70*J80+(J71+J72)*J81+J73*J82+J74*J83+J75*J84</f>
        <v>0</v>
      </c>
      <c r="K86" s="358">
        <f t="shared" si="12"/>
        <v>0</v>
      </c>
      <c r="L86" s="358">
        <f t="shared" si="12"/>
        <v>0</v>
      </c>
      <c r="M86" s="358">
        <f t="shared" si="12"/>
        <v>0</v>
      </c>
      <c r="N86" s="358">
        <f t="shared" si="12"/>
        <v>0</v>
      </c>
      <c r="O86" s="358">
        <f t="shared" si="12"/>
        <v>0</v>
      </c>
      <c r="P86" s="358">
        <f t="shared" si="12"/>
        <v>0</v>
      </c>
      <c r="Q86" s="358">
        <f t="shared" si="12"/>
        <v>0</v>
      </c>
      <c r="R86" s="358">
        <f t="shared" si="12"/>
        <v>0</v>
      </c>
      <c r="S86" s="358">
        <f t="shared" si="12"/>
        <v>0</v>
      </c>
      <c r="T86" s="358">
        <f t="shared" si="12"/>
        <v>0</v>
      </c>
      <c r="U86" s="358">
        <f t="shared" si="12"/>
        <v>0</v>
      </c>
      <c r="V86" s="358">
        <f t="shared" si="12"/>
        <v>0</v>
      </c>
      <c r="W86" s="358">
        <f t="shared" si="12"/>
        <v>0</v>
      </c>
      <c r="X86" s="358">
        <f t="shared" si="12"/>
        <v>0</v>
      </c>
      <c r="Y86" s="358">
        <f t="shared" si="12"/>
        <v>0</v>
      </c>
      <c r="Z86" s="358">
        <f t="shared" si="12"/>
        <v>0</v>
      </c>
      <c r="AA86" s="358">
        <f t="shared" si="12"/>
        <v>0</v>
      </c>
      <c r="AB86" s="358">
        <f t="shared" si="12"/>
        <v>0</v>
      </c>
      <c r="AC86" s="358">
        <f t="shared" si="12"/>
        <v>0</v>
      </c>
      <c r="AD86" s="358">
        <f t="shared" si="12"/>
        <v>0</v>
      </c>
      <c r="AE86" s="358">
        <f t="shared" si="12"/>
        <v>0</v>
      </c>
      <c r="AF86" s="358">
        <f t="shared" si="12"/>
        <v>0</v>
      </c>
      <c r="AG86" s="358">
        <f t="shared" si="12"/>
        <v>0</v>
      </c>
      <c r="AH86" s="358">
        <f t="shared" si="12"/>
        <v>0</v>
      </c>
      <c r="AI86" s="358">
        <f t="shared" si="12"/>
        <v>0</v>
      </c>
      <c r="AJ86" s="358">
        <f t="shared" si="12"/>
        <v>0</v>
      </c>
      <c r="AK86" s="358">
        <f t="shared" si="12"/>
        <v>0</v>
      </c>
      <c r="AL86" s="358">
        <f t="shared" si="12"/>
        <v>0</v>
      </c>
      <c r="AM86" s="358">
        <f t="shared" si="12"/>
        <v>0</v>
      </c>
      <c r="AN86" s="358">
        <f t="shared" si="12"/>
        <v>0</v>
      </c>
      <c r="AO86" s="358">
        <f t="shared" si="12"/>
        <v>0</v>
      </c>
      <c r="AP86" s="358">
        <f t="shared" si="12"/>
        <v>0</v>
      </c>
      <c r="AQ86" s="358">
        <f t="shared" si="12"/>
        <v>0</v>
      </c>
      <c r="AR86" s="358">
        <f t="shared" si="12"/>
        <v>0</v>
      </c>
      <c r="AS86" s="358">
        <f t="shared" si="12"/>
        <v>0</v>
      </c>
      <c r="AT86" s="358">
        <f t="shared" si="12"/>
        <v>0</v>
      </c>
      <c r="AU86" s="358">
        <f t="shared" si="12"/>
        <v>0</v>
      </c>
      <c r="AV86" s="358">
        <f t="shared" si="12"/>
        <v>0</v>
      </c>
      <c r="AW86" s="358">
        <f t="shared" si="12"/>
        <v>0</v>
      </c>
      <c r="AX86" s="358">
        <f t="shared" si="12"/>
        <v>0</v>
      </c>
      <c r="AY86" s="358">
        <f t="shared" si="12"/>
        <v>0</v>
      </c>
      <c r="AZ86" s="358">
        <f t="shared" si="12"/>
        <v>0</v>
      </c>
      <c r="BA86" s="358"/>
    </row>
    <row r="87" spans="1:53" s="29" customFormat="1" x14ac:dyDescent="0.25">
      <c r="A87" s="27"/>
      <c r="B87" s="99"/>
      <c r="C87" s="64"/>
      <c r="D87" s="130"/>
      <c r="E87" s="281"/>
      <c r="F87" s="281"/>
      <c r="G87" s="281"/>
      <c r="H87" s="6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row>
    <row r="88" spans="1:53" s="29" customFormat="1" x14ac:dyDescent="0.25">
      <c r="A88" s="27"/>
      <c r="B88" s="99" t="s">
        <v>327</v>
      </c>
      <c r="C88" s="64"/>
      <c r="D88" s="130"/>
      <c r="E88" s="281"/>
      <c r="F88" s="281"/>
      <c r="G88" s="281"/>
      <c r="H88" s="6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row>
    <row r="89" spans="1:53" s="29" customFormat="1" x14ac:dyDescent="0.25">
      <c r="A89" s="27"/>
      <c r="B89" s="99"/>
      <c r="C89" s="64"/>
      <c r="D89" s="130"/>
      <c r="E89" s="281"/>
      <c r="F89" s="281"/>
      <c r="G89" s="281"/>
      <c r="H89" s="6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row>
    <row r="90" spans="1:53" s="29" customFormat="1" x14ac:dyDescent="0.25">
      <c r="A90" s="27"/>
      <c r="B90" s="99"/>
      <c r="C90" s="130" t="s">
        <v>328</v>
      </c>
      <c r="D90" s="130"/>
      <c r="E90" s="281"/>
      <c r="F90" s="281"/>
      <c r="G90" s="281"/>
      <c r="H90" s="6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row>
    <row r="91" spans="1:53" s="29" customFormat="1" x14ac:dyDescent="0.25">
      <c r="A91" s="27"/>
      <c r="B91" s="99"/>
      <c r="C91" s="64"/>
      <c r="D91" s="130"/>
      <c r="E91" s="281"/>
      <c r="F91" s="281"/>
      <c r="G91" s="281"/>
      <c r="H91" s="6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row>
    <row r="92" spans="1:53" x14ac:dyDescent="0.25">
      <c r="E92" s="281" t="str">
        <f>'Demand Estimation'!E88</f>
        <v>No-Build Bicycle Miles Traveled (Existing Users)</v>
      </c>
      <c r="F92" s="281" t="str">
        <f>'Demand Estimation'!F88</f>
        <v>Estimated</v>
      </c>
      <c r="G92" s="281" t="str">
        <f>'Demand Estimation'!G88</f>
        <v>Miles</v>
      </c>
      <c r="H92" s="194">
        <f>'Demand Estimation'!H88</f>
        <v>0</v>
      </c>
      <c r="I92" s="367">
        <f>'Demand Estimation'!I88</f>
        <v>0</v>
      </c>
      <c r="J92" s="367">
        <f>'Demand Estimation'!J88</f>
        <v>0</v>
      </c>
      <c r="K92" s="367">
        <f>'Demand Estimation'!K88</f>
        <v>0</v>
      </c>
      <c r="L92" s="367">
        <f>'Demand Estimation'!L88</f>
        <v>0</v>
      </c>
      <c r="M92" s="367">
        <f>'Demand Estimation'!M88</f>
        <v>0</v>
      </c>
      <c r="N92" s="367">
        <f>'Demand Estimation'!N88</f>
        <v>0</v>
      </c>
      <c r="O92" s="367">
        <f>'Demand Estimation'!O88</f>
        <v>0</v>
      </c>
      <c r="P92" s="367">
        <f>'Demand Estimation'!P88</f>
        <v>0</v>
      </c>
      <c r="Q92" s="367">
        <f>'Demand Estimation'!Q88</f>
        <v>0</v>
      </c>
      <c r="R92" s="367">
        <f>'Demand Estimation'!R88</f>
        <v>0</v>
      </c>
      <c r="S92" s="367">
        <f>'Demand Estimation'!S88</f>
        <v>0</v>
      </c>
      <c r="T92" s="367">
        <f>'Demand Estimation'!T88</f>
        <v>0</v>
      </c>
      <c r="U92" s="367">
        <f>'Demand Estimation'!U88</f>
        <v>0</v>
      </c>
      <c r="V92" s="367">
        <f>'Demand Estimation'!V88</f>
        <v>0</v>
      </c>
      <c r="W92" s="367">
        <f>'Demand Estimation'!W88</f>
        <v>0</v>
      </c>
      <c r="X92" s="367">
        <f>'Demand Estimation'!X88</f>
        <v>0</v>
      </c>
      <c r="Y92" s="367">
        <f>'Demand Estimation'!Y88</f>
        <v>0</v>
      </c>
      <c r="Z92" s="367">
        <f>'Demand Estimation'!Z88</f>
        <v>0</v>
      </c>
      <c r="AA92" s="367">
        <f>'Demand Estimation'!AA88</f>
        <v>0</v>
      </c>
      <c r="AB92" s="367">
        <f>'Demand Estimation'!AB88</f>
        <v>0</v>
      </c>
      <c r="AC92" s="367">
        <f>'Demand Estimation'!AC88</f>
        <v>0</v>
      </c>
      <c r="AD92" s="367">
        <f>'Demand Estimation'!AD88</f>
        <v>0</v>
      </c>
      <c r="AE92" s="367">
        <f>'Demand Estimation'!AE88</f>
        <v>0</v>
      </c>
      <c r="AF92" s="367">
        <f>'Demand Estimation'!AF88</f>
        <v>0</v>
      </c>
      <c r="AG92" s="367">
        <f>'Demand Estimation'!AG88</f>
        <v>0</v>
      </c>
      <c r="AH92" s="367">
        <f>'Demand Estimation'!AH88</f>
        <v>0</v>
      </c>
      <c r="AI92" s="367">
        <f>'Demand Estimation'!AI88</f>
        <v>0</v>
      </c>
      <c r="AJ92" s="367">
        <f>'Demand Estimation'!AJ88</f>
        <v>0</v>
      </c>
      <c r="AK92" s="367">
        <f>'Demand Estimation'!AK88</f>
        <v>0</v>
      </c>
      <c r="AL92" s="367">
        <f>'Demand Estimation'!AL88</f>
        <v>0</v>
      </c>
      <c r="AM92" s="367">
        <f>'Demand Estimation'!AM88</f>
        <v>0</v>
      </c>
      <c r="AN92" s="367">
        <f>'Demand Estimation'!AN88</f>
        <v>0</v>
      </c>
      <c r="AO92" s="367">
        <f>'Demand Estimation'!AO88</f>
        <v>0</v>
      </c>
      <c r="AP92" s="367">
        <f>'Demand Estimation'!AP88</f>
        <v>0</v>
      </c>
      <c r="AQ92" s="367">
        <f>'Demand Estimation'!AQ88</f>
        <v>0</v>
      </c>
      <c r="AR92" s="367">
        <f>'Demand Estimation'!AR88</f>
        <v>0</v>
      </c>
      <c r="AS92" s="367">
        <f>'Demand Estimation'!AS88</f>
        <v>0</v>
      </c>
      <c r="AT92" s="367">
        <f>'Demand Estimation'!AT88</f>
        <v>0</v>
      </c>
      <c r="AU92" s="367">
        <f>'Demand Estimation'!AU88</f>
        <v>0</v>
      </c>
      <c r="AV92" s="367">
        <f>'Demand Estimation'!AV88</f>
        <v>0</v>
      </c>
      <c r="AW92" s="367">
        <f>'Demand Estimation'!AW88</f>
        <v>0</v>
      </c>
      <c r="AX92" s="367">
        <f>'Demand Estimation'!AX88</f>
        <v>0</v>
      </c>
      <c r="AY92" s="367">
        <f>'Demand Estimation'!AY88</f>
        <v>0</v>
      </c>
      <c r="AZ92" s="367">
        <f>'Demand Estimation'!AZ88</f>
        <v>0</v>
      </c>
      <c r="BA92" s="367"/>
    </row>
    <row r="93" spans="1:53" x14ac:dyDescent="0.25">
      <c r="E93" s="281" t="str">
        <f>'Demand Estimation'!E89</f>
        <v>Build Bicycle Miles Traveled (Existing and New Users)</v>
      </c>
      <c r="F93" s="281" t="str">
        <f>'Demand Estimation'!F89</f>
        <v>Estimated</v>
      </c>
      <c r="G93" s="281" t="str">
        <f>'Demand Estimation'!G89</f>
        <v>Miles</v>
      </c>
      <c r="H93" s="194">
        <f>'Demand Estimation'!H89</f>
        <v>0</v>
      </c>
      <c r="I93" s="367">
        <f>'Demand Estimation'!I89</f>
        <v>0</v>
      </c>
      <c r="J93" s="367">
        <f>'Demand Estimation'!J89</f>
        <v>0</v>
      </c>
      <c r="K93" s="367">
        <f>'Demand Estimation'!K89</f>
        <v>0</v>
      </c>
      <c r="L93" s="367">
        <f>'Demand Estimation'!L89</f>
        <v>0</v>
      </c>
      <c r="M93" s="367">
        <f>'Demand Estimation'!M89</f>
        <v>0</v>
      </c>
      <c r="N93" s="367">
        <f>'Demand Estimation'!N89</f>
        <v>0</v>
      </c>
      <c r="O93" s="367">
        <f>'Demand Estimation'!O89</f>
        <v>0</v>
      </c>
      <c r="P93" s="367">
        <f>'Demand Estimation'!P89</f>
        <v>0</v>
      </c>
      <c r="Q93" s="367">
        <f>'Demand Estimation'!Q89</f>
        <v>0</v>
      </c>
      <c r="R93" s="367">
        <f>'Demand Estimation'!R89</f>
        <v>0</v>
      </c>
      <c r="S93" s="367">
        <f>'Demand Estimation'!S89</f>
        <v>0</v>
      </c>
      <c r="T93" s="367">
        <f>'Demand Estimation'!T89</f>
        <v>0</v>
      </c>
      <c r="U93" s="367">
        <f>'Demand Estimation'!U89</f>
        <v>0</v>
      </c>
      <c r="V93" s="367">
        <f>'Demand Estimation'!V89</f>
        <v>0</v>
      </c>
      <c r="W93" s="367">
        <f>'Demand Estimation'!W89</f>
        <v>0</v>
      </c>
      <c r="X93" s="367">
        <f>'Demand Estimation'!X89</f>
        <v>0</v>
      </c>
      <c r="Y93" s="367">
        <f>'Demand Estimation'!Y89</f>
        <v>0</v>
      </c>
      <c r="Z93" s="367">
        <f>'Demand Estimation'!Z89</f>
        <v>0</v>
      </c>
      <c r="AA93" s="367">
        <f>'Demand Estimation'!AA89</f>
        <v>0</v>
      </c>
      <c r="AB93" s="367">
        <f>'Demand Estimation'!AB89</f>
        <v>0</v>
      </c>
      <c r="AC93" s="367">
        <f>'Demand Estimation'!AC89</f>
        <v>0</v>
      </c>
      <c r="AD93" s="367">
        <f>'Demand Estimation'!AD89</f>
        <v>0</v>
      </c>
      <c r="AE93" s="367">
        <f>'Demand Estimation'!AE89</f>
        <v>0</v>
      </c>
      <c r="AF93" s="367">
        <f>'Demand Estimation'!AF89</f>
        <v>0</v>
      </c>
      <c r="AG93" s="367">
        <f>'Demand Estimation'!AG89</f>
        <v>0</v>
      </c>
      <c r="AH93" s="367">
        <f>'Demand Estimation'!AH89</f>
        <v>0</v>
      </c>
      <c r="AI93" s="367">
        <f>'Demand Estimation'!AI89</f>
        <v>0</v>
      </c>
      <c r="AJ93" s="367">
        <f>'Demand Estimation'!AJ89</f>
        <v>0</v>
      </c>
      <c r="AK93" s="367">
        <f>'Demand Estimation'!AK89</f>
        <v>0</v>
      </c>
      <c r="AL93" s="367">
        <f>'Demand Estimation'!AL89</f>
        <v>0</v>
      </c>
      <c r="AM93" s="367">
        <f>'Demand Estimation'!AM89</f>
        <v>0</v>
      </c>
      <c r="AN93" s="367">
        <f>'Demand Estimation'!AN89</f>
        <v>0</v>
      </c>
      <c r="AO93" s="367">
        <f>'Demand Estimation'!AO89</f>
        <v>0</v>
      </c>
      <c r="AP93" s="367">
        <f>'Demand Estimation'!AP89</f>
        <v>0</v>
      </c>
      <c r="AQ93" s="367">
        <f>'Demand Estimation'!AQ89</f>
        <v>0</v>
      </c>
      <c r="AR93" s="367">
        <f>'Demand Estimation'!AR89</f>
        <v>0</v>
      </c>
      <c r="AS93" s="367">
        <f>'Demand Estimation'!AS89</f>
        <v>0</v>
      </c>
      <c r="AT93" s="367">
        <f>'Demand Estimation'!AT89</f>
        <v>0</v>
      </c>
      <c r="AU93" s="367">
        <f>'Demand Estimation'!AU89</f>
        <v>0</v>
      </c>
      <c r="AV93" s="367">
        <f>'Demand Estimation'!AV89</f>
        <v>0</v>
      </c>
      <c r="AW93" s="367">
        <f>'Demand Estimation'!AW89</f>
        <v>0</v>
      </c>
      <c r="AX93" s="367">
        <f>'Demand Estimation'!AX89</f>
        <v>0</v>
      </c>
      <c r="AY93" s="367">
        <f>'Demand Estimation'!AY89</f>
        <v>0</v>
      </c>
      <c r="AZ93" s="367">
        <f>'Demand Estimation'!AZ89</f>
        <v>0</v>
      </c>
      <c r="BA93" s="367"/>
    </row>
    <row r="94" spans="1:53" x14ac:dyDescent="0.25">
      <c r="E94" s="281"/>
      <c r="F94" s="281"/>
      <c r="G94" s="281"/>
      <c r="H94" s="6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row>
    <row r="95" spans="1:53" x14ac:dyDescent="0.25">
      <c r="E95" s="281" t="str">
        <f>'Stock Value'!E77</f>
        <v>Cycling health benefits Likely</v>
      </c>
      <c r="F95" s="281" t="str">
        <f>'Stock Value'!F77</f>
        <v>VTPI 2019</v>
      </c>
      <c r="G95" s="281" t="str">
        <f>'Stock Value'!G77</f>
        <v>2021$s / bicycle-mile</v>
      </c>
      <c r="H95" s="530">
        <f>'Stock Value'!H77</f>
        <v>1.7579725023999997</v>
      </c>
    </row>
    <row r="96" spans="1:53" x14ac:dyDescent="0.25">
      <c r="E96" s="447" t="s">
        <v>329</v>
      </c>
      <c r="F96" s="447" t="s">
        <v>330</v>
      </c>
      <c r="G96" s="447" t="str">
        <f>'Stock Value'!G77</f>
        <v>2021$s / bicycle-mile</v>
      </c>
      <c r="H96" s="194"/>
      <c r="I96" s="371">
        <f t="shared" ref="I96:AZ96" si="13">$H$95*I$4</f>
        <v>1.7579725023999997</v>
      </c>
      <c r="J96" s="371">
        <f t="shared" si="13"/>
        <v>1.7579725023999997</v>
      </c>
      <c r="K96" s="371">
        <f t="shared" si="13"/>
        <v>1.7579725023999997</v>
      </c>
      <c r="L96" s="371">
        <f t="shared" si="13"/>
        <v>1.7579725023999997</v>
      </c>
      <c r="M96" s="371">
        <f t="shared" si="13"/>
        <v>1.7579725023999997</v>
      </c>
      <c r="N96" s="371">
        <f t="shared" si="13"/>
        <v>1.7579725023999997</v>
      </c>
      <c r="O96" s="371">
        <f t="shared" si="13"/>
        <v>1.7579725023999997</v>
      </c>
      <c r="P96" s="371">
        <f t="shared" si="13"/>
        <v>1.7579725023999997</v>
      </c>
      <c r="Q96" s="371">
        <f t="shared" si="13"/>
        <v>1.7579725023999997</v>
      </c>
      <c r="R96" s="371">
        <f t="shared" si="13"/>
        <v>1.7579725023999997</v>
      </c>
      <c r="S96" s="371">
        <f t="shared" si="13"/>
        <v>1.7579725023999997</v>
      </c>
      <c r="T96" s="371">
        <f t="shared" si="13"/>
        <v>1.7579725023999997</v>
      </c>
      <c r="U96" s="371">
        <f t="shared" si="13"/>
        <v>1.7579725023999997</v>
      </c>
      <c r="V96" s="371">
        <f t="shared" si="13"/>
        <v>1.7579725023999997</v>
      </c>
      <c r="W96" s="371">
        <f t="shared" si="13"/>
        <v>1.7579725023999997</v>
      </c>
      <c r="X96" s="371">
        <f t="shared" si="13"/>
        <v>1.7579725023999997</v>
      </c>
      <c r="Y96" s="371">
        <f t="shared" si="13"/>
        <v>1.7579725023999997</v>
      </c>
      <c r="Z96" s="371">
        <f t="shared" si="13"/>
        <v>1.7579725023999997</v>
      </c>
      <c r="AA96" s="371">
        <f t="shared" si="13"/>
        <v>1.7579725023999997</v>
      </c>
      <c r="AB96" s="371">
        <f t="shared" si="13"/>
        <v>1.7579725023999997</v>
      </c>
      <c r="AC96" s="371">
        <f t="shared" si="13"/>
        <v>1.7579725023999997</v>
      </c>
      <c r="AD96" s="371">
        <f t="shared" si="13"/>
        <v>1.7579725023999997</v>
      </c>
      <c r="AE96" s="371">
        <f t="shared" si="13"/>
        <v>1.7579725023999997</v>
      </c>
      <c r="AF96" s="371">
        <f t="shared" si="13"/>
        <v>1.7579725023999997</v>
      </c>
      <c r="AG96" s="371">
        <f t="shared" si="13"/>
        <v>1.7579725023999997</v>
      </c>
      <c r="AH96" s="371">
        <f t="shared" si="13"/>
        <v>1.7579725023999997</v>
      </c>
      <c r="AI96" s="371">
        <f t="shared" si="13"/>
        <v>1.7579725023999997</v>
      </c>
      <c r="AJ96" s="371">
        <f t="shared" si="13"/>
        <v>1.7579725023999997</v>
      </c>
      <c r="AK96" s="371">
        <f t="shared" si="13"/>
        <v>1.7579725023999997</v>
      </c>
      <c r="AL96" s="371">
        <f t="shared" si="13"/>
        <v>1.7579725023999997</v>
      </c>
      <c r="AM96" s="371">
        <f t="shared" si="13"/>
        <v>1.7579725023999997</v>
      </c>
      <c r="AN96" s="371">
        <f t="shared" si="13"/>
        <v>1.7579725023999997</v>
      </c>
      <c r="AO96" s="371">
        <f t="shared" si="13"/>
        <v>1.7579725023999997</v>
      </c>
      <c r="AP96" s="371">
        <f t="shared" si="13"/>
        <v>1.7579725023999997</v>
      </c>
      <c r="AQ96" s="371">
        <f t="shared" si="13"/>
        <v>1.7579725023999997</v>
      </c>
      <c r="AR96" s="371">
        <f t="shared" si="13"/>
        <v>1.7579725023999997</v>
      </c>
      <c r="AS96" s="371">
        <f t="shared" si="13"/>
        <v>1.7579725023999997</v>
      </c>
      <c r="AT96" s="371">
        <f t="shared" si="13"/>
        <v>1.7579725023999997</v>
      </c>
      <c r="AU96" s="371">
        <f t="shared" si="13"/>
        <v>1.7579725023999997</v>
      </c>
      <c r="AV96" s="371">
        <f t="shared" si="13"/>
        <v>1.7579725023999997</v>
      </c>
      <c r="AW96" s="371">
        <f t="shared" si="13"/>
        <v>1.7579725023999997</v>
      </c>
      <c r="AX96" s="371">
        <f t="shared" si="13"/>
        <v>1.7579725023999997</v>
      </c>
      <c r="AY96" s="371">
        <f t="shared" si="13"/>
        <v>1.7579725023999997</v>
      </c>
      <c r="AZ96" s="371">
        <f t="shared" si="13"/>
        <v>1.7579725023999997</v>
      </c>
      <c r="BA96" s="371"/>
    </row>
    <row r="97" spans="1:54" x14ac:dyDescent="0.25">
      <c r="E97" s="281"/>
      <c r="F97" s="281"/>
      <c r="G97" s="281"/>
      <c r="H97" s="270"/>
      <c r="I97" s="367"/>
      <c r="J97" s="367"/>
      <c r="K97" s="367"/>
      <c r="L97" s="367"/>
      <c r="M97" s="367"/>
      <c r="N97" s="367"/>
      <c r="O97" s="367"/>
      <c r="P97" s="367"/>
      <c r="Q97" s="367"/>
      <c r="R97" s="367"/>
      <c r="S97" s="367"/>
      <c r="T97" s="367"/>
      <c r="U97" s="367"/>
      <c r="V97" s="367"/>
      <c r="W97" s="367"/>
      <c r="X97" s="367"/>
      <c r="Y97" s="367"/>
      <c r="Z97" s="367"/>
      <c r="AA97" s="367"/>
      <c r="AB97" s="367"/>
      <c r="AC97" s="367"/>
      <c r="AD97" s="367"/>
      <c r="AE97" s="367"/>
      <c r="AF97" s="367"/>
      <c r="AG97" s="367"/>
      <c r="AH97" s="367"/>
      <c r="AI97" s="367"/>
      <c r="AJ97" s="367"/>
      <c r="AK97" s="367"/>
      <c r="AL97" s="367"/>
      <c r="AM97" s="367"/>
      <c r="AN97" s="367"/>
      <c r="AO97" s="367"/>
      <c r="AP97" s="367"/>
      <c r="AQ97" s="367"/>
      <c r="AR97" s="367"/>
      <c r="AS97" s="367"/>
      <c r="AT97" s="367"/>
      <c r="AU97" s="367"/>
      <c r="AV97" s="367"/>
      <c r="AW97" s="367"/>
      <c r="AX97" s="367"/>
      <c r="AY97" s="367"/>
      <c r="AZ97" s="367"/>
      <c r="BA97" s="41"/>
    </row>
    <row r="98" spans="1:54" x14ac:dyDescent="0.25">
      <c r="E98" s="447" t="s">
        <v>331</v>
      </c>
      <c r="F98" s="525" t="s">
        <v>330</v>
      </c>
      <c r="G98" s="525" t="s">
        <v>296</v>
      </c>
      <c r="H98" s="220"/>
      <c r="I98" s="41">
        <f t="shared" ref="I98:AZ98" si="14">I92*I96</f>
        <v>0</v>
      </c>
      <c r="J98" s="41">
        <f t="shared" si="14"/>
        <v>0</v>
      </c>
      <c r="K98" s="41">
        <f t="shared" si="14"/>
        <v>0</v>
      </c>
      <c r="L98" s="41">
        <f t="shared" si="14"/>
        <v>0</v>
      </c>
      <c r="M98" s="41">
        <f t="shared" si="14"/>
        <v>0</v>
      </c>
      <c r="N98" s="41">
        <f t="shared" si="14"/>
        <v>0</v>
      </c>
      <c r="O98" s="41">
        <f t="shared" si="14"/>
        <v>0</v>
      </c>
      <c r="P98" s="41">
        <f t="shared" si="14"/>
        <v>0</v>
      </c>
      <c r="Q98" s="41">
        <f t="shared" si="14"/>
        <v>0</v>
      </c>
      <c r="R98" s="41">
        <f t="shared" si="14"/>
        <v>0</v>
      </c>
      <c r="S98" s="41">
        <f t="shared" si="14"/>
        <v>0</v>
      </c>
      <c r="T98" s="41">
        <f t="shared" ref="T98" si="15">T92*T96</f>
        <v>0</v>
      </c>
      <c r="U98" s="41">
        <f t="shared" si="14"/>
        <v>0</v>
      </c>
      <c r="V98" s="41">
        <f t="shared" si="14"/>
        <v>0</v>
      </c>
      <c r="W98" s="41">
        <f t="shared" si="14"/>
        <v>0</v>
      </c>
      <c r="X98" s="41">
        <f t="shared" si="14"/>
        <v>0</v>
      </c>
      <c r="Y98" s="41">
        <f t="shared" si="14"/>
        <v>0</v>
      </c>
      <c r="Z98" s="41">
        <f t="shared" si="14"/>
        <v>0</v>
      </c>
      <c r="AA98" s="41">
        <f t="shared" si="14"/>
        <v>0</v>
      </c>
      <c r="AB98" s="41">
        <f t="shared" si="14"/>
        <v>0</v>
      </c>
      <c r="AC98" s="41">
        <f t="shared" si="14"/>
        <v>0</v>
      </c>
      <c r="AD98" s="41">
        <f t="shared" si="14"/>
        <v>0</v>
      </c>
      <c r="AE98" s="41">
        <f t="shared" si="14"/>
        <v>0</v>
      </c>
      <c r="AF98" s="41">
        <f t="shared" si="14"/>
        <v>0</v>
      </c>
      <c r="AG98" s="41">
        <f t="shared" si="14"/>
        <v>0</v>
      </c>
      <c r="AH98" s="41">
        <f t="shared" si="14"/>
        <v>0</v>
      </c>
      <c r="AI98" s="41">
        <f t="shared" si="14"/>
        <v>0</v>
      </c>
      <c r="AJ98" s="41">
        <f t="shared" si="14"/>
        <v>0</v>
      </c>
      <c r="AK98" s="41">
        <f t="shared" si="14"/>
        <v>0</v>
      </c>
      <c r="AL98" s="41">
        <f t="shared" si="14"/>
        <v>0</v>
      </c>
      <c r="AM98" s="41">
        <f t="shared" si="14"/>
        <v>0</v>
      </c>
      <c r="AN98" s="41">
        <f t="shared" si="14"/>
        <v>0</v>
      </c>
      <c r="AO98" s="41">
        <f t="shared" si="14"/>
        <v>0</v>
      </c>
      <c r="AP98" s="41">
        <f t="shared" si="14"/>
        <v>0</v>
      </c>
      <c r="AQ98" s="41">
        <f t="shared" si="14"/>
        <v>0</v>
      </c>
      <c r="AR98" s="41">
        <f t="shared" si="14"/>
        <v>0</v>
      </c>
      <c r="AS98" s="41">
        <f t="shared" si="14"/>
        <v>0</v>
      </c>
      <c r="AT98" s="41">
        <f t="shared" si="14"/>
        <v>0</v>
      </c>
      <c r="AU98" s="41">
        <f t="shared" si="14"/>
        <v>0</v>
      </c>
      <c r="AV98" s="41">
        <f t="shared" si="14"/>
        <v>0</v>
      </c>
      <c r="AW98" s="41">
        <f t="shared" si="14"/>
        <v>0</v>
      </c>
      <c r="AX98" s="41">
        <f t="shared" si="14"/>
        <v>0</v>
      </c>
      <c r="AY98" s="41">
        <f t="shared" si="14"/>
        <v>0</v>
      </c>
      <c r="AZ98" s="41">
        <f t="shared" si="14"/>
        <v>0</v>
      </c>
      <c r="BA98" s="41"/>
    </row>
    <row r="99" spans="1:54" x14ac:dyDescent="0.25">
      <c r="E99" s="448" t="s">
        <v>332</v>
      </c>
      <c r="F99" s="526" t="s">
        <v>330</v>
      </c>
      <c r="G99" s="526" t="s">
        <v>296</v>
      </c>
      <c r="H99" s="221"/>
      <c r="I99" s="381">
        <f t="shared" ref="I99:AZ99" si="16">I93*I96</f>
        <v>0</v>
      </c>
      <c r="J99" s="381">
        <f t="shared" si="16"/>
        <v>0</v>
      </c>
      <c r="K99" s="381">
        <f t="shared" si="16"/>
        <v>0</v>
      </c>
      <c r="L99" s="381">
        <f t="shared" si="16"/>
        <v>0</v>
      </c>
      <c r="M99" s="381">
        <f t="shared" si="16"/>
        <v>0</v>
      </c>
      <c r="N99" s="381">
        <f t="shared" si="16"/>
        <v>0</v>
      </c>
      <c r="O99" s="381">
        <f t="shared" si="16"/>
        <v>0</v>
      </c>
      <c r="P99" s="381">
        <f t="shared" si="16"/>
        <v>0</v>
      </c>
      <c r="Q99" s="381">
        <f t="shared" si="16"/>
        <v>0</v>
      </c>
      <c r="R99" s="381">
        <f t="shared" si="16"/>
        <v>0</v>
      </c>
      <c r="S99" s="381">
        <f t="shared" si="16"/>
        <v>0</v>
      </c>
      <c r="T99" s="381">
        <f t="shared" ref="T99" si="17">T93*T96</f>
        <v>0</v>
      </c>
      <c r="U99" s="381">
        <f t="shared" si="16"/>
        <v>0</v>
      </c>
      <c r="V99" s="381">
        <f t="shared" si="16"/>
        <v>0</v>
      </c>
      <c r="W99" s="381">
        <f t="shared" si="16"/>
        <v>0</v>
      </c>
      <c r="X99" s="381">
        <f t="shared" si="16"/>
        <v>0</v>
      </c>
      <c r="Y99" s="381">
        <f t="shared" si="16"/>
        <v>0</v>
      </c>
      <c r="Z99" s="381">
        <f t="shared" si="16"/>
        <v>0</v>
      </c>
      <c r="AA99" s="381">
        <f t="shared" si="16"/>
        <v>0</v>
      </c>
      <c r="AB99" s="381">
        <f t="shared" si="16"/>
        <v>0</v>
      </c>
      <c r="AC99" s="381">
        <f t="shared" si="16"/>
        <v>0</v>
      </c>
      <c r="AD99" s="381">
        <f t="shared" si="16"/>
        <v>0</v>
      </c>
      <c r="AE99" s="381">
        <f t="shared" si="16"/>
        <v>0</v>
      </c>
      <c r="AF99" s="381">
        <f t="shared" si="16"/>
        <v>0</v>
      </c>
      <c r="AG99" s="381">
        <f t="shared" si="16"/>
        <v>0</v>
      </c>
      <c r="AH99" s="381">
        <f t="shared" si="16"/>
        <v>0</v>
      </c>
      <c r="AI99" s="381">
        <f t="shared" si="16"/>
        <v>0</v>
      </c>
      <c r="AJ99" s="381">
        <f t="shared" si="16"/>
        <v>0</v>
      </c>
      <c r="AK99" s="381">
        <f t="shared" si="16"/>
        <v>0</v>
      </c>
      <c r="AL99" s="381">
        <f t="shared" si="16"/>
        <v>0</v>
      </c>
      <c r="AM99" s="381">
        <f t="shared" si="16"/>
        <v>0</v>
      </c>
      <c r="AN99" s="381">
        <f t="shared" si="16"/>
        <v>0</v>
      </c>
      <c r="AO99" s="381">
        <f t="shared" si="16"/>
        <v>0</v>
      </c>
      <c r="AP99" s="381">
        <f t="shared" si="16"/>
        <v>0</v>
      </c>
      <c r="AQ99" s="381">
        <f t="shared" si="16"/>
        <v>0</v>
      </c>
      <c r="AR99" s="381">
        <f t="shared" si="16"/>
        <v>0</v>
      </c>
      <c r="AS99" s="381">
        <f t="shared" si="16"/>
        <v>0</v>
      </c>
      <c r="AT99" s="381">
        <f t="shared" si="16"/>
        <v>0</v>
      </c>
      <c r="AU99" s="381">
        <f t="shared" si="16"/>
        <v>0</v>
      </c>
      <c r="AV99" s="381">
        <f t="shared" si="16"/>
        <v>0</v>
      </c>
      <c r="AW99" s="381">
        <f t="shared" si="16"/>
        <v>0</v>
      </c>
      <c r="AX99" s="381">
        <f t="shared" si="16"/>
        <v>0</v>
      </c>
      <c r="AY99" s="381">
        <f t="shared" si="16"/>
        <v>0</v>
      </c>
      <c r="AZ99" s="381">
        <f t="shared" si="16"/>
        <v>0</v>
      </c>
      <c r="BA99" s="381"/>
    </row>
    <row r="100" spans="1:54" s="27" customFormat="1" x14ac:dyDescent="0.25">
      <c r="B100" s="99"/>
      <c r="C100" s="106"/>
      <c r="D100" s="362"/>
      <c r="E100" s="451" t="s">
        <v>333</v>
      </c>
      <c r="F100" s="451" t="s">
        <v>291</v>
      </c>
      <c r="G100" s="451" t="s">
        <v>296</v>
      </c>
      <c r="H100" s="382">
        <f>SUM(I100:BA100)</f>
        <v>0</v>
      </c>
      <c r="I100" s="383">
        <f t="shared" ref="I100:AZ100" si="18">(I99-I98)*I$3</f>
        <v>0</v>
      </c>
      <c r="J100" s="383">
        <f t="shared" si="18"/>
        <v>0</v>
      </c>
      <c r="K100" s="383">
        <f t="shared" si="18"/>
        <v>0</v>
      </c>
      <c r="L100" s="383">
        <f t="shared" si="18"/>
        <v>0</v>
      </c>
      <c r="M100" s="383">
        <f t="shared" si="18"/>
        <v>0</v>
      </c>
      <c r="N100" s="383">
        <f t="shared" si="18"/>
        <v>0</v>
      </c>
      <c r="O100" s="383">
        <f t="shared" si="18"/>
        <v>0</v>
      </c>
      <c r="P100" s="383">
        <f t="shared" si="18"/>
        <v>0</v>
      </c>
      <c r="Q100" s="383">
        <f t="shared" si="18"/>
        <v>0</v>
      </c>
      <c r="R100" s="383">
        <f t="shared" si="18"/>
        <v>0</v>
      </c>
      <c r="S100" s="383">
        <f t="shared" si="18"/>
        <v>0</v>
      </c>
      <c r="T100" s="383">
        <f t="shared" ref="T100" si="19">(T99-T98)*T$3</f>
        <v>0</v>
      </c>
      <c r="U100" s="383">
        <f t="shared" si="18"/>
        <v>0</v>
      </c>
      <c r="V100" s="383">
        <f t="shared" si="18"/>
        <v>0</v>
      </c>
      <c r="W100" s="383">
        <f t="shared" si="18"/>
        <v>0</v>
      </c>
      <c r="X100" s="383">
        <f t="shared" si="18"/>
        <v>0</v>
      </c>
      <c r="Y100" s="383">
        <f t="shared" si="18"/>
        <v>0</v>
      </c>
      <c r="Z100" s="383">
        <f t="shared" si="18"/>
        <v>0</v>
      </c>
      <c r="AA100" s="383">
        <f t="shared" si="18"/>
        <v>0</v>
      </c>
      <c r="AB100" s="383">
        <f t="shared" si="18"/>
        <v>0</v>
      </c>
      <c r="AC100" s="383">
        <f t="shared" si="18"/>
        <v>0</v>
      </c>
      <c r="AD100" s="383">
        <f t="shared" si="18"/>
        <v>0</v>
      </c>
      <c r="AE100" s="383">
        <f t="shared" si="18"/>
        <v>0</v>
      </c>
      <c r="AF100" s="383">
        <f t="shared" si="18"/>
        <v>0</v>
      </c>
      <c r="AG100" s="383">
        <f t="shared" si="18"/>
        <v>0</v>
      </c>
      <c r="AH100" s="383">
        <f t="shared" si="18"/>
        <v>0</v>
      </c>
      <c r="AI100" s="383">
        <f t="shared" si="18"/>
        <v>0</v>
      </c>
      <c r="AJ100" s="383">
        <f t="shared" si="18"/>
        <v>0</v>
      </c>
      <c r="AK100" s="383">
        <f t="shared" si="18"/>
        <v>0</v>
      </c>
      <c r="AL100" s="383">
        <f t="shared" si="18"/>
        <v>0</v>
      </c>
      <c r="AM100" s="383">
        <f t="shared" si="18"/>
        <v>0</v>
      </c>
      <c r="AN100" s="383">
        <f t="shared" si="18"/>
        <v>0</v>
      </c>
      <c r="AO100" s="383">
        <f t="shared" si="18"/>
        <v>0</v>
      </c>
      <c r="AP100" s="383">
        <f t="shared" si="18"/>
        <v>0</v>
      </c>
      <c r="AQ100" s="383">
        <f t="shared" si="18"/>
        <v>0</v>
      </c>
      <c r="AR100" s="383">
        <f t="shared" si="18"/>
        <v>0</v>
      </c>
      <c r="AS100" s="383">
        <f t="shared" si="18"/>
        <v>0</v>
      </c>
      <c r="AT100" s="383">
        <f t="shared" si="18"/>
        <v>0</v>
      </c>
      <c r="AU100" s="383">
        <f t="shared" si="18"/>
        <v>0</v>
      </c>
      <c r="AV100" s="383">
        <f t="shared" si="18"/>
        <v>0</v>
      </c>
      <c r="AW100" s="383">
        <f t="shared" si="18"/>
        <v>0</v>
      </c>
      <c r="AX100" s="383">
        <f t="shared" si="18"/>
        <v>0</v>
      </c>
      <c r="AY100" s="383">
        <f t="shared" si="18"/>
        <v>0</v>
      </c>
      <c r="AZ100" s="383">
        <f t="shared" si="18"/>
        <v>0</v>
      </c>
      <c r="BA100" s="383"/>
      <c r="BB100" s="363"/>
    </row>
    <row r="101" spans="1:54" s="29" customFormat="1" x14ac:dyDescent="0.25">
      <c r="A101" s="27"/>
      <c r="B101" s="99"/>
      <c r="C101" s="64"/>
      <c r="D101" s="130"/>
      <c r="E101" s="507"/>
      <c r="F101" s="507"/>
      <c r="G101" s="507"/>
      <c r="H101" s="361"/>
      <c r="I101" s="326"/>
      <c r="J101" s="326"/>
      <c r="K101" s="326"/>
      <c r="L101" s="326"/>
      <c r="M101" s="326"/>
      <c r="N101" s="326"/>
      <c r="O101" s="326"/>
      <c r="P101" s="326"/>
      <c r="Q101" s="326"/>
      <c r="R101" s="326"/>
      <c r="S101" s="326"/>
      <c r="T101" s="326"/>
      <c r="U101" s="326"/>
      <c r="V101" s="326"/>
      <c r="W101" s="326"/>
      <c r="X101" s="326"/>
      <c r="Y101" s="326"/>
      <c r="Z101" s="326"/>
      <c r="AA101" s="326"/>
      <c r="AB101" s="326"/>
      <c r="AC101" s="326"/>
      <c r="AD101" s="326"/>
      <c r="AE101" s="326"/>
      <c r="AF101" s="326"/>
      <c r="AG101" s="326"/>
      <c r="AH101" s="326"/>
      <c r="AI101" s="326"/>
      <c r="AJ101" s="326"/>
      <c r="AK101" s="326"/>
      <c r="AL101" s="326"/>
      <c r="AM101" s="326"/>
      <c r="AN101" s="326"/>
      <c r="AO101" s="326"/>
      <c r="AP101" s="326"/>
      <c r="AQ101" s="326"/>
      <c r="AR101" s="326"/>
      <c r="AS101" s="326"/>
      <c r="AT101" s="326"/>
      <c r="AU101" s="326"/>
      <c r="AV101" s="326"/>
      <c r="AW101" s="326"/>
      <c r="AX101" s="326"/>
      <c r="AY101" s="326"/>
      <c r="AZ101" s="326"/>
      <c r="BA101" s="157"/>
    </row>
    <row r="102" spans="1:54" s="29" customFormat="1" x14ac:dyDescent="0.25">
      <c r="A102" s="27"/>
      <c r="B102" s="99"/>
      <c r="C102" s="130" t="s">
        <v>334</v>
      </c>
      <c r="D102" s="130"/>
      <c r="E102" s="281"/>
      <c r="F102" s="281"/>
      <c r="G102" s="281"/>
      <c r="H102" s="6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row>
    <row r="103" spans="1:54" s="29" customFormat="1" x14ac:dyDescent="0.25">
      <c r="A103" s="27"/>
      <c r="B103" s="99"/>
      <c r="C103" s="64"/>
      <c r="D103" s="130"/>
      <c r="E103" s="281"/>
      <c r="F103" s="281"/>
      <c r="G103" s="281"/>
      <c r="H103" s="6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row>
    <row r="104" spans="1:54" x14ac:dyDescent="0.25">
      <c r="E104" s="281" t="str">
        <f>'Demand Estimation'!E135</f>
        <v>No-Build Pedestrian Miles Traveled (Existing Users)</v>
      </c>
      <c r="F104" s="281" t="str">
        <f>'Demand Estimation'!F135</f>
        <v>Estimated</v>
      </c>
      <c r="G104" s="281" t="str">
        <f>'Demand Estimation'!G135</f>
        <v>Miles</v>
      </c>
      <c r="H104" s="194">
        <f>'Demand Estimation'!H135</f>
        <v>0</v>
      </c>
      <c r="I104" s="367">
        <f>'Demand Estimation'!I135</f>
        <v>0</v>
      </c>
      <c r="J104" s="367">
        <f>'Demand Estimation'!J135</f>
        <v>0</v>
      </c>
      <c r="K104" s="367">
        <f>'Demand Estimation'!K135</f>
        <v>0</v>
      </c>
      <c r="L104" s="367">
        <f>'Demand Estimation'!L135</f>
        <v>0</v>
      </c>
      <c r="M104" s="367">
        <f>'Demand Estimation'!M135</f>
        <v>0</v>
      </c>
      <c r="N104" s="367">
        <f>'Demand Estimation'!N135</f>
        <v>0</v>
      </c>
      <c r="O104" s="367">
        <f>'Demand Estimation'!O135</f>
        <v>0</v>
      </c>
      <c r="P104" s="367">
        <f>'Demand Estimation'!P135</f>
        <v>0</v>
      </c>
      <c r="Q104" s="367">
        <f>'Demand Estimation'!Q135</f>
        <v>0</v>
      </c>
      <c r="R104" s="367">
        <f>'Demand Estimation'!R135</f>
        <v>0</v>
      </c>
      <c r="S104" s="367">
        <f>'Demand Estimation'!S135</f>
        <v>0</v>
      </c>
      <c r="T104" s="367">
        <f>'Demand Estimation'!T135</f>
        <v>0</v>
      </c>
      <c r="U104" s="367">
        <f>'Demand Estimation'!U135</f>
        <v>0</v>
      </c>
      <c r="V104" s="367">
        <f>'Demand Estimation'!V135</f>
        <v>0</v>
      </c>
      <c r="W104" s="367">
        <f>'Demand Estimation'!W135</f>
        <v>0</v>
      </c>
      <c r="X104" s="367">
        <f>'Demand Estimation'!X135</f>
        <v>0</v>
      </c>
      <c r="Y104" s="367">
        <f>'Demand Estimation'!Y135</f>
        <v>0</v>
      </c>
      <c r="Z104" s="367">
        <f>'Demand Estimation'!Z135</f>
        <v>0</v>
      </c>
      <c r="AA104" s="367">
        <f>'Demand Estimation'!AA135</f>
        <v>0</v>
      </c>
      <c r="AB104" s="367">
        <f>'Demand Estimation'!AB135</f>
        <v>0</v>
      </c>
      <c r="AC104" s="367">
        <f>'Demand Estimation'!AC135</f>
        <v>0</v>
      </c>
      <c r="AD104" s="367">
        <f>'Demand Estimation'!AD135</f>
        <v>0</v>
      </c>
      <c r="AE104" s="367">
        <f>'Demand Estimation'!AE135</f>
        <v>0</v>
      </c>
      <c r="AF104" s="367">
        <f>'Demand Estimation'!AF135</f>
        <v>0</v>
      </c>
      <c r="AG104" s="367">
        <f>'Demand Estimation'!AG135</f>
        <v>0</v>
      </c>
      <c r="AH104" s="367">
        <f>'Demand Estimation'!AH135</f>
        <v>0</v>
      </c>
      <c r="AI104" s="367">
        <f>'Demand Estimation'!AI135</f>
        <v>0</v>
      </c>
      <c r="AJ104" s="367">
        <f>'Demand Estimation'!AJ135</f>
        <v>0</v>
      </c>
      <c r="AK104" s="367">
        <f>'Demand Estimation'!AK135</f>
        <v>0</v>
      </c>
      <c r="AL104" s="367">
        <f>'Demand Estimation'!AL135</f>
        <v>0</v>
      </c>
      <c r="AM104" s="367">
        <f>'Demand Estimation'!AM135</f>
        <v>0</v>
      </c>
      <c r="AN104" s="367">
        <f>'Demand Estimation'!AN135</f>
        <v>0</v>
      </c>
      <c r="AO104" s="367">
        <f>'Demand Estimation'!AO135</f>
        <v>0</v>
      </c>
      <c r="AP104" s="367">
        <f>'Demand Estimation'!AP135</f>
        <v>0</v>
      </c>
      <c r="AQ104" s="367">
        <f>'Demand Estimation'!AQ135</f>
        <v>0</v>
      </c>
      <c r="AR104" s="367">
        <f>'Demand Estimation'!AR135</f>
        <v>0</v>
      </c>
      <c r="AS104" s="367">
        <f>'Demand Estimation'!AS135</f>
        <v>0</v>
      </c>
      <c r="AT104" s="367">
        <f>'Demand Estimation'!AT135</f>
        <v>0</v>
      </c>
      <c r="AU104" s="367">
        <f>'Demand Estimation'!AU135</f>
        <v>0</v>
      </c>
      <c r="AV104" s="367">
        <f>'Demand Estimation'!AV135</f>
        <v>0</v>
      </c>
      <c r="AW104" s="367">
        <f>'Demand Estimation'!AW135</f>
        <v>0</v>
      </c>
      <c r="AX104" s="367">
        <f>'Demand Estimation'!AX135</f>
        <v>0</v>
      </c>
      <c r="AY104" s="367">
        <f>'Demand Estimation'!AY135</f>
        <v>0</v>
      </c>
      <c r="AZ104" s="367">
        <f>'Demand Estimation'!AZ135</f>
        <v>0</v>
      </c>
      <c r="BA104" s="367"/>
    </row>
    <row r="105" spans="1:54" x14ac:dyDescent="0.25">
      <c r="E105" s="281" t="str">
        <f>'Demand Estimation'!E136</f>
        <v>Build Pedestrian Miles Traveled (Existing and New Users)</v>
      </c>
      <c r="F105" s="281" t="str">
        <f>'Demand Estimation'!F136</f>
        <v>Estimated</v>
      </c>
      <c r="G105" s="281" t="str">
        <f>'Demand Estimation'!G136</f>
        <v>Miles</v>
      </c>
      <c r="H105" s="194">
        <f>'Demand Estimation'!H136</f>
        <v>0</v>
      </c>
      <c r="I105" s="367">
        <f>'Demand Estimation'!I136</f>
        <v>0</v>
      </c>
      <c r="J105" s="367">
        <f>'Demand Estimation'!J136</f>
        <v>0</v>
      </c>
      <c r="K105" s="367">
        <f>'Demand Estimation'!K136</f>
        <v>0</v>
      </c>
      <c r="L105" s="367">
        <f>'Demand Estimation'!L136</f>
        <v>0</v>
      </c>
      <c r="M105" s="367">
        <f>'Demand Estimation'!M136</f>
        <v>0</v>
      </c>
      <c r="N105" s="367">
        <f>'Demand Estimation'!N136</f>
        <v>0</v>
      </c>
      <c r="O105" s="367">
        <f>'Demand Estimation'!O136</f>
        <v>0</v>
      </c>
      <c r="P105" s="367">
        <f>'Demand Estimation'!P136</f>
        <v>0</v>
      </c>
      <c r="Q105" s="367">
        <f>'Demand Estimation'!Q136</f>
        <v>0</v>
      </c>
      <c r="R105" s="367">
        <f>'Demand Estimation'!R136</f>
        <v>0</v>
      </c>
      <c r="S105" s="367">
        <f>'Demand Estimation'!S136</f>
        <v>0</v>
      </c>
      <c r="T105" s="367">
        <f>'Demand Estimation'!T136</f>
        <v>0</v>
      </c>
      <c r="U105" s="367">
        <f>'Demand Estimation'!U136</f>
        <v>0</v>
      </c>
      <c r="V105" s="367">
        <f>'Demand Estimation'!V136</f>
        <v>0</v>
      </c>
      <c r="W105" s="367">
        <f>'Demand Estimation'!W136</f>
        <v>0</v>
      </c>
      <c r="X105" s="367">
        <f>'Demand Estimation'!X136</f>
        <v>0</v>
      </c>
      <c r="Y105" s="367">
        <f>'Demand Estimation'!Y136</f>
        <v>0</v>
      </c>
      <c r="Z105" s="367">
        <f>'Demand Estimation'!Z136</f>
        <v>0</v>
      </c>
      <c r="AA105" s="367">
        <f>'Demand Estimation'!AA136</f>
        <v>0</v>
      </c>
      <c r="AB105" s="367">
        <f>'Demand Estimation'!AB136</f>
        <v>0</v>
      </c>
      <c r="AC105" s="367">
        <f>'Demand Estimation'!AC136</f>
        <v>0</v>
      </c>
      <c r="AD105" s="367">
        <f>'Demand Estimation'!AD136</f>
        <v>0</v>
      </c>
      <c r="AE105" s="367">
        <f>'Demand Estimation'!AE136</f>
        <v>0</v>
      </c>
      <c r="AF105" s="367">
        <f>'Demand Estimation'!AF136</f>
        <v>0</v>
      </c>
      <c r="AG105" s="367">
        <f>'Demand Estimation'!AG136</f>
        <v>0</v>
      </c>
      <c r="AH105" s="367">
        <f>'Demand Estimation'!AH136</f>
        <v>0</v>
      </c>
      <c r="AI105" s="367">
        <f>'Demand Estimation'!AI136</f>
        <v>0</v>
      </c>
      <c r="AJ105" s="367">
        <f>'Demand Estimation'!AJ136</f>
        <v>0</v>
      </c>
      <c r="AK105" s="367">
        <f>'Demand Estimation'!AK136</f>
        <v>0</v>
      </c>
      <c r="AL105" s="367">
        <f>'Demand Estimation'!AL136</f>
        <v>0</v>
      </c>
      <c r="AM105" s="367">
        <f>'Demand Estimation'!AM136</f>
        <v>0</v>
      </c>
      <c r="AN105" s="367">
        <f>'Demand Estimation'!AN136</f>
        <v>0</v>
      </c>
      <c r="AO105" s="367">
        <f>'Demand Estimation'!AO136</f>
        <v>0</v>
      </c>
      <c r="AP105" s="367">
        <f>'Demand Estimation'!AP136</f>
        <v>0</v>
      </c>
      <c r="AQ105" s="367">
        <f>'Demand Estimation'!AQ136</f>
        <v>0</v>
      </c>
      <c r="AR105" s="367">
        <f>'Demand Estimation'!AR136</f>
        <v>0</v>
      </c>
      <c r="AS105" s="367">
        <f>'Demand Estimation'!AS136</f>
        <v>0</v>
      </c>
      <c r="AT105" s="367">
        <f>'Demand Estimation'!AT136</f>
        <v>0</v>
      </c>
      <c r="AU105" s="367">
        <f>'Demand Estimation'!AU136</f>
        <v>0</v>
      </c>
      <c r="AV105" s="367">
        <f>'Demand Estimation'!AV136</f>
        <v>0</v>
      </c>
      <c r="AW105" s="367">
        <f>'Demand Estimation'!AW136</f>
        <v>0</v>
      </c>
      <c r="AX105" s="367">
        <f>'Demand Estimation'!AX136</f>
        <v>0</v>
      </c>
      <c r="AY105" s="367">
        <f>'Demand Estimation'!AY136</f>
        <v>0</v>
      </c>
      <c r="AZ105" s="367">
        <f>'Demand Estimation'!AZ136</f>
        <v>0</v>
      </c>
      <c r="BA105" s="367"/>
    </row>
    <row r="106" spans="1:54" x14ac:dyDescent="0.25">
      <c r="E106" s="281"/>
      <c r="F106" s="281"/>
      <c r="G106" s="281"/>
      <c r="H106" s="6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row>
    <row r="107" spans="1:54" x14ac:dyDescent="0.25">
      <c r="E107" s="281" t="str">
        <f>'Stock Value'!E76</f>
        <v>Walking health benefits Likely</v>
      </c>
      <c r="F107" s="281" t="str">
        <f>'Stock Value'!F76</f>
        <v>VTPI 2019</v>
      </c>
      <c r="G107" s="281" t="str">
        <f>'Stock Value'!G76</f>
        <v>2021$s / person-mile</v>
      </c>
      <c r="H107" s="530">
        <f>'Stock Value'!H76</f>
        <v>3.2961984419999992</v>
      </c>
    </row>
    <row r="108" spans="1:54" s="17" customFormat="1" x14ac:dyDescent="0.25">
      <c r="A108" s="27"/>
      <c r="B108" s="99"/>
      <c r="C108" s="64"/>
      <c r="D108" s="130"/>
      <c r="E108" s="447" t="s">
        <v>335</v>
      </c>
      <c r="F108" s="447" t="s">
        <v>330</v>
      </c>
      <c r="G108" s="447" t="str">
        <f>'Stock Value'!G76</f>
        <v>2021$s / person-mile</v>
      </c>
      <c r="H108" s="208"/>
      <c r="I108" s="371">
        <f t="shared" ref="I108:AZ108" si="20">$H$107*I$4</f>
        <v>3.2961984419999992</v>
      </c>
      <c r="J108" s="371">
        <f t="shared" si="20"/>
        <v>3.2961984419999992</v>
      </c>
      <c r="K108" s="371">
        <f t="shared" si="20"/>
        <v>3.2961984419999992</v>
      </c>
      <c r="L108" s="371">
        <f t="shared" si="20"/>
        <v>3.2961984419999992</v>
      </c>
      <c r="M108" s="371">
        <f t="shared" si="20"/>
        <v>3.2961984419999992</v>
      </c>
      <c r="N108" s="371">
        <f t="shared" si="20"/>
        <v>3.2961984419999992</v>
      </c>
      <c r="O108" s="371">
        <f t="shared" si="20"/>
        <v>3.2961984419999992</v>
      </c>
      <c r="P108" s="371">
        <f t="shared" si="20"/>
        <v>3.2961984419999992</v>
      </c>
      <c r="Q108" s="371">
        <f t="shared" si="20"/>
        <v>3.2961984419999992</v>
      </c>
      <c r="R108" s="371">
        <f t="shared" si="20"/>
        <v>3.2961984419999992</v>
      </c>
      <c r="S108" s="371">
        <f t="shared" si="20"/>
        <v>3.2961984419999992</v>
      </c>
      <c r="T108" s="371">
        <f t="shared" si="20"/>
        <v>3.2961984419999992</v>
      </c>
      <c r="U108" s="371">
        <f t="shared" si="20"/>
        <v>3.2961984419999992</v>
      </c>
      <c r="V108" s="371">
        <f t="shared" si="20"/>
        <v>3.2961984419999992</v>
      </c>
      <c r="W108" s="371">
        <f t="shared" si="20"/>
        <v>3.2961984419999992</v>
      </c>
      <c r="X108" s="371">
        <f t="shared" si="20"/>
        <v>3.2961984419999992</v>
      </c>
      <c r="Y108" s="371">
        <f t="shared" si="20"/>
        <v>3.2961984419999992</v>
      </c>
      <c r="Z108" s="371">
        <f t="shared" si="20"/>
        <v>3.2961984419999992</v>
      </c>
      <c r="AA108" s="371">
        <f t="shared" si="20"/>
        <v>3.2961984419999992</v>
      </c>
      <c r="AB108" s="371">
        <f t="shared" si="20"/>
        <v>3.2961984419999992</v>
      </c>
      <c r="AC108" s="371">
        <f t="shared" si="20"/>
        <v>3.2961984419999992</v>
      </c>
      <c r="AD108" s="371">
        <f t="shared" si="20"/>
        <v>3.2961984419999992</v>
      </c>
      <c r="AE108" s="371">
        <f t="shared" si="20"/>
        <v>3.2961984419999992</v>
      </c>
      <c r="AF108" s="371">
        <f t="shared" si="20"/>
        <v>3.2961984419999992</v>
      </c>
      <c r="AG108" s="371">
        <f t="shared" si="20"/>
        <v>3.2961984419999992</v>
      </c>
      <c r="AH108" s="371">
        <f t="shared" si="20"/>
        <v>3.2961984419999992</v>
      </c>
      <c r="AI108" s="371">
        <f t="shared" si="20"/>
        <v>3.2961984419999992</v>
      </c>
      <c r="AJ108" s="371">
        <f t="shared" si="20"/>
        <v>3.2961984419999992</v>
      </c>
      <c r="AK108" s="371">
        <f t="shared" si="20"/>
        <v>3.2961984419999992</v>
      </c>
      <c r="AL108" s="371">
        <f t="shared" si="20"/>
        <v>3.2961984419999992</v>
      </c>
      <c r="AM108" s="371">
        <f t="shared" si="20"/>
        <v>3.2961984419999992</v>
      </c>
      <c r="AN108" s="371">
        <f t="shared" si="20"/>
        <v>3.2961984419999992</v>
      </c>
      <c r="AO108" s="371">
        <f t="shared" si="20"/>
        <v>3.2961984419999992</v>
      </c>
      <c r="AP108" s="371">
        <f t="shared" si="20"/>
        <v>3.2961984419999992</v>
      </c>
      <c r="AQ108" s="371">
        <f t="shared" si="20"/>
        <v>3.2961984419999992</v>
      </c>
      <c r="AR108" s="371">
        <f t="shared" si="20"/>
        <v>3.2961984419999992</v>
      </c>
      <c r="AS108" s="371">
        <f t="shared" si="20"/>
        <v>3.2961984419999992</v>
      </c>
      <c r="AT108" s="371">
        <f t="shared" si="20"/>
        <v>3.2961984419999992</v>
      </c>
      <c r="AU108" s="371">
        <f t="shared" si="20"/>
        <v>3.2961984419999992</v>
      </c>
      <c r="AV108" s="371">
        <f t="shared" si="20"/>
        <v>3.2961984419999992</v>
      </c>
      <c r="AW108" s="371">
        <f t="shared" si="20"/>
        <v>3.2961984419999992</v>
      </c>
      <c r="AX108" s="371">
        <f t="shared" si="20"/>
        <v>3.2961984419999992</v>
      </c>
      <c r="AY108" s="371">
        <f t="shared" si="20"/>
        <v>3.2961984419999992</v>
      </c>
      <c r="AZ108" s="371">
        <f t="shared" si="20"/>
        <v>3.2961984419999992</v>
      </c>
      <c r="BA108" s="371"/>
    </row>
    <row r="109" spans="1:54" x14ac:dyDescent="0.25">
      <c r="E109" s="281"/>
      <c r="F109" s="281"/>
      <c r="G109" s="281"/>
      <c r="H109" s="68"/>
      <c r="I109" s="110"/>
      <c r="J109" s="110"/>
      <c r="K109" s="110"/>
      <c r="L109" s="110"/>
      <c r="M109" s="110"/>
      <c r="N109" s="110"/>
      <c r="O109" s="110"/>
      <c r="P109" s="110"/>
      <c r="Q109" s="110"/>
      <c r="R109" s="110"/>
      <c r="S109" s="110"/>
      <c r="T109" s="110"/>
      <c r="U109" s="110"/>
      <c r="V109" s="110"/>
      <c r="W109" s="110"/>
      <c r="X109" s="110"/>
      <c r="Y109" s="110"/>
      <c r="Z109" s="110"/>
      <c r="AA109" s="110"/>
      <c r="AB109" s="110"/>
      <c r="AC109" s="110"/>
      <c r="AD109" s="110"/>
      <c r="AE109" s="110"/>
      <c r="AF109" s="110"/>
      <c r="AG109" s="110"/>
      <c r="AH109" s="110"/>
      <c r="AI109" s="110"/>
      <c r="AJ109" s="110"/>
      <c r="AK109" s="110"/>
      <c r="AL109" s="110"/>
      <c r="AM109" s="110"/>
      <c r="AN109" s="110"/>
      <c r="AO109" s="110"/>
      <c r="AP109" s="110"/>
      <c r="AQ109" s="110"/>
      <c r="AR109" s="110"/>
      <c r="AS109" s="110"/>
      <c r="AT109" s="110"/>
      <c r="AU109" s="110"/>
      <c r="AV109" s="110"/>
      <c r="AW109" s="110"/>
      <c r="AX109" s="110"/>
      <c r="AY109" s="110"/>
      <c r="AZ109" s="110"/>
      <c r="BA109" s="110"/>
    </row>
    <row r="110" spans="1:54" x14ac:dyDescent="0.25">
      <c r="E110" s="447" t="s">
        <v>331</v>
      </c>
      <c r="F110" s="447"/>
      <c r="G110" s="447" t="s">
        <v>296</v>
      </c>
      <c r="H110" s="220">
        <f>SUM(I110:BA110)</f>
        <v>0</v>
      </c>
      <c r="I110" s="41">
        <f t="shared" ref="I110:AZ110" si="21">I104*I108</f>
        <v>0</v>
      </c>
      <c r="J110" s="41">
        <f t="shared" si="21"/>
        <v>0</v>
      </c>
      <c r="K110" s="41">
        <f t="shared" si="21"/>
        <v>0</v>
      </c>
      <c r="L110" s="41">
        <f t="shared" si="21"/>
        <v>0</v>
      </c>
      <c r="M110" s="41">
        <f t="shared" si="21"/>
        <v>0</v>
      </c>
      <c r="N110" s="41">
        <f t="shared" si="21"/>
        <v>0</v>
      </c>
      <c r="O110" s="41">
        <f t="shared" si="21"/>
        <v>0</v>
      </c>
      <c r="P110" s="41">
        <f t="shared" si="21"/>
        <v>0</v>
      </c>
      <c r="Q110" s="41">
        <f t="shared" si="21"/>
        <v>0</v>
      </c>
      <c r="R110" s="41">
        <f t="shared" si="21"/>
        <v>0</v>
      </c>
      <c r="S110" s="41">
        <f t="shared" si="21"/>
        <v>0</v>
      </c>
      <c r="T110" s="41">
        <f t="shared" si="21"/>
        <v>0</v>
      </c>
      <c r="U110" s="41">
        <f t="shared" si="21"/>
        <v>0</v>
      </c>
      <c r="V110" s="41">
        <f t="shared" si="21"/>
        <v>0</v>
      </c>
      <c r="W110" s="41">
        <f t="shared" si="21"/>
        <v>0</v>
      </c>
      <c r="X110" s="41">
        <f t="shared" si="21"/>
        <v>0</v>
      </c>
      <c r="Y110" s="41">
        <f t="shared" si="21"/>
        <v>0</v>
      </c>
      <c r="Z110" s="41">
        <f t="shared" si="21"/>
        <v>0</v>
      </c>
      <c r="AA110" s="41">
        <f t="shared" si="21"/>
        <v>0</v>
      </c>
      <c r="AB110" s="41">
        <f t="shared" si="21"/>
        <v>0</v>
      </c>
      <c r="AC110" s="41">
        <f t="shared" si="21"/>
        <v>0</v>
      </c>
      <c r="AD110" s="41">
        <f t="shared" si="21"/>
        <v>0</v>
      </c>
      <c r="AE110" s="41">
        <f t="shared" si="21"/>
        <v>0</v>
      </c>
      <c r="AF110" s="41">
        <f t="shared" si="21"/>
        <v>0</v>
      </c>
      <c r="AG110" s="41">
        <f t="shared" si="21"/>
        <v>0</v>
      </c>
      <c r="AH110" s="41">
        <f t="shared" si="21"/>
        <v>0</v>
      </c>
      <c r="AI110" s="41">
        <f t="shared" si="21"/>
        <v>0</v>
      </c>
      <c r="AJ110" s="41">
        <f t="shared" si="21"/>
        <v>0</v>
      </c>
      <c r="AK110" s="41">
        <f t="shared" si="21"/>
        <v>0</v>
      </c>
      <c r="AL110" s="41">
        <f t="shared" si="21"/>
        <v>0</v>
      </c>
      <c r="AM110" s="41">
        <f t="shared" si="21"/>
        <v>0</v>
      </c>
      <c r="AN110" s="41">
        <f t="shared" si="21"/>
        <v>0</v>
      </c>
      <c r="AO110" s="41">
        <f t="shared" si="21"/>
        <v>0</v>
      </c>
      <c r="AP110" s="41">
        <f t="shared" si="21"/>
        <v>0</v>
      </c>
      <c r="AQ110" s="41">
        <f t="shared" si="21"/>
        <v>0</v>
      </c>
      <c r="AR110" s="41">
        <f t="shared" si="21"/>
        <v>0</v>
      </c>
      <c r="AS110" s="41">
        <f t="shared" si="21"/>
        <v>0</v>
      </c>
      <c r="AT110" s="41">
        <f t="shared" si="21"/>
        <v>0</v>
      </c>
      <c r="AU110" s="41">
        <f t="shared" si="21"/>
        <v>0</v>
      </c>
      <c r="AV110" s="41">
        <f t="shared" si="21"/>
        <v>0</v>
      </c>
      <c r="AW110" s="41">
        <f t="shared" si="21"/>
        <v>0</v>
      </c>
      <c r="AX110" s="41">
        <f t="shared" si="21"/>
        <v>0</v>
      </c>
      <c r="AY110" s="41">
        <f t="shared" si="21"/>
        <v>0</v>
      </c>
      <c r="AZ110" s="41">
        <f t="shared" si="21"/>
        <v>0</v>
      </c>
      <c r="BA110" s="41"/>
    </row>
    <row r="111" spans="1:54" x14ac:dyDescent="0.25">
      <c r="E111" s="448" t="s">
        <v>332</v>
      </c>
      <c r="F111" s="448"/>
      <c r="G111" s="448" t="s">
        <v>296</v>
      </c>
      <c r="H111" s="221">
        <f>SUM(I111:BA111)</f>
        <v>0</v>
      </c>
      <c r="I111" s="381">
        <f t="shared" ref="I111:AZ111" si="22">I105*I108</f>
        <v>0</v>
      </c>
      <c r="J111" s="381">
        <f t="shared" si="22"/>
        <v>0</v>
      </c>
      <c r="K111" s="381">
        <f t="shared" si="22"/>
        <v>0</v>
      </c>
      <c r="L111" s="381">
        <f t="shared" si="22"/>
        <v>0</v>
      </c>
      <c r="M111" s="381">
        <f t="shared" si="22"/>
        <v>0</v>
      </c>
      <c r="N111" s="381">
        <f t="shared" si="22"/>
        <v>0</v>
      </c>
      <c r="O111" s="381">
        <f t="shared" si="22"/>
        <v>0</v>
      </c>
      <c r="P111" s="381">
        <f t="shared" si="22"/>
        <v>0</v>
      </c>
      <c r="Q111" s="381">
        <f t="shared" si="22"/>
        <v>0</v>
      </c>
      <c r="R111" s="381">
        <f t="shared" si="22"/>
        <v>0</v>
      </c>
      <c r="S111" s="381">
        <f t="shared" si="22"/>
        <v>0</v>
      </c>
      <c r="T111" s="381">
        <f t="shared" si="22"/>
        <v>0</v>
      </c>
      <c r="U111" s="381">
        <f t="shared" si="22"/>
        <v>0</v>
      </c>
      <c r="V111" s="381">
        <f t="shared" si="22"/>
        <v>0</v>
      </c>
      <c r="W111" s="381">
        <f t="shared" si="22"/>
        <v>0</v>
      </c>
      <c r="X111" s="381">
        <f t="shared" si="22"/>
        <v>0</v>
      </c>
      <c r="Y111" s="381">
        <f t="shared" si="22"/>
        <v>0</v>
      </c>
      <c r="Z111" s="381">
        <f t="shared" si="22"/>
        <v>0</v>
      </c>
      <c r="AA111" s="381">
        <f t="shared" si="22"/>
        <v>0</v>
      </c>
      <c r="AB111" s="381">
        <f t="shared" si="22"/>
        <v>0</v>
      </c>
      <c r="AC111" s="381">
        <f t="shared" si="22"/>
        <v>0</v>
      </c>
      <c r="AD111" s="381">
        <f t="shared" si="22"/>
        <v>0</v>
      </c>
      <c r="AE111" s="381">
        <f t="shared" si="22"/>
        <v>0</v>
      </c>
      <c r="AF111" s="381">
        <f t="shared" si="22"/>
        <v>0</v>
      </c>
      <c r="AG111" s="381">
        <f t="shared" si="22"/>
        <v>0</v>
      </c>
      <c r="AH111" s="381">
        <f t="shared" si="22"/>
        <v>0</v>
      </c>
      <c r="AI111" s="381">
        <f t="shared" si="22"/>
        <v>0</v>
      </c>
      <c r="AJ111" s="381">
        <f t="shared" si="22"/>
        <v>0</v>
      </c>
      <c r="AK111" s="381">
        <f t="shared" si="22"/>
        <v>0</v>
      </c>
      <c r="AL111" s="381">
        <f t="shared" si="22"/>
        <v>0</v>
      </c>
      <c r="AM111" s="381">
        <f t="shared" si="22"/>
        <v>0</v>
      </c>
      <c r="AN111" s="381">
        <f t="shared" si="22"/>
        <v>0</v>
      </c>
      <c r="AO111" s="381">
        <f t="shared" si="22"/>
        <v>0</v>
      </c>
      <c r="AP111" s="381">
        <f t="shared" si="22"/>
        <v>0</v>
      </c>
      <c r="AQ111" s="381">
        <f t="shared" si="22"/>
        <v>0</v>
      </c>
      <c r="AR111" s="381">
        <f t="shared" si="22"/>
        <v>0</v>
      </c>
      <c r="AS111" s="381">
        <f t="shared" si="22"/>
        <v>0</v>
      </c>
      <c r="AT111" s="381">
        <f t="shared" si="22"/>
        <v>0</v>
      </c>
      <c r="AU111" s="381">
        <f t="shared" si="22"/>
        <v>0</v>
      </c>
      <c r="AV111" s="381">
        <f t="shared" si="22"/>
        <v>0</v>
      </c>
      <c r="AW111" s="381">
        <f t="shared" si="22"/>
        <v>0</v>
      </c>
      <c r="AX111" s="381">
        <f t="shared" si="22"/>
        <v>0</v>
      </c>
      <c r="AY111" s="381">
        <f t="shared" si="22"/>
        <v>0</v>
      </c>
      <c r="AZ111" s="381">
        <f t="shared" si="22"/>
        <v>0</v>
      </c>
      <c r="BA111" s="381"/>
    </row>
    <row r="112" spans="1:54" s="307" customFormat="1" x14ac:dyDescent="0.25">
      <c r="B112" s="354"/>
      <c r="C112" s="308"/>
      <c r="D112" s="386"/>
      <c r="E112" s="451" t="s">
        <v>336</v>
      </c>
      <c r="F112" s="451" t="s">
        <v>291</v>
      </c>
      <c r="G112" s="451" t="s">
        <v>296</v>
      </c>
      <c r="H112" s="382">
        <f>SUM(I112:BA112)</f>
        <v>0</v>
      </c>
      <c r="I112" s="383">
        <f t="shared" ref="I112:AZ112" si="23">(I111-I110)*I$3</f>
        <v>0</v>
      </c>
      <c r="J112" s="383">
        <f t="shared" si="23"/>
        <v>0</v>
      </c>
      <c r="K112" s="383">
        <f t="shared" si="23"/>
        <v>0</v>
      </c>
      <c r="L112" s="383">
        <f t="shared" si="23"/>
        <v>0</v>
      </c>
      <c r="M112" s="383">
        <f t="shared" si="23"/>
        <v>0</v>
      </c>
      <c r="N112" s="383">
        <f t="shared" si="23"/>
        <v>0</v>
      </c>
      <c r="O112" s="383">
        <f t="shared" si="23"/>
        <v>0</v>
      </c>
      <c r="P112" s="383">
        <f t="shared" si="23"/>
        <v>0</v>
      </c>
      <c r="Q112" s="383">
        <f t="shared" si="23"/>
        <v>0</v>
      </c>
      <c r="R112" s="383">
        <f t="shared" si="23"/>
        <v>0</v>
      </c>
      <c r="S112" s="383">
        <f t="shared" si="23"/>
        <v>0</v>
      </c>
      <c r="T112" s="383">
        <f t="shared" si="23"/>
        <v>0</v>
      </c>
      <c r="U112" s="383">
        <f t="shared" si="23"/>
        <v>0</v>
      </c>
      <c r="V112" s="383">
        <f t="shared" si="23"/>
        <v>0</v>
      </c>
      <c r="W112" s="383">
        <f t="shared" si="23"/>
        <v>0</v>
      </c>
      <c r="X112" s="383">
        <f t="shared" si="23"/>
        <v>0</v>
      </c>
      <c r="Y112" s="383">
        <f t="shared" si="23"/>
        <v>0</v>
      </c>
      <c r="Z112" s="383">
        <f t="shared" si="23"/>
        <v>0</v>
      </c>
      <c r="AA112" s="383">
        <f t="shared" si="23"/>
        <v>0</v>
      </c>
      <c r="AB112" s="383">
        <f t="shared" si="23"/>
        <v>0</v>
      </c>
      <c r="AC112" s="383">
        <f t="shared" si="23"/>
        <v>0</v>
      </c>
      <c r="AD112" s="383">
        <f t="shared" si="23"/>
        <v>0</v>
      </c>
      <c r="AE112" s="383">
        <f t="shared" si="23"/>
        <v>0</v>
      </c>
      <c r="AF112" s="383">
        <f t="shared" si="23"/>
        <v>0</v>
      </c>
      <c r="AG112" s="383">
        <f t="shared" si="23"/>
        <v>0</v>
      </c>
      <c r="AH112" s="383">
        <f t="shared" si="23"/>
        <v>0</v>
      </c>
      <c r="AI112" s="383">
        <f t="shared" si="23"/>
        <v>0</v>
      </c>
      <c r="AJ112" s="383">
        <f t="shared" si="23"/>
        <v>0</v>
      </c>
      <c r="AK112" s="383">
        <f t="shared" si="23"/>
        <v>0</v>
      </c>
      <c r="AL112" s="383">
        <f t="shared" si="23"/>
        <v>0</v>
      </c>
      <c r="AM112" s="383">
        <f t="shared" si="23"/>
        <v>0</v>
      </c>
      <c r="AN112" s="383">
        <f t="shared" si="23"/>
        <v>0</v>
      </c>
      <c r="AO112" s="383">
        <f t="shared" si="23"/>
        <v>0</v>
      </c>
      <c r="AP112" s="383">
        <f t="shared" si="23"/>
        <v>0</v>
      </c>
      <c r="AQ112" s="383">
        <f t="shared" si="23"/>
        <v>0</v>
      </c>
      <c r="AR112" s="383">
        <f t="shared" si="23"/>
        <v>0</v>
      </c>
      <c r="AS112" s="383">
        <f t="shared" si="23"/>
        <v>0</v>
      </c>
      <c r="AT112" s="383">
        <f t="shared" si="23"/>
        <v>0</v>
      </c>
      <c r="AU112" s="383">
        <f t="shared" si="23"/>
        <v>0</v>
      </c>
      <c r="AV112" s="383">
        <f t="shared" si="23"/>
        <v>0</v>
      </c>
      <c r="AW112" s="383">
        <f t="shared" si="23"/>
        <v>0</v>
      </c>
      <c r="AX112" s="383">
        <f t="shared" si="23"/>
        <v>0</v>
      </c>
      <c r="AY112" s="383">
        <f t="shared" si="23"/>
        <v>0</v>
      </c>
      <c r="AZ112" s="383">
        <f t="shared" si="23"/>
        <v>0</v>
      </c>
      <c r="BA112" s="383"/>
      <c r="BB112" s="387"/>
    </row>
    <row r="113" spans="1:53" s="29" customFormat="1" x14ac:dyDescent="0.25">
      <c r="A113" s="27"/>
      <c r="B113" s="99"/>
      <c r="C113" s="64"/>
      <c r="D113" s="130"/>
      <c r="E113" s="507"/>
      <c r="F113" s="507"/>
      <c r="G113" s="507"/>
      <c r="H113" s="384"/>
      <c r="I113" s="385"/>
      <c r="J113" s="385"/>
      <c r="K113" s="385"/>
      <c r="L113" s="385"/>
      <c r="M113" s="385"/>
      <c r="N113" s="385"/>
      <c r="O113" s="385"/>
      <c r="P113" s="385"/>
      <c r="Q113" s="385"/>
      <c r="R113" s="385"/>
      <c r="S113" s="385"/>
      <c r="T113" s="385"/>
      <c r="U113" s="385"/>
      <c r="V113" s="385"/>
      <c r="W113" s="385"/>
      <c r="X113" s="385"/>
      <c r="Y113" s="385"/>
      <c r="Z113" s="385"/>
      <c r="AA113" s="385"/>
      <c r="AB113" s="385"/>
      <c r="AC113" s="385"/>
      <c r="AD113" s="385"/>
      <c r="AE113" s="385"/>
      <c r="AF113" s="385"/>
      <c r="AG113" s="385"/>
      <c r="AH113" s="385"/>
      <c r="AI113" s="385"/>
      <c r="AJ113" s="385"/>
      <c r="AK113" s="385"/>
      <c r="AL113" s="385"/>
      <c r="AM113" s="385"/>
      <c r="AN113" s="385"/>
      <c r="AO113" s="385"/>
      <c r="AP113" s="385"/>
      <c r="AQ113" s="385"/>
      <c r="AR113" s="385"/>
      <c r="AS113" s="385"/>
      <c r="AT113" s="385"/>
      <c r="AU113" s="385"/>
      <c r="AV113" s="385"/>
      <c r="AW113" s="385"/>
      <c r="AX113" s="385"/>
      <c r="AY113" s="385"/>
      <c r="AZ113" s="385"/>
      <c r="BA113" s="385"/>
    </row>
    <row r="114" spans="1:53" s="29" customFormat="1" x14ac:dyDescent="0.25">
      <c r="A114" s="27"/>
      <c r="B114" s="99" t="s">
        <v>337</v>
      </c>
      <c r="C114" s="64"/>
      <c r="D114" s="130"/>
      <c r="E114" s="281"/>
      <c r="F114" s="281"/>
      <c r="G114" s="281"/>
      <c r="H114" s="6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row>
    <row r="115" spans="1:53" s="29" customFormat="1" x14ac:dyDescent="0.25">
      <c r="A115" s="27"/>
      <c r="B115" s="99"/>
      <c r="C115" s="130" t="s">
        <v>338</v>
      </c>
      <c r="D115" s="130"/>
      <c r="E115" s="281"/>
      <c r="F115" s="281"/>
      <c r="G115" s="281"/>
      <c r="H115" s="6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row>
    <row r="116" spans="1:53" s="29" customFormat="1" x14ac:dyDescent="0.25">
      <c r="A116" s="27"/>
      <c r="B116" s="99"/>
      <c r="C116" s="64"/>
      <c r="D116" s="130"/>
      <c r="E116" s="359" t="str">
        <f>'Stock Value'!E88</f>
        <v>Cost of Crash (Bike/Ped)</v>
      </c>
      <c r="F116" s="359" t="str">
        <f>'Stock Value'!F88</f>
        <v>WSP Crash Analysis</v>
      </c>
      <c r="G116" s="359" t="str">
        <f>'Stock Value'!G88</f>
        <v>2021$s / crash</v>
      </c>
      <c r="H116" s="359">
        <f>'Stock Value'!H88</f>
        <v>704256.40784</v>
      </c>
      <c r="I116" s="35">
        <f t="shared" ref="I116:AZ116" si="24">$H$116*I4</f>
        <v>704256.40784</v>
      </c>
      <c r="J116" s="35">
        <f t="shared" si="24"/>
        <v>704256.40784</v>
      </c>
      <c r="K116" s="35">
        <f t="shared" si="24"/>
        <v>704256.40784</v>
      </c>
      <c r="L116" s="35">
        <f t="shared" si="24"/>
        <v>704256.40784</v>
      </c>
      <c r="M116" s="35">
        <f t="shared" si="24"/>
        <v>704256.40784</v>
      </c>
      <c r="N116" s="35">
        <f t="shared" si="24"/>
        <v>704256.40784</v>
      </c>
      <c r="O116" s="35">
        <f t="shared" si="24"/>
        <v>704256.40784</v>
      </c>
      <c r="P116" s="35">
        <f t="shared" si="24"/>
        <v>704256.40784</v>
      </c>
      <c r="Q116" s="35">
        <f t="shared" si="24"/>
        <v>704256.40784</v>
      </c>
      <c r="R116" s="35">
        <f t="shared" si="24"/>
        <v>704256.40784</v>
      </c>
      <c r="S116" s="35">
        <f t="shared" si="24"/>
        <v>704256.40784</v>
      </c>
      <c r="T116" s="35">
        <f t="shared" si="24"/>
        <v>704256.40784</v>
      </c>
      <c r="U116" s="35">
        <f t="shared" si="24"/>
        <v>704256.40784</v>
      </c>
      <c r="V116" s="35">
        <f t="shared" si="24"/>
        <v>704256.40784</v>
      </c>
      <c r="W116" s="35">
        <f t="shared" si="24"/>
        <v>704256.40784</v>
      </c>
      <c r="X116" s="35">
        <f t="shared" si="24"/>
        <v>704256.40784</v>
      </c>
      <c r="Y116" s="35">
        <f t="shared" si="24"/>
        <v>704256.40784</v>
      </c>
      <c r="Z116" s="35">
        <f t="shared" si="24"/>
        <v>704256.40784</v>
      </c>
      <c r="AA116" s="35">
        <f t="shared" si="24"/>
        <v>704256.40784</v>
      </c>
      <c r="AB116" s="35">
        <f t="shared" si="24"/>
        <v>704256.40784</v>
      </c>
      <c r="AC116" s="35">
        <f t="shared" si="24"/>
        <v>704256.40784</v>
      </c>
      <c r="AD116" s="35">
        <f t="shared" si="24"/>
        <v>704256.40784</v>
      </c>
      <c r="AE116" s="35">
        <f t="shared" si="24"/>
        <v>704256.40784</v>
      </c>
      <c r="AF116" s="35">
        <f t="shared" si="24"/>
        <v>704256.40784</v>
      </c>
      <c r="AG116" s="35">
        <f t="shared" si="24"/>
        <v>704256.40784</v>
      </c>
      <c r="AH116" s="35">
        <f t="shared" si="24"/>
        <v>704256.40784</v>
      </c>
      <c r="AI116" s="35">
        <f t="shared" si="24"/>
        <v>704256.40784</v>
      </c>
      <c r="AJ116" s="35">
        <f t="shared" si="24"/>
        <v>704256.40784</v>
      </c>
      <c r="AK116" s="35">
        <f t="shared" si="24"/>
        <v>704256.40784</v>
      </c>
      <c r="AL116" s="35">
        <f t="shared" si="24"/>
        <v>704256.40784</v>
      </c>
      <c r="AM116" s="35">
        <f t="shared" si="24"/>
        <v>704256.40784</v>
      </c>
      <c r="AN116" s="35">
        <f t="shared" si="24"/>
        <v>704256.40784</v>
      </c>
      <c r="AO116" s="35">
        <f t="shared" si="24"/>
        <v>704256.40784</v>
      </c>
      <c r="AP116" s="35">
        <f t="shared" si="24"/>
        <v>704256.40784</v>
      </c>
      <c r="AQ116" s="35">
        <f t="shared" si="24"/>
        <v>704256.40784</v>
      </c>
      <c r="AR116" s="35">
        <f t="shared" si="24"/>
        <v>704256.40784</v>
      </c>
      <c r="AS116" s="35">
        <f t="shared" si="24"/>
        <v>704256.40784</v>
      </c>
      <c r="AT116" s="35">
        <f t="shared" si="24"/>
        <v>704256.40784</v>
      </c>
      <c r="AU116" s="35">
        <f t="shared" si="24"/>
        <v>704256.40784</v>
      </c>
      <c r="AV116" s="35">
        <f t="shared" si="24"/>
        <v>704256.40784</v>
      </c>
      <c r="AW116" s="35">
        <f t="shared" si="24"/>
        <v>704256.40784</v>
      </c>
      <c r="AX116" s="35">
        <f t="shared" si="24"/>
        <v>704256.40784</v>
      </c>
      <c r="AY116" s="35">
        <f t="shared" si="24"/>
        <v>704256.40784</v>
      </c>
      <c r="AZ116" s="35">
        <f t="shared" si="24"/>
        <v>704256.40784</v>
      </c>
    </row>
    <row r="117" spans="1:53" s="29" customFormat="1" x14ac:dyDescent="0.25">
      <c r="A117" s="27"/>
      <c r="B117" s="99"/>
      <c r="C117" s="64"/>
      <c r="D117" s="130"/>
      <c r="E117" s="359" t="str">
        <f>'Stock Value'!E89</f>
        <v>Cost of Crash (Vehicle)</v>
      </c>
      <c r="F117" s="359" t="str">
        <f>'Stock Value'!F89</f>
        <v>WSP Crash Analysis</v>
      </c>
      <c r="G117" s="359" t="str">
        <f>'Stock Value'!G89</f>
        <v>2021$s / crash</v>
      </c>
      <c r="H117" s="359">
        <f>'Stock Value'!H89</f>
        <v>117323.902</v>
      </c>
      <c r="I117" s="35">
        <f t="shared" ref="I117:AZ117" si="25">$H$117*I4</f>
        <v>117323.902</v>
      </c>
      <c r="J117" s="35">
        <f t="shared" si="25"/>
        <v>117323.902</v>
      </c>
      <c r="K117" s="35">
        <f t="shared" si="25"/>
        <v>117323.902</v>
      </c>
      <c r="L117" s="35">
        <f t="shared" si="25"/>
        <v>117323.902</v>
      </c>
      <c r="M117" s="35">
        <f t="shared" si="25"/>
        <v>117323.902</v>
      </c>
      <c r="N117" s="35">
        <f t="shared" si="25"/>
        <v>117323.902</v>
      </c>
      <c r="O117" s="35">
        <f t="shared" si="25"/>
        <v>117323.902</v>
      </c>
      <c r="P117" s="35">
        <f t="shared" si="25"/>
        <v>117323.902</v>
      </c>
      <c r="Q117" s="35">
        <f t="shared" si="25"/>
        <v>117323.902</v>
      </c>
      <c r="R117" s="35">
        <f t="shared" si="25"/>
        <v>117323.902</v>
      </c>
      <c r="S117" s="35">
        <f t="shared" si="25"/>
        <v>117323.902</v>
      </c>
      <c r="T117" s="35">
        <f t="shared" si="25"/>
        <v>117323.902</v>
      </c>
      <c r="U117" s="35">
        <f t="shared" si="25"/>
        <v>117323.902</v>
      </c>
      <c r="V117" s="35">
        <f t="shared" si="25"/>
        <v>117323.902</v>
      </c>
      <c r="W117" s="35">
        <f t="shared" si="25"/>
        <v>117323.902</v>
      </c>
      <c r="X117" s="35">
        <f t="shared" si="25"/>
        <v>117323.902</v>
      </c>
      <c r="Y117" s="35">
        <f t="shared" si="25"/>
        <v>117323.902</v>
      </c>
      <c r="Z117" s="35">
        <f t="shared" si="25"/>
        <v>117323.902</v>
      </c>
      <c r="AA117" s="35">
        <f t="shared" si="25"/>
        <v>117323.902</v>
      </c>
      <c r="AB117" s="35">
        <f t="shared" si="25"/>
        <v>117323.902</v>
      </c>
      <c r="AC117" s="35">
        <f t="shared" si="25"/>
        <v>117323.902</v>
      </c>
      <c r="AD117" s="35">
        <f t="shared" si="25"/>
        <v>117323.902</v>
      </c>
      <c r="AE117" s="35">
        <f t="shared" si="25"/>
        <v>117323.902</v>
      </c>
      <c r="AF117" s="35">
        <f t="shared" si="25"/>
        <v>117323.902</v>
      </c>
      <c r="AG117" s="35">
        <f t="shared" si="25"/>
        <v>117323.902</v>
      </c>
      <c r="AH117" s="35">
        <f t="shared" si="25"/>
        <v>117323.902</v>
      </c>
      <c r="AI117" s="35">
        <f t="shared" si="25"/>
        <v>117323.902</v>
      </c>
      <c r="AJ117" s="35">
        <f t="shared" si="25"/>
        <v>117323.902</v>
      </c>
      <c r="AK117" s="35">
        <f t="shared" si="25"/>
        <v>117323.902</v>
      </c>
      <c r="AL117" s="35">
        <f t="shared" si="25"/>
        <v>117323.902</v>
      </c>
      <c r="AM117" s="35">
        <f t="shared" si="25"/>
        <v>117323.902</v>
      </c>
      <c r="AN117" s="35">
        <f t="shared" si="25"/>
        <v>117323.902</v>
      </c>
      <c r="AO117" s="35">
        <f t="shared" si="25"/>
        <v>117323.902</v>
      </c>
      <c r="AP117" s="35">
        <f t="shared" si="25"/>
        <v>117323.902</v>
      </c>
      <c r="AQ117" s="35">
        <f t="shared" si="25"/>
        <v>117323.902</v>
      </c>
      <c r="AR117" s="35">
        <f t="shared" si="25"/>
        <v>117323.902</v>
      </c>
      <c r="AS117" s="35">
        <f t="shared" si="25"/>
        <v>117323.902</v>
      </c>
      <c r="AT117" s="35">
        <f t="shared" si="25"/>
        <v>117323.902</v>
      </c>
      <c r="AU117" s="35">
        <f t="shared" si="25"/>
        <v>117323.902</v>
      </c>
      <c r="AV117" s="35">
        <f t="shared" si="25"/>
        <v>117323.902</v>
      </c>
      <c r="AW117" s="35">
        <f t="shared" si="25"/>
        <v>117323.902</v>
      </c>
      <c r="AX117" s="35">
        <f t="shared" si="25"/>
        <v>117323.902</v>
      </c>
      <c r="AY117" s="35">
        <f t="shared" si="25"/>
        <v>117323.902</v>
      </c>
      <c r="AZ117" s="35">
        <f t="shared" si="25"/>
        <v>117323.902</v>
      </c>
    </row>
    <row r="118" spans="1:53" s="29" customFormat="1" x14ac:dyDescent="0.25">
      <c r="A118" s="27"/>
      <c r="B118" s="99"/>
      <c r="C118" s="64"/>
      <c r="D118" s="130"/>
      <c r="E118" s="359"/>
      <c r="F118" s="359"/>
      <c r="G118" s="359"/>
      <c r="H118" s="359"/>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c r="AW118" s="35"/>
      <c r="AX118" s="35"/>
      <c r="AY118" s="35"/>
      <c r="AZ118" s="35"/>
    </row>
    <row r="119" spans="1:53" s="29" customFormat="1" x14ac:dyDescent="0.25">
      <c r="A119" s="27"/>
      <c r="B119" s="99"/>
      <c r="C119" s="130" t="s">
        <v>339</v>
      </c>
      <c r="D119" s="130"/>
      <c r="E119" s="281"/>
      <c r="F119" s="281"/>
      <c r="G119" s="281"/>
      <c r="H119" s="6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row>
    <row r="120" spans="1:53" s="29" customFormat="1" x14ac:dyDescent="0.25">
      <c r="A120" s="27"/>
      <c r="B120" s="99"/>
      <c r="C120" s="64"/>
      <c r="D120" s="130"/>
      <c r="E120" s="767" t="str">
        <f>'Safety Calc'!E49</f>
        <v>Crash Reduction for Bike/Ped</v>
      </c>
      <c r="F120" s="767" t="str">
        <f>'Safety Calc'!F49</f>
        <v>Estimated</v>
      </c>
      <c r="G120" s="767" t="str">
        <f>'Safety Calc'!G49</f>
        <v>Crashes per year</v>
      </c>
      <c r="H120" s="767" t="e">
        <f>'Safety Calc'!H49</f>
        <v>#N/A</v>
      </c>
      <c r="I120" s="359" t="e">
        <f>'Safety Calc'!I49</f>
        <v>#N/A</v>
      </c>
      <c r="J120" s="359" t="e">
        <f>'Safety Calc'!J49</f>
        <v>#N/A</v>
      </c>
      <c r="K120" s="359" t="e">
        <f>'Safety Calc'!K49</f>
        <v>#N/A</v>
      </c>
      <c r="L120" s="359" t="e">
        <f>'Safety Calc'!L49</f>
        <v>#N/A</v>
      </c>
      <c r="M120" s="359" t="e">
        <f>'Safety Calc'!M49</f>
        <v>#N/A</v>
      </c>
      <c r="N120" s="359" t="e">
        <f>'Safety Calc'!N49</f>
        <v>#N/A</v>
      </c>
      <c r="O120" s="359" t="e">
        <f>'Safety Calc'!O49</f>
        <v>#N/A</v>
      </c>
      <c r="P120" s="359" t="e">
        <f>'Safety Calc'!P49</f>
        <v>#N/A</v>
      </c>
      <c r="Q120" s="359" t="e">
        <f>'Safety Calc'!Q49</f>
        <v>#N/A</v>
      </c>
      <c r="R120" s="359" t="e">
        <f>'Safety Calc'!R49</f>
        <v>#N/A</v>
      </c>
      <c r="S120" s="359" t="e">
        <f>'Safety Calc'!S49</f>
        <v>#N/A</v>
      </c>
      <c r="T120" s="359" t="e">
        <f>'Safety Calc'!T49</f>
        <v>#N/A</v>
      </c>
      <c r="U120" s="359" t="e">
        <f>'Safety Calc'!U49</f>
        <v>#N/A</v>
      </c>
      <c r="V120" s="359" t="e">
        <f>'Safety Calc'!V49</f>
        <v>#N/A</v>
      </c>
      <c r="W120" s="359" t="e">
        <f>'Safety Calc'!W49</f>
        <v>#N/A</v>
      </c>
      <c r="X120" s="359" t="e">
        <f>'Safety Calc'!X49</f>
        <v>#N/A</v>
      </c>
      <c r="Y120" s="359" t="e">
        <f>'Safety Calc'!Y49</f>
        <v>#N/A</v>
      </c>
      <c r="Z120" s="359" t="e">
        <f>'Safety Calc'!Z49</f>
        <v>#N/A</v>
      </c>
      <c r="AA120" s="359" t="e">
        <f>'Safety Calc'!AA49</f>
        <v>#N/A</v>
      </c>
      <c r="AB120" s="359" t="e">
        <f>'Safety Calc'!AB49</f>
        <v>#N/A</v>
      </c>
      <c r="AC120" s="359" t="e">
        <f>'Safety Calc'!AC49</f>
        <v>#N/A</v>
      </c>
      <c r="AD120" s="359" t="e">
        <f>'Safety Calc'!AD49</f>
        <v>#N/A</v>
      </c>
      <c r="AE120" s="359" t="e">
        <f>'Safety Calc'!AE49</f>
        <v>#N/A</v>
      </c>
      <c r="AF120" s="359" t="e">
        <f>'Safety Calc'!AF49</f>
        <v>#N/A</v>
      </c>
      <c r="AG120" s="359" t="e">
        <f>'Safety Calc'!AG49</f>
        <v>#N/A</v>
      </c>
      <c r="AH120" s="359" t="e">
        <f>'Safety Calc'!AH49</f>
        <v>#N/A</v>
      </c>
      <c r="AI120" s="359" t="e">
        <f>'Safety Calc'!AI49</f>
        <v>#N/A</v>
      </c>
      <c r="AJ120" s="359" t="e">
        <f>'Safety Calc'!AJ49</f>
        <v>#N/A</v>
      </c>
      <c r="AK120" s="359" t="e">
        <f>'Safety Calc'!AK49</f>
        <v>#N/A</v>
      </c>
      <c r="AL120" s="359" t="e">
        <f>'Safety Calc'!AL49</f>
        <v>#N/A</v>
      </c>
      <c r="AM120" s="359" t="e">
        <f>'Safety Calc'!AM49</f>
        <v>#N/A</v>
      </c>
      <c r="AN120" s="359" t="e">
        <f>'Safety Calc'!AN49</f>
        <v>#N/A</v>
      </c>
      <c r="AO120" s="359" t="e">
        <f>'Safety Calc'!AO49</f>
        <v>#N/A</v>
      </c>
      <c r="AP120" s="359" t="e">
        <f>'Safety Calc'!AP49</f>
        <v>#N/A</v>
      </c>
      <c r="AQ120" s="359" t="e">
        <f>'Safety Calc'!AQ49</f>
        <v>#N/A</v>
      </c>
      <c r="AR120" s="359" t="e">
        <f>'Safety Calc'!AR49</f>
        <v>#N/A</v>
      </c>
      <c r="AS120" s="359" t="e">
        <f>'Safety Calc'!AS49</f>
        <v>#N/A</v>
      </c>
      <c r="AT120" s="359" t="e">
        <f>'Safety Calc'!AT49</f>
        <v>#N/A</v>
      </c>
      <c r="AU120" s="359" t="e">
        <f>'Safety Calc'!AU49</f>
        <v>#N/A</v>
      </c>
      <c r="AV120" s="359" t="e">
        <f>'Safety Calc'!AV49</f>
        <v>#N/A</v>
      </c>
      <c r="AW120" s="359" t="e">
        <f>'Safety Calc'!AW49</f>
        <v>#N/A</v>
      </c>
      <c r="AX120" s="359" t="e">
        <f>'Safety Calc'!AX49</f>
        <v>#N/A</v>
      </c>
      <c r="AY120" s="359" t="e">
        <f>'Safety Calc'!AY49</f>
        <v>#N/A</v>
      </c>
      <c r="AZ120" s="359" t="e">
        <f>'Safety Calc'!AZ49</f>
        <v>#N/A</v>
      </c>
    </row>
    <row r="121" spans="1:53" s="17" customFormat="1" x14ac:dyDescent="0.25">
      <c r="A121" s="27"/>
      <c r="B121" s="99"/>
      <c r="C121" s="64"/>
      <c r="D121" s="130"/>
      <c r="J121" s="768"/>
      <c r="K121" s="768"/>
      <c r="L121" s="768"/>
      <c r="M121" s="768"/>
      <c r="N121" s="768"/>
      <c r="O121" s="768"/>
      <c r="P121" s="768"/>
      <c r="Q121" s="768"/>
      <c r="R121" s="768"/>
      <c r="S121" s="768"/>
      <c r="T121" s="768"/>
      <c r="U121" s="768"/>
      <c r="V121" s="768"/>
      <c r="W121" s="768"/>
      <c r="X121" s="768"/>
      <c r="Y121" s="768"/>
      <c r="Z121" s="768"/>
      <c r="AA121" s="768"/>
      <c r="AB121" s="768"/>
      <c r="AC121" s="768"/>
      <c r="AD121" s="768"/>
      <c r="AE121" s="768"/>
      <c r="AF121" s="768"/>
      <c r="AG121" s="768"/>
      <c r="AH121" s="768"/>
      <c r="AI121" s="768"/>
      <c r="AJ121" s="768"/>
      <c r="AK121" s="768"/>
      <c r="AL121" s="768"/>
      <c r="AM121" s="768"/>
      <c r="AN121" s="768"/>
      <c r="AO121" s="768"/>
      <c r="AP121" s="768"/>
      <c r="AQ121" s="768"/>
      <c r="AR121" s="768"/>
      <c r="AS121" s="768"/>
      <c r="AT121" s="768"/>
      <c r="AU121" s="768"/>
      <c r="AV121" s="768"/>
      <c r="AW121" s="768"/>
      <c r="AX121" s="768"/>
      <c r="AY121" s="768"/>
      <c r="AZ121" s="768"/>
    </row>
    <row r="122" spans="1:53" s="17" customFormat="1" x14ac:dyDescent="0.25">
      <c r="A122" s="27"/>
      <c r="B122" s="99"/>
      <c r="C122" s="130" t="s">
        <v>340</v>
      </c>
      <c r="D122" s="130"/>
      <c r="J122" s="768"/>
      <c r="K122" s="768"/>
      <c r="L122" s="768"/>
      <c r="M122" s="768"/>
      <c r="N122" s="768"/>
      <c r="O122" s="768"/>
      <c r="P122" s="768"/>
      <c r="Q122" s="768"/>
      <c r="R122" s="768"/>
      <c r="S122" s="768"/>
      <c r="T122" s="768"/>
      <c r="U122" s="768"/>
      <c r="V122" s="768"/>
      <c r="W122" s="768"/>
      <c r="X122" s="768"/>
      <c r="Y122" s="768"/>
      <c r="Z122" s="768"/>
      <c r="AA122" s="768"/>
      <c r="AB122" s="768"/>
      <c r="AC122" s="768"/>
      <c r="AD122" s="768"/>
      <c r="AE122" s="768"/>
      <c r="AF122" s="768"/>
      <c r="AG122" s="768"/>
      <c r="AH122" s="768"/>
      <c r="AI122" s="768"/>
      <c r="AJ122" s="768"/>
      <c r="AK122" s="768"/>
      <c r="AL122" s="768"/>
      <c r="AM122" s="768"/>
      <c r="AN122" s="768"/>
      <c r="AO122" s="768"/>
      <c r="AP122" s="768"/>
      <c r="AQ122" s="768"/>
      <c r="AR122" s="768"/>
      <c r="AS122" s="768"/>
      <c r="AT122" s="768"/>
      <c r="AU122" s="768"/>
      <c r="AV122" s="768"/>
      <c r="AW122" s="768"/>
      <c r="AX122" s="768"/>
      <c r="AY122" s="768"/>
      <c r="AZ122" s="768"/>
    </row>
    <row r="123" spans="1:53" s="17" customFormat="1" x14ac:dyDescent="0.25">
      <c r="A123" s="27"/>
      <c r="B123" s="99"/>
      <c r="C123" s="64"/>
      <c r="D123" s="130"/>
      <c r="E123" s="42" t="str">
        <f>'Safety Calc'!E52</f>
        <v>Crash Reduction for Vehicles</v>
      </c>
      <c r="F123" s="42" t="str">
        <f>'Safety Calc'!F52</f>
        <v>Estimated</v>
      </c>
      <c r="G123" s="42" t="str">
        <f>'Safety Calc'!G52</f>
        <v>Crashes per year</v>
      </c>
      <c r="H123" s="42" t="e">
        <f>'Safety Calc'!H52</f>
        <v>#N/A</v>
      </c>
      <c r="I123" s="42" t="e">
        <f>'Safety Calc'!I52</f>
        <v>#N/A</v>
      </c>
      <c r="J123" s="42" t="e">
        <f>'Safety Calc'!J52</f>
        <v>#N/A</v>
      </c>
      <c r="K123" s="42" t="e">
        <f>'Safety Calc'!K52</f>
        <v>#N/A</v>
      </c>
      <c r="L123" s="42" t="e">
        <f>'Safety Calc'!L52</f>
        <v>#N/A</v>
      </c>
      <c r="M123" s="42" t="e">
        <f>'Safety Calc'!M52</f>
        <v>#N/A</v>
      </c>
      <c r="N123" s="42" t="e">
        <f>'Safety Calc'!N52</f>
        <v>#N/A</v>
      </c>
      <c r="O123" s="42" t="e">
        <f>'Safety Calc'!O52</f>
        <v>#N/A</v>
      </c>
      <c r="P123" s="42" t="e">
        <f>'Safety Calc'!P52</f>
        <v>#N/A</v>
      </c>
      <c r="Q123" s="42" t="e">
        <f>'Safety Calc'!Q52</f>
        <v>#N/A</v>
      </c>
      <c r="R123" s="42" t="e">
        <f>'Safety Calc'!R52</f>
        <v>#N/A</v>
      </c>
      <c r="S123" s="42" t="e">
        <f>'Safety Calc'!S52</f>
        <v>#N/A</v>
      </c>
      <c r="T123" s="42" t="e">
        <f>'Safety Calc'!T52</f>
        <v>#N/A</v>
      </c>
      <c r="U123" s="42" t="e">
        <f>'Safety Calc'!U52</f>
        <v>#N/A</v>
      </c>
      <c r="V123" s="42" t="e">
        <f>'Safety Calc'!V52</f>
        <v>#N/A</v>
      </c>
      <c r="W123" s="42" t="e">
        <f>'Safety Calc'!W52</f>
        <v>#N/A</v>
      </c>
      <c r="X123" s="42" t="e">
        <f>'Safety Calc'!X52</f>
        <v>#N/A</v>
      </c>
      <c r="Y123" s="42" t="e">
        <f>'Safety Calc'!Y52</f>
        <v>#N/A</v>
      </c>
      <c r="Z123" s="42" t="e">
        <f>'Safety Calc'!Z52</f>
        <v>#N/A</v>
      </c>
      <c r="AA123" s="42" t="e">
        <f>'Safety Calc'!AA52</f>
        <v>#N/A</v>
      </c>
      <c r="AB123" s="42" t="e">
        <f>'Safety Calc'!AB52</f>
        <v>#N/A</v>
      </c>
      <c r="AC123" s="42" t="e">
        <f>'Safety Calc'!AC52</f>
        <v>#N/A</v>
      </c>
      <c r="AD123" s="42" t="e">
        <f>'Safety Calc'!AD52</f>
        <v>#N/A</v>
      </c>
      <c r="AE123" s="42" t="e">
        <f>'Safety Calc'!AE52</f>
        <v>#N/A</v>
      </c>
      <c r="AF123" s="42" t="e">
        <f>'Safety Calc'!AF52</f>
        <v>#N/A</v>
      </c>
      <c r="AG123" s="42" t="e">
        <f>'Safety Calc'!AG52</f>
        <v>#N/A</v>
      </c>
      <c r="AH123" s="42" t="e">
        <f>'Safety Calc'!AH52</f>
        <v>#N/A</v>
      </c>
      <c r="AI123" s="42" t="e">
        <f>'Safety Calc'!AI52</f>
        <v>#N/A</v>
      </c>
      <c r="AJ123" s="42" t="e">
        <f>'Safety Calc'!AJ52</f>
        <v>#N/A</v>
      </c>
      <c r="AK123" s="42" t="e">
        <f>'Safety Calc'!AK52</f>
        <v>#N/A</v>
      </c>
      <c r="AL123" s="42" t="e">
        <f>'Safety Calc'!AL52</f>
        <v>#N/A</v>
      </c>
      <c r="AM123" s="42" t="e">
        <f>'Safety Calc'!AM52</f>
        <v>#N/A</v>
      </c>
      <c r="AN123" s="42" t="e">
        <f>'Safety Calc'!AN52</f>
        <v>#N/A</v>
      </c>
      <c r="AO123" s="42" t="e">
        <f>'Safety Calc'!AO52</f>
        <v>#N/A</v>
      </c>
      <c r="AP123" s="42" t="e">
        <f>'Safety Calc'!AP52</f>
        <v>#N/A</v>
      </c>
      <c r="AQ123" s="42" t="e">
        <f>'Safety Calc'!AQ52</f>
        <v>#N/A</v>
      </c>
      <c r="AR123" s="42" t="e">
        <f>'Safety Calc'!AR52</f>
        <v>#N/A</v>
      </c>
      <c r="AS123" s="42" t="e">
        <f>'Safety Calc'!AS52</f>
        <v>#N/A</v>
      </c>
      <c r="AT123" s="42" t="e">
        <f>'Safety Calc'!AT52</f>
        <v>#N/A</v>
      </c>
      <c r="AU123" s="42" t="e">
        <f>'Safety Calc'!AU52</f>
        <v>#N/A</v>
      </c>
      <c r="AV123" s="42" t="e">
        <f>'Safety Calc'!AV52</f>
        <v>#N/A</v>
      </c>
      <c r="AW123" s="42" t="e">
        <f>'Safety Calc'!AW52</f>
        <v>#N/A</v>
      </c>
      <c r="AX123" s="42" t="e">
        <f>'Safety Calc'!AX52</f>
        <v>#N/A</v>
      </c>
      <c r="AY123" s="42" t="e">
        <f>'Safety Calc'!AY52</f>
        <v>#N/A</v>
      </c>
      <c r="AZ123" s="42" t="e">
        <f>'Safety Calc'!AZ52</f>
        <v>#N/A</v>
      </c>
    </row>
    <row r="124" spans="1:53" s="17" customFormat="1" x14ac:dyDescent="0.25">
      <c r="A124" s="27"/>
      <c r="B124" s="99"/>
      <c r="C124" s="64"/>
      <c r="D124" s="130"/>
      <c r="J124" s="768"/>
      <c r="K124" s="768"/>
      <c r="L124" s="768"/>
      <c r="M124" s="768"/>
      <c r="N124" s="768"/>
      <c r="O124" s="768"/>
      <c r="P124" s="768"/>
      <c r="Q124" s="768"/>
      <c r="R124" s="768"/>
      <c r="S124" s="768"/>
      <c r="T124" s="768"/>
      <c r="U124" s="768"/>
      <c r="V124" s="768"/>
      <c r="W124" s="768"/>
      <c r="X124" s="768"/>
      <c r="Y124" s="768"/>
      <c r="Z124" s="768"/>
      <c r="AA124" s="768"/>
      <c r="AB124" s="768"/>
      <c r="AC124" s="768"/>
      <c r="AD124" s="768"/>
      <c r="AE124" s="768"/>
      <c r="AF124" s="768"/>
      <c r="AG124" s="768"/>
      <c r="AH124" s="768"/>
      <c r="AI124" s="768"/>
      <c r="AJ124" s="768"/>
      <c r="AK124" s="768"/>
      <c r="AL124" s="768"/>
      <c r="AM124" s="768"/>
      <c r="AN124" s="768"/>
      <c r="AO124" s="768"/>
      <c r="AP124" s="768"/>
      <c r="AQ124" s="768"/>
      <c r="AR124" s="768"/>
      <c r="AS124" s="768"/>
      <c r="AT124" s="768"/>
      <c r="AU124" s="768"/>
      <c r="AV124" s="768"/>
      <c r="AW124" s="768"/>
      <c r="AX124" s="768"/>
      <c r="AY124" s="768"/>
      <c r="AZ124" s="768"/>
    </row>
    <row r="125" spans="1:53" s="29" customFormat="1" x14ac:dyDescent="0.25">
      <c r="A125" s="27"/>
      <c r="B125" s="99"/>
      <c r="C125" s="130" t="s">
        <v>341</v>
      </c>
      <c r="D125" s="130"/>
      <c r="E125" s="281"/>
      <c r="F125" s="281"/>
      <c r="G125" s="281"/>
      <c r="H125" s="6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row>
    <row r="126" spans="1:53" s="29" customFormat="1" x14ac:dyDescent="0.25">
      <c r="A126" s="27"/>
      <c r="B126" s="99"/>
      <c r="C126" s="64"/>
      <c r="D126" s="130"/>
      <c r="E126" s="769" t="s">
        <v>339</v>
      </c>
      <c r="F126" s="492" t="s">
        <v>291</v>
      </c>
      <c r="G126" s="769" t="s">
        <v>296</v>
      </c>
      <c r="H126" s="770" t="e">
        <f>SUM(I126:AZ126)</f>
        <v>#N/A</v>
      </c>
      <c r="I126" s="770" t="e">
        <f t="shared" ref="I126:AZ126" si="26">I120*I116</f>
        <v>#N/A</v>
      </c>
      <c r="J126" s="770" t="e">
        <f t="shared" si="26"/>
        <v>#N/A</v>
      </c>
      <c r="K126" s="770" t="e">
        <f t="shared" si="26"/>
        <v>#N/A</v>
      </c>
      <c r="L126" s="770" t="e">
        <f t="shared" si="26"/>
        <v>#N/A</v>
      </c>
      <c r="M126" s="770" t="e">
        <f t="shared" si="26"/>
        <v>#N/A</v>
      </c>
      <c r="N126" s="770" t="e">
        <f t="shared" si="26"/>
        <v>#N/A</v>
      </c>
      <c r="O126" s="770" t="e">
        <f t="shared" si="26"/>
        <v>#N/A</v>
      </c>
      <c r="P126" s="770" t="e">
        <f t="shared" si="26"/>
        <v>#N/A</v>
      </c>
      <c r="Q126" s="770" t="e">
        <f t="shared" si="26"/>
        <v>#N/A</v>
      </c>
      <c r="R126" s="770" t="e">
        <f t="shared" si="26"/>
        <v>#N/A</v>
      </c>
      <c r="S126" s="770" t="e">
        <f t="shared" si="26"/>
        <v>#N/A</v>
      </c>
      <c r="T126" s="770" t="e">
        <f t="shared" si="26"/>
        <v>#N/A</v>
      </c>
      <c r="U126" s="770" t="e">
        <f t="shared" si="26"/>
        <v>#N/A</v>
      </c>
      <c r="V126" s="770" t="e">
        <f t="shared" si="26"/>
        <v>#N/A</v>
      </c>
      <c r="W126" s="770" t="e">
        <f t="shared" si="26"/>
        <v>#N/A</v>
      </c>
      <c r="X126" s="770" t="e">
        <f t="shared" si="26"/>
        <v>#N/A</v>
      </c>
      <c r="Y126" s="770" t="e">
        <f t="shared" si="26"/>
        <v>#N/A</v>
      </c>
      <c r="Z126" s="770" t="e">
        <f t="shared" si="26"/>
        <v>#N/A</v>
      </c>
      <c r="AA126" s="770" t="e">
        <f t="shared" si="26"/>
        <v>#N/A</v>
      </c>
      <c r="AB126" s="770" t="e">
        <f t="shared" si="26"/>
        <v>#N/A</v>
      </c>
      <c r="AC126" s="770" t="e">
        <f t="shared" si="26"/>
        <v>#N/A</v>
      </c>
      <c r="AD126" s="770" t="e">
        <f t="shared" si="26"/>
        <v>#N/A</v>
      </c>
      <c r="AE126" s="770" t="e">
        <f t="shared" si="26"/>
        <v>#N/A</v>
      </c>
      <c r="AF126" s="770" t="e">
        <f t="shared" si="26"/>
        <v>#N/A</v>
      </c>
      <c r="AG126" s="770" t="e">
        <f t="shared" si="26"/>
        <v>#N/A</v>
      </c>
      <c r="AH126" s="770" t="e">
        <f t="shared" si="26"/>
        <v>#N/A</v>
      </c>
      <c r="AI126" s="770" t="e">
        <f t="shared" si="26"/>
        <v>#N/A</v>
      </c>
      <c r="AJ126" s="770" t="e">
        <f t="shared" si="26"/>
        <v>#N/A</v>
      </c>
      <c r="AK126" s="770" t="e">
        <f t="shared" si="26"/>
        <v>#N/A</v>
      </c>
      <c r="AL126" s="770" t="e">
        <f t="shared" si="26"/>
        <v>#N/A</v>
      </c>
      <c r="AM126" s="770" t="e">
        <f t="shared" si="26"/>
        <v>#N/A</v>
      </c>
      <c r="AN126" s="770" t="e">
        <f t="shared" si="26"/>
        <v>#N/A</v>
      </c>
      <c r="AO126" s="770" t="e">
        <f t="shared" si="26"/>
        <v>#N/A</v>
      </c>
      <c r="AP126" s="770" t="e">
        <f t="shared" si="26"/>
        <v>#N/A</v>
      </c>
      <c r="AQ126" s="770" t="e">
        <f t="shared" si="26"/>
        <v>#N/A</v>
      </c>
      <c r="AR126" s="770" t="e">
        <f t="shared" si="26"/>
        <v>#N/A</v>
      </c>
      <c r="AS126" s="770" t="e">
        <f t="shared" si="26"/>
        <v>#N/A</v>
      </c>
      <c r="AT126" s="770" t="e">
        <f t="shared" si="26"/>
        <v>#N/A</v>
      </c>
      <c r="AU126" s="770" t="e">
        <f t="shared" si="26"/>
        <v>#N/A</v>
      </c>
      <c r="AV126" s="770" t="e">
        <f t="shared" si="26"/>
        <v>#N/A</v>
      </c>
      <c r="AW126" s="770" t="e">
        <f t="shared" si="26"/>
        <v>#N/A</v>
      </c>
      <c r="AX126" s="770" t="e">
        <f t="shared" si="26"/>
        <v>#N/A</v>
      </c>
      <c r="AY126" s="770" t="e">
        <f t="shared" si="26"/>
        <v>#N/A</v>
      </c>
      <c r="AZ126" s="770" t="e">
        <f t="shared" si="26"/>
        <v>#N/A</v>
      </c>
    </row>
    <row r="127" spans="1:53" s="29" customFormat="1" x14ac:dyDescent="0.25">
      <c r="A127" s="27"/>
      <c r="B127" s="99"/>
      <c r="C127" s="64"/>
      <c r="D127" s="130"/>
      <c r="E127" s="775" t="s">
        <v>340</v>
      </c>
      <c r="F127" s="527" t="s">
        <v>291</v>
      </c>
      <c r="G127" s="775" t="s">
        <v>296</v>
      </c>
      <c r="H127" s="776" t="e">
        <f>SUM(I127:AZ127)</f>
        <v>#N/A</v>
      </c>
      <c r="I127" s="776" t="e">
        <f>I123*I117</f>
        <v>#N/A</v>
      </c>
      <c r="J127" s="776" t="e">
        <f t="shared" ref="J127:AZ127" si="27">J123*J117</f>
        <v>#N/A</v>
      </c>
      <c r="K127" s="776" t="e">
        <f t="shared" si="27"/>
        <v>#N/A</v>
      </c>
      <c r="L127" s="776" t="e">
        <f t="shared" si="27"/>
        <v>#N/A</v>
      </c>
      <c r="M127" s="776" t="e">
        <f t="shared" si="27"/>
        <v>#N/A</v>
      </c>
      <c r="N127" s="776" t="e">
        <f t="shared" si="27"/>
        <v>#N/A</v>
      </c>
      <c r="O127" s="776" t="e">
        <f t="shared" si="27"/>
        <v>#N/A</v>
      </c>
      <c r="P127" s="776" t="e">
        <f t="shared" si="27"/>
        <v>#N/A</v>
      </c>
      <c r="Q127" s="776" t="e">
        <f t="shared" si="27"/>
        <v>#N/A</v>
      </c>
      <c r="R127" s="776" t="e">
        <f t="shared" si="27"/>
        <v>#N/A</v>
      </c>
      <c r="S127" s="776" t="e">
        <f t="shared" si="27"/>
        <v>#N/A</v>
      </c>
      <c r="T127" s="776" t="e">
        <f t="shared" si="27"/>
        <v>#N/A</v>
      </c>
      <c r="U127" s="776" t="e">
        <f t="shared" si="27"/>
        <v>#N/A</v>
      </c>
      <c r="V127" s="776" t="e">
        <f t="shared" si="27"/>
        <v>#N/A</v>
      </c>
      <c r="W127" s="776" t="e">
        <f t="shared" si="27"/>
        <v>#N/A</v>
      </c>
      <c r="X127" s="776" t="e">
        <f t="shared" si="27"/>
        <v>#N/A</v>
      </c>
      <c r="Y127" s="776" t="e">
        <f t="shared" si="27"/>
        <v>#N/A</v>
      </c>
      <c r="Z127" s="776" t="e">
        <f t="shared" si="27"/>
        <v>#N/A</v>
      </c>
      <c r="AA127" s="776" t="e">
        <f t="shared" si="27"/>
        <v>#N/A</v>
      </c>
      <c r="AB127" s="776" t="e">
        <f t="shared" si="27"/>
        <v>#N/A</v>
      </c>
      <c r="AC127" s="776" t="e">
        <f t="shared" si="27"/>
        <v>#N/A</v>
      </c>
      <c r="AD127" s="776" t="e">
        <f t="shared" si="27"/>
        <v>#N/A</v>
      </c>
      <c r="AE127" s="776" t="e">
        <f t="shared" si="27"/>
        <v>#N/A</v>
      </c>
      <c r="AF127" s="776" t="e">
        <f t="shared" si="27"/>
        <v>#N/A</v>
      </c>
      <c r="AG127" s="776" t="e">
        <f t="shared" si="27"/>
        <v>#N/A</v>
      </c>
      <c r="AH127" s="776" t="e">
        <f t="shared" si="27"/>
        <v>#N/A</v>
      </c>
      <c r="AI127" s="776" t="e">
        <f t="shared" si="27"/>
        <v>#N/A</v>
      </c>
      <c r="AJ127" s="776" t="e">
        <f t="shared" si="27"/>
        <v>#N/A</v>
      </c>
      <c r="AK127" s="776" t="e">
        <f t="shared" si="27"/>
        <v>#N/A</v>
      </c>
      <c r="AL127" s="776" t="e">
        <f t="shared" si="27"/>
        <v>#N/A</v>
      </c>
      <c r="AM127" s="776" t="e">
        <f t="shared" si="27"/>
        <v>#N/A</v>
      </c>
      <c r="AN127" s="776" t="e">
        <f t="shared" si="27"/>
        <v>#N/A</v>
      </c>
      <c r="AO127" s="776" t="e">
        <f t="shared" si="27"/>
        <v>#N/A</v>
      </c>
      <c r="AP127" s="776" t="e">
        <f t="shared" si="27"/>
        <v>#N/A</v>
      </c>
      <c r="AQ127" s="776" t="e">
        <f t="shared" si="27"/>
        <v>#N/A</v>
      </c>
      <c r="AR127" s="776" t="e">
        <f t="shared" si="27"/>
        <v>#N/A</v>
      </c>
      <c r="AS127" s="776" t="e">
        <f t="shared" si="27"/>
        <v>#N/A</v>
      </c>
      <c r="AT127" s="776" t="e">
        <f t="shared" si="27"/>
        <v>#N/A</v>
      </c>
      <c r="AU127" s="776" t="e">
        <f t="shared" si="27"/>
        <v>#N/A</v>
      </c>
      <c r="AV127" s="776" t="e">
        <f t="shared" si="27"/>
        <v>#N/A</v>
      </c>
      <c r="AW127" s="776" t="e">
        <f t="shared" si="27"/>
        <v>#N/A</v>
      </c>
      <c r="AX127" s="776" t="e">
        <f t="shared" si="27"/>
        <v>#N/A</v>
      </c>
      <c r="AY127" s="776" t="e">
        <f t="shared" si="27"/>
        <v>#N/A</v>
      </c>
      <c r="AZ127" s="776" t="e">
        <f t="shared" si="27"/>
        <v>#N/A</v>
      </c>
    </row>
    <row r="128" spans="1:53" s="17" customFormat="1" x14ac:dyDescent="0.25">
      <c r="A128" s="27"/>
      <c r="B128" s="99"/>
      <c r="C128" s="64"/>
      <c r="D128" s="325"/>
      <c r="E128" s="772" t="s">
        <v>342</v>
      </c>
      <c r="F128" s="449" t="s">
        <v>291</v>
      </c>
      <c r="G128" s="773" t="s">
        <v>296</v>
      </c>
      <c r="H128" s="553" t="e">
        <f>SUM(I128:AZ128)</f>
        <v>#N/A</v>
      </c>
      <c r="I128" s="777" t="e">
        <f>I126+I127</f>
        <v>#N/A</v>
      </c>
      <c r="J128" s="777" t="e">
        <f t="shared" ref="J128:AZ128" si="28">J126+J127</f>
        <v>#N/A</v>
      </c>
      <c r="K128" s="777" t="e">
        <f t="shared" si="28"/>
        <v>#N/A</v>
      </c>
      <c r="L128" s="777" t="e">
        <f t="shared" si="28"/>
        <v>#N/A</v>
      </c>
      <c r="M128" s="777" t="e">
        <f t="shared" si="28"/>
        <v>#N/A</v>
      </c>
      <c r="N128" s="777" t="e">
        <f t="shared" si="28"/>
        <v>#N/A</v>
      </c>
      <c r="O128" s="777" t="e">
        <f t="shared" si="28"/>
        <v>#N/A</v>
      </c>
      <c r="P128" s="777" t="e">
        <f t="shared" si="28"/>
        <v>#N/A</v>
      </c>
      <c r="Q128" s="777" t="e">
        <f t="shared" si="28"/>
        <v>#N/A</v>
      </c>
      <c r="R128" s="777" t="e">
        <f t="shared" si="28"/>
        <v>#N/A</v>
      </c>
      <c r="S128" s="777" t="e">
        <f t="shared" si="28"/>
        <v>#N/A</v>
      </c>
      <c r="T128" s="777" t="e">
        <f t="shared" si="28"/>
        <v>#N/A</v>
      </c>
      <c r="U128" s="777" t="e">
        <f t="shared" si="28"/>
        <v>#N/A</v>
      </c>
      <c r="V128" s="777" t="e">
        <f t="shared" si="28"/>
        <v>#N/A</v>
      </c>
      <c r="W128" s="777" t="e">
        <f t="shared" si="28"/>
        <v>#N/A</v>
      </c>
      <c r="X128" s="777" t="e">
        <f t="shared" si="28"/>
        <v>#N/A</v>
      </c>
      <c r="Y128" s="777" t="e">
        <f t="shared" si="28"/>
        <v>#N/A</v>
      </c>
      <c r="Z128" s="777" t="e">
        <f t="shared" si="28"/>
        <v>#N/A</v>
      </c>
      <c r="AA128" s="777" t="e">
        <f t="shared" si="28"/>
        <v>#N/A</v>
      </c>
      <c r="AB128" s="777" t="e">
        <f t="shared" si="28"/>
        <v>#N/A</v>
      </c>
      <c r="AC128" s="777" t="e">
        <f t="shared" si="28"/>
        <v>#N/A</v>
      </c>
      <c r="AD128" s="777" t="e">
        <f t="shared" si="28"/>
        <v>#N/A</v>
      </c>
      <c r="AE128" s="777" t="e">
        <f t="shared" si="28"/>
        <v>#N/A</v>
      </c>
      <c r="AF128" s="777" t="e">
        <f t="shared" si="28"/>
        <v>#N/A</v>
      </c>
      <c r="AG128" s="777" t="e">
        <f t="shared" si="28"/>
        <v>#N/A</v>
      </c>
      <c r="AH128" s="777" t="e">
        <f t="shared" si="28"/>
        <v>#N/A</v>
      </c>
      <c r="AI128" s="777" t="e">
        <f t="shared" si="28"/>
        <v>#N/A</v>
      </c>
      <c r="AJ128" s="777" t="e">
        <f t="shared" si="28"/>
        <v>#N/A</v>
      </c>
      <c r="AK128" s="777" t="e">
        <f t="shared" si="28"/>
        <v>#N/A</v>
      </c>
      <c r="AL128" s="777" t="e">
        <f t="shared" si="28"/>
        <v>#N/A</v>
      </c>
      <c r="AM128" s="777" t="e">
        <f t="shared" si="28"/>
        <v>#N/A</v>
      </c>
      <c r="AN128" s="777" t="e">
        <f t="shared" si="28"/>
        <v>#N/A</v>
      </c>
      <c r="AO128" s="777" t="e">
        <f t="shared" si="28"/>
        <v>#N/A</v>
      </c>
      <c r="AP128" s="777" t="e">
        <f t="shared" si="28"/>
        <v>#N/A</v>
      </c>
      <c r="AQ128" s="777" t="e">
        <f t="shared" si="28"/>
        <v>#N/A</v>
      </c>
      <c r="AR128" s="777" t="e">
        <f t="shared" si="28"/>
        <v>#N/A</v>
      </c>
      <c r="AS128" s="777" t="e">
        <f t="shared" si="28"/>
        <v>#N/A</v>
      </c>
      <c r="AT128" s="777" t="e">
        <f t="shared" si="28"/>
        <v>#N/A</v>
      </c>
      <c r="AU128" s="777" t="e">
        <f t="shared" si="28"/>
        <v>#N/A</v>
      </c>
      <c r="AV128" s="777" t="e">
        <f t="shared" si="28"/>
        <v>#N/A</v>
      </c>
      <c r="AW128" s="777" t="e">
        <f t="shared" si="28"/>
        <v>#N/A</v>
      </c>
      <c r="AX128" s="777" t="e">
        <f t="shared" si="28"/>
        <v>#N/A</v>
      </c>
      <c r="AY128" s="777" t="e">
        <f t="shared" si="28"/>
        <v>#N/A</v>
      </c>
      <c r="AZ128" s="777" t="e">
        <f t="shared" si="28"/>
        <v>#N/A</v>
      </c>
      <c r="BA128" s="282"/>
    </row>
    <row r="129" spans="1:52" s="29" customFormat="1" x14ac:dyDescent="0.25">
      <c r="A129" s="27"/>
      <c r="B129" s="99"/>
      <c r="C129" s="64"/>
      <c r="D129" s="130"/>
      <c r="E129" s="507"/>
      <c r="F129" s="507"/>
      <c r="G129" s="507"/>
      <c r="H129" s="361"/>
      <c r="I129" s="326"/>
      <c r="J129" s="326"/>
      <c r="K129" s="326"/>
      <c r="L129" s="326"/>
      <c r="M129" s="326"/>
      <c r="N129" s="326"/>
      <c r="O129" s="326"/>
      <c r="P129" s="326"/>
      <c r="Q129" s="326"/>
      <c r="R129" s="326"/>
      <c r="S129" s="326"/>
      <c r="T129" s="326"/>
      <c r="U129" s="326"/>
      <c r="V129" s="326"/>
      <c r="W129" s="326"/>
      <c r="X129" s="326"/>
      <c r="Y129" s="326"/>
      <c r="Z129" s="326"/>
      <c r="AA129" s="326"/>
      <c r="AB129" s="326"/>
      <c r="AC129" s="326"/>
      <c r="AD129" s="326"/>
      <c r="AE129" s="326"/>
      <c r="AF129" s="326"/>
      <c r="AG129" s="326"/>
      <c r="AH129" s="326"/>
      <c r="AI129" s="326"/>
      <c r="AJ129" s="326"/>
      <c r="AK129" s="326"/>
      <c r="AL129" s="326"/>
      <c r="AM129" s="326"/>
      <c r="AN129" s="326"/>
      <c r="AO129" s="326"/>
      <c r="AP129" s="326"/>
      <c r="AQ129" s="326"/>
      <c r="AR129" s="326"/>
      <c r="AS129" s="326"/>
      <c r="AT129" s="326"/>
      <c r="AU129" s="326"/>
      <c r="AV129" s="326"/>
      <c r="AW129" s="326"/>
      <c r="AX129" s="326"/>
      <c r="AY129" s="326"/>
      <c r="AZ129" s="326"/>
    </row>
    <row r="130" spans="1:52" s="29" customFormat="1" x14ac:dyDescent="0.25">
      <c r="A130" s="27"/>
      <c r="B130" s="99" t="s">
        <v>343</v>
      </c>
      <c r="C130" s="64"/>
      <c r="D130" s="130"/>
      <c r="E130" s="281"/>
      <c r="F130" s="281"/>
      <c r="G130" s="281"/>
      <c r="H130" s="6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row>
    <row r="131" spans="1:52" x14ac:dyDescent="0.25"/>
    <row r="132" spans="1:52" s="29" customFormat="1" x14ac:dyDescent="0.25">
      <c r="A132" s="88"/>
      <c r="B132" s="120"/>
      <c r="C132" s="63"/>
      <c r="D132" s="125"/>
      <c r="E132" s="281" t="str">
        <f>'Resid Value Calc'!E22</f>
        <v>Remaining Capital Value In Final Year, PV Not Discounted</v>
      </c>
      <c r="F132" s="528" t="e">
        <f>'Resid Value Calc'!H22</f>
        <v>#DIV/0!</v>
      </c>
      <c r="G132" s="281" t="str">
        <f>'Resid Value Calc'!G22</f>
        <v xml:space="preserve">2021$s </v>
      </c>
      <c r="H132" s="68"/>
    </row>
    <row r="133" spans="1:52" x14ac:dyDescent="0.25">
      <c r="F133" s="529"/>
    </row>
    <row r="134" spans="1:52" s="29" customFormat="1" x14ac:dyDescent="0.25">
      <c r="A134" s="88"/>
      <c r="B134" s="120"/>
      <c r="C134" s="63"/>
      <c r="D134" s="125"/>
      <c r="E134" s="281" t="str">
        <f>'Resid Value Calc'!E24</f>
        <v>Remaining Capital Value In Final Year, PV Discounted</v>
      </c>
      <c r="F134" s="528" t="e">
        <f>'Resid Value Calc'!H24</f>
        <v>#DIV/0!</v>
      </c>
      <c r="G134" s="281" t="str">
        <f>'Resid Value Calc'!G24</f>
        <v xml:space="preserve">2021$s </v>
      </c>
      <c r="H134" s="68"/>
    </row>
    <row r="135" spans="1:52" x14ac:dyDescent="0.25"/>
  </sheetData>
  <sheetProtection sheet="1" objects="1" scenarios="1"/>
  <conditionalFormatting sqref="AQ70:AZ71 AQ73:AZ75">
    <cfRule type="expression" dxfId="20" priority="7">
      <formula>AQ$3=1</formula>
    </cfRule>
  </conditionalFormatting>
  <conditionalFormatting sqref="AQ72:AZ72">
    <cfRule type="expression" dxfId="19" priority="1">
      <formula>AQ$3=1</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5FCF3-4032-4EC7-B4A9-BBF171C61EB5}">
  <sheetPr>
    <tabColor theme="7"/>
  </sheetPr>
  <dimension ref="A1:BE74"/>
  <sheetViews>
    <sheetView showGridLines="0" zoomScale="90" zoomScaleNormal="90" workbookViewId="0">
      <pane xSplit="8" ySplit="5" topLeftCell="I6" activePane="bottomRight" state="frozen"/>
      <selection pane="topRight"/>
      <selection pane="bottomLeft"/>
      <selection pane="bottomRight" activeCell="J10" sqref="J10"/>
    </sheetView>
  </sheetViews>
  <sheetFormatPr defaultColWidth="0" defaultRowHeight="15" customHeight="1" zeroHeight="1" x14ac:dyDescent="0.25"/>
  <cols>
    <col min="1" max="1" width="1.5703125" style="1" customWidth="1"/>
    <col min="2" max="2" width="1.5703125" style="2" customWidth="1"/>
    <col min="3" max="3" width="1.5703125" style="16" customWidth="1"/>
    <col min="4" max="4" width="1.5703125" style="3" customWidth="1"/>
    <col min="5" max="5" width="49.5703125" style="280" customWidth="1"/>
    <col min="6" max="7" width="15.5703125" style="280" customWidth="1"/>
    <col min="8" max="8" width="13.5703125" style="191" customWidth="1"/>
    <col min="9" max="52" width="11.5703125" style="4" customWidth="1"/>
    <col min="53" max="53" width="11.5703125" style="4" hidden="1" customWidth="1"/>
    <col min="54" max="54" width="9.140625" style="4" hidden="1" customWidth="1"/>
    <col min="55" max="57" width="0" style="4" hidden="1" customWidth="1"/>
    <col min="58" max="16384" width="9.140625" style="4" hidden="1"/>
  </cols>
  <sheetData>
    <row r="1" spans="1:53" ht="5.0999999999999996" customHeight="1" x14ac:dyDescent="0.25"/>
    <row r="2" spans="1:53" x14ac:dyDescent="0.25">
      <c r="H2" s="26" t="str">
        <f>Discount!H2</f>
        <v>Calendar Year</v>
      </c>
      <c r="I2" s="1">
        <f>Discount!I2</f>
        <v>2021</v>
      </c>
      <c r="J2" s="1">
        <f>Discount!J2</f>
        <v>2022</v>
      </c>
      <c r="K2" s="1">
        <f>Discount!K2</f>
        <v>2023</v>
      </c>
      <c r="L2" s="1">
        <f>Discount!L2</f>
        <v>2024</v>
      </c>
      <c r="M2" s="1">
        <f>Discount!M2</f>
        <v>2025</v>
      </c>
      <c r="N2" s="1">
        <f>Discount!N2</f>
        <v>2026</v>
      </c>
      <c r="O2" s="1">
        <f>Discount!O2</f>
        <v>2027</v>
      </c>
      <c r="P2" s="1">
        <f>Discount!P2</f>
        <v>2028</v>
      </c>
      <c r="Q2" s="1">
        <f>Discount!Q2</f>
        <v>2029</v>
      </c>
      <c r="R2" s="1">
        <f>Discount!R2</f>
        <v>2030</v>
      </c>
      <c r="S2" s="1">
        <f>Discount!S2</f>
        <v>2031</v>
      </c>
      <c r="T2" s="1">
        <f>Discount!T2</f>
        <v>2032</v>
      </c>
      <c r="U2" s="1">
        <f>Discount!U2</f>
        <v>2033</v>
      </c>
      <c r="V2" s="1">
        <f>Discount!V2</f>
        <v>2034</v>
      </c>
      <c r="W2" s="1">
        <f>Discount!W2</f>
        <v>2035</v>
      </c>
      <c r="X2" s="1">
        <f>Discount!X2</f>
        <v>2036</v>
      </c>
      <c r="Y2" s="1">
        <f>Discount!Y2</f>
        <v>2037</v>
      </c>
      <c r="Z2" s="1">
        <f>Discount!Z2</f>
        <v>2038</v>
      </c>
      <c r="AA2" s="1">
        <f>Discount!AA2</f>
        <v>2039</v>
      </c>
      <c r="AB2" s="1">
        <f>Discount!AB2</f>
        <v>2040</v>
      </c>
      <c r="AC2" s="1">
        <f>Discount!AC2</f>
        <v>2041</v>
      </c>
      <c r="AD2" s="1">
        <f>Discount!AD2</f>
        <v>2042</v>
      </c>
      <c r="AE2" s="1">
        <f>Discount!AE2</f>
        <v>2043</v>
      </c>
      <c r="AF2" s="1">
        <f>Discount!AF2</f>
        <v>2044</v>
      </c>
      <c r="AG2" s="1">
        <f>Discount!AG2</f>
        <v>2045</v>
      </c>
      <c r="AH2" s="1">
        <f>Discount!AH2</f>
        <v>2046</v>
      </c>
      <c r="AI2" s="1">
        <f>Discount!AI2</f>
        <v>2047</v>
      </c>
      <c r="AJ2" s="1">
        <f>Discount!AJ2</f>
        <v>2048</v>
      </c>
      <c r="AK2" s="1">
        <f>Discount!AK2</f>
        <v>2049</v>
      </c>
      <c r="AL2" s="1">
        <f>Discount!AL2</f>
        <v>2050</v>
      </c>
      <c r="AM2" s="1">
        <f>Discount!AM2</f>
        <v>2051</v>
      </c>
      <c r="AN2" s="1">
        <f>Discount!AN2</f>
        <v>2052</v>
      </c>
      <c r="AO2" s="1">
        <f>Discount!AO2</f>
        <v>2053</v>
      </c>
      <c r="AP2" s="1">
        <f>Discount!AP2</f>
        <v>2054</v>
      </c>
      <c r="AQ2" s="1">
        <f>Discount!AQ2</f>
        <v>2055</v>
      </c>
      <c r="AR2" s="1">
        <f>Discount!AR2</f>
        <v>2056</v>
      </c>
      <c r="AS2" s="1">
        <f>Discount!AS2</f>
        <v>2057</v>
      </c>
      <c r="AT2" s="1">
        <f>Discount!AT2</f>
        <v>2058</v>
      </c>
      <c r="AU2" s="1">
        <f>Discount!AU2</f>
        <v>2059</v>
      </c>
      <c r="AV2" s="1">
        <f>Discount!AV2</f>
        <v>2060</v>
      </c>
      <c r="AW2" s="1">
        <f>Discount!AW2</f>
        <v>2061</v>
      </c>
      <c r="AX2" s="1">
        <f>Discount!AX2</f>
        <v>2062</v>
      </c>
      <c r="AY2" s="1">
        <f>Discount!AY2</f>
        <v>2063</v>
      </c>
      <c r="AZ2" s="1">
        <f>Discount!AZ2</f>
        <v>2064</v>
      </c>
      <c r="BA2" s="1"/>
    </row>
    <row r="3" spans="1:53" s="29" customFormat="1" ht="15" customHeight="1" x14ac:dyDescent="0.25">
      <c r="A3" s="88"/>
      <c r="B3" s="120"/>
      <c r="C3" s="125"/>
      <c r="D3" s="63"/>
      <c r="E3" s="255" t="str">
        <f>Discount!E39</f>
        <v>Operations Period Flag</v>
      </c>
      <c r="F3" s="255"/>
      <c r="G3" s="255"/>
      <c r="H3" s="192"/>
      <c r="I3" s="121">
        <f>Discount!I39</f>
        <v>0</v>
      </c>
      <c r="J3" s="121">
        <f>Discount!J39</f>
        <v>0</v>
      </c>
      <c r="K3" s="121">
        <f>Discount!K39</f>
        <v>0</v>
      </c>
      <c r="L3" s="121">
        <f>Discount!L39</f>
        <v>0</v>
      </c>
      <c r="M3" s="121">
        <f>Discount!M39</f>
        <v>0</v>
      </c>
      <c r="N3" s="121">
        <f>Discount!N39</f>
        <v>0</v>
      </c>
      <c r="O3" s="121">
        <f>Discount!O39</f>
        <v>0</v>
      </c>
      <c r="P3" s="121">
        <f>Discount!P39</f>
        <v>0</v>
      </c>
      <c r="Q3" s="121">
        <f>Discount!Q39</f>
        <v>0</v>
      </c>
      <c r="R3" s="121">
        <f>Discount!R39</f>
        <v>0</v>
      </c>
      <c r="S3" s="121">
        <f>Discount!S39</f>
        <v>0</v>
      </c>
      <c r="T3" s="121">
        <f>Discount!T39</f>
        <v>0</v>
      </c>
      <c r="U3" s="121">
        <f>Discount!U39</f>
        <v>0</v>
      </c>
      <c r="V3" s="121">
        <f>Discount!V39</f>
        <v>0</v>
      </c>
      <c r="W3" s="121">
        <f>Discount!W39</f>
        <v>0</v>
      </c>
      <c r="X3" s="121">
        <f>Discount!X39</f>
        <v>0</v>
      </c>
      <c r="Y3" s="121">
        <f>Discount!Y39</f>
        <v>0</v>
      </c>
      <c r="Z3" s="121">
        <f>Discount!Z39</f>
        <v>0</v>
      </c>
      <c r="AA3" s="121">
        <f>Discount!AA39</f>
        <v>0</v>
      </c>
      <c r="AB3" s="121">
        <f>Discount!AB39</f>
        <v>0</v>
      </c>
      <c r="AC3" s="121">
        <f>Discount!AC39</f>
        <v>0</v>
      </c>
      <c r="AD3" s="121">
        <f>Discount!AD39</f>
        <v>0</v>
      </c>
      <c r="AE3" s="121">
        <f>Discount!AE39</f>
        <v>0</v>
      </c>
      <c r="AF3" s="121">
        <f>Discount!AF39</f>
        <v>0</v>
      </c>
      <c r="AG3" s="121">
        <f>Discount!AG39</f>
        <v>0</v>
      </c>
      <c r="AH3" s="121">
        <f>Discount!AH39</f>
        <v>0</v>
      </c>
      <c r="AI3" s="121">
        <f>Discount!AI39</f>
        <v>0</v>
      </c>
      <c r="AJ3" s="121">
        <f>Discount!AJ39</f>
        <v>0</v>
      </c>
      <c r="AK3" s="121">
        <f>Discount!AK39</f>
        <v>0</v>
      </c>
      <c r="AL3" s="121">
        <f>Discount!AL39</f>
        <v>0</v>
      </c>
      <c r="AM3" s="121">
        <f>Discount!AM39</f>
        <v>0</v>
      </c>
      <c r="AN3" s="121">
        <f>Discount!AN39</f>
        <v>0</v>
      </c>
      <c r="AO3" s="121">
        <f>Discount!AO39</f>
        <v>0</v>
      </c>
      <c r="AP3" s="121">
        <f>Discount!AP39</f>
        <v>0</v>
      </c>
      <c r="AQ3" s="121">
        <f>Discount!AQ39</f>
        <v>0</v>
      </c>
      <c r="AR3" s="121">
        <f>Discount!AR39</f>
        <v>0</v>
      </c>
      <c r="AS3" s="121">
        <f>Discount!AS39</f>
        <v>0</v>
      </c>
      <c r="AT3" s="121">
        <f>Discount!AT39</f>
        <v>0</v>
      </c>
      <c r="AU3" s="121">
        <f>Discount!AU39</f>
        <v>0</v>
      </c>
      <c r="AV3" s="121">
        <f>Discount!AV39</f>
        <v>0</v>
      </c>
      <c r="AW3" s="121">
        <f>Discount!AW39</f>
        <v>0</v>
      </c>
      <c r="AX3" s="121">
        <f>Discount!AX39</f>
        <v>0</v>
      </c>
      <c r="AY3" s="121">
        <f>Discount!AY39</f>
        <v>0</v>
      </c>
      <c r="AZ3" s="121">
        <f>Discount!AZ39</f>
        <v>0</v>
      </c>
      <c r="BA3" s="121"/>
    </row>
    <row r="4" spans="1:53" s="29" customFormat="1" ht="15" customHeight="1" x14ac:dyDescent="0.25">
      <c r="A4" s="88"/>
      <c r="B4" s="120"/>
      <c r="C4" s="125"/>
      <c r="D4" s="63"/>
      <c r="E4" s="255"/>
      <c r="F4" s="255"/>
      <c r="G4" s="255"/>
      <c r="H4" s="192"/>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row>
    <row r="5" spans="1:53" s="29" customFormat="1" ht="15" customHeight="1" x14ac:dyDescent="0.25">
      <c r="A5" s="88"/>
      <c r="B5" s="120"/>
      <c r="C5" s="125"/>
      <c r="D5" s="63"/>
      <c r="E5" s="562" t="s">
        <v>68</v>
      </c>
      <c r="F5" s="345" t="s">
        <v>73</v>
      </c>
      <c r="G5" s="345" t="s">
        <v>208</v>
      </c>
      <c r="H5" s="193" t="s">
        <v>209</v>
      </c>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c r="AS5" s="151"/>
      <c r="AT5" s="151"/>
      <c r="AU5" s="151"/>
      <c r="AV5" s="151"/>
      <c r="AW5" s="151"/>
      <c r="AX5" s="151"/>
      <c r="AY5" s="151"/>
      <c r="AZ5" s="151"/>
      <c r="BA5" s="151"/>
    </row>
    <row r="6" spans="1:53" x14ac:dyDescent="0.25">
      <c r="A6" s="1" t="s">
        <v>344</v>
      </c>
      <c r="E6" s="72"/>
      <c r="F6" s="72"/>
      <c r="G6" s="72"/>
      <c r="H6" s="26"/>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row>
    <row r="7" spans="1:53" x14ac:dyDescent="0.25">
      <c r="E7" s="72"/>
      <c r="F7" s="72"/>
      <c r="G7" s="72"/>
      <c r="H7" s="26"/>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row>
    <row r="8" spans="1:53" s="20" customFormat="1" ht="15.75" x14ac:dyDescent="0.25">
      <c r="A8" s="90"/>
      <c r="B8" s="99" t="s">
        <v>345</v>
      </c>
      <c r="C8" s="124"/>
      <c r="D8" s="84"/>
      <c r="E8" s="491"/>
      <c r="F8" s="491"/>
      <c r="G8" s="491"/>
      <c r="H8" s="238"/>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row>
    <row r="9" spans="1:53" s="20" customFormat="1" ht="15.75" x14ac:dyDescent="0.25">
      <c r="A9" s="90"/>
      <c r="B9" s="99"/>
      <c r="C9" s="124"/>
      <c r="D9" s="84"/>
      <c r="E9" s="281" t="str">
        <f>'User Inputs'!E20</f>
        <v>Facility Type</v>
      </c>
      <c r="F9" s="281" t="str">
        <f>'User Inputs'!F20</f>
        <v>Project Defined</v>
      </c>
      <c r="G9" s="281" t="str">
        <f>'User Inputs'!G20</f>
        <v>Option</v>
      </c>
      <c r="H9" s="281">
        <f>'User Inputs'!H20</f>
        <v>0</v>
      </c>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row>
    <row r="10" spans="1:53" s="20" customFormat="1" ht="15.75" x14ac:dyDescent="0.25">
      <c r="A10" s="90"/>
      <c r="B10" s="99"/>
      <c r="C10" s="124"/>
      <c r="D10" s="84"/>
      <c r="E10" s="281" t="s">
        <v>346</v>
      </c>
      <c r="F10" s="281" t="s">
        <v>87</v>
      </c>
      <c r="G10" s="281" t="s">
        <v>347</v>
      </c>
      <c r="H10" s="68" t="e">
        <f>INDEX(Proj_Types[Job and Income Multiplier Adjustment],MATCH('EIA Benefits - CapEx'!$H$9,Proj_Types[Project Types],0))</f>
        <v>#N/A</v>
      </c>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row>
    <row r="11" spans="1:53" s="20" customFormat="1" ht="15.75" x14ac:dyDescent="0.25">
      <c r="A11" s="90"/>
      <c r="B11" s="99"/>
      <c r="C11" s="124"/>
      <c r="D11" s="84"/>
      <c r="E11" s="281" t="s">
        <v>348</v>
      </c>
      <c r="F11" s="281" t="s">
        <v>87</v>
      </c>
      <c r="G11" s="281" t="s">
        <v>349</v>
      </c>
      <c r="H11" s="239" t="e">
        <f>INDEX(Proj_Types[Type II Final-Demand Employment Multiplier (Construction)], MATCH('EIA Benefits - CapEx'!$H$9,Proj_Types[Project Types],0))</f>
        <v>#N/A</v>
      </c>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row>
    <row r="12" spans="1:53" s="20" customFormat="1" ht="15.75" x14ac:dyDescent="0.25">
      <c r="A12" s="90"/>
      <c r="B12" s="99"/>
      <c r="C12" s="124"/>
      <c r="D12" s="84"/>
      <c r="E12" s="447" t="s">
        <v>350</v>
      </c>
      <c r="F12" s="447" t="s">
        <v>87</v>
      </c>
      <c r="G12" s="447" t="s">
        <v>351</v>
      </c>
      <c r="H12" s="485" t="e">
        <f>H11/1000000</f>
        <v>#N/A</v>
      </c>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row>
    <row r="13" spans="1:53" s="20" customFormat="1" ht="15.75" x14ac:dyDescent="0.25">
      <c r="A13" s="90"/>
      <c r="B13" s="99"/>
      <c r="C13" s="124"/>
      <c r="D13" s="84"/>
      <c r="E13" s="491"/>
      <c r="F13" s="491"/>
      <c r="G13" s="491"/>
      <c r="H13" s="238"/>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row>
    <row r="14" spans="1:53" s="20" customFormat="1" ht="15.75" x14ac:dyDescent="0.25">
      <c r="A14" s="90"/>
      <c r="B14" s="99"/>
      <c r="C14" s="130" t="s">
        <v>249</v>
      </c>
      <c r="D14" s="64"/>
      <c r="E14" s="491"/>
      <c r="F14" s="491"/>
      <c r="G14" s="491"/>
      <c r="H14" s="238"/>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row>
    <row r="15" spans="1:53" s="144" customFormat="1" ht="15.75" x14ac:dyDescent="0.25">
      <c r="A15" s="90"/>
      <c r="B15" s="99"/>
      <c r="C15" s="130"/>
      <c r="D15" s="256"/>
      <c r="E15" s="563" t="str">
        <f>Costs!E24</f>
        <v>Total Build Capital Costs</v>
      </c>
      <c r="F15" s="563">
        <f>Costs!F24</f>
        <v>0</v>
      </c>
      <c r="G15" s="563" t="str">
        <f>Costs!G24</f>
        <v>$s</v>
      </c>
      <c r="H15" s="572" t="e">
        <f>Costs!H24</f>
        <v>#DIV/0!</v>
      </c>
      <c r="I15" s="319" t="e">
        <f>Costs!I24</f>
        <v>#DIV/0!</v>
      </c>
      <c r="J15" s="319" t="e">
        <f>Costs!J24</f>
        <v>#DIV/0!</v>
      </c>
      <c r="K15" s="319" t="e">
        <f>Costs!K24</f>
        <v>#DIV/0!</v>
      </c>
      <c r="L15" s="319" t="e">
        <f>Costs!L24</f>
        <v>#DIV/0!</v>
      </c>
      <c r="M15" s="319" t="e">
        <f>Costs!M24</f>
        <v>#DIV/0!</v>
      </c>
      <c r="N15" s="319" t="e">
        <f>Costs!N24</f>
        <v>#DIV/0!</v>
      </c>
      <c r="O15" s="319" t="e">
        <f>Costs!O24</f>
        <v>#DIV/0!</v>
      </c>
      <c r="P15" s="319" t="e">
        <f>Costs!P24</f>
        <v>#DIV/0!</v>
      </c>
      <c r="Q15" s="319" t="e">
        <f>Costs!Q24</f>
        <v>#DIV/0!</v>
      </c>
      <c r="R15" s="319" t="e">
        <f>Costs!R24</f>
        <v>#DIV/0!</v>
      </c>
      <c r="S15" s="319" t="e">
        <f>Costs!S24</f>
        <v>#DIV/0!</v>
      </c>
      <c r="T15" s="319" t="e">
        <f>Costs!T24</f>
        <v>#DIV/0!</v>
      </c>
      <c r="U15" s="319" t="e">
        <f>Costs!U24</f>
        <v>#DIV/0!</v>
      </c>
      <c r="V15" s="319" t="e">
        <f>Costs!V24</f>
        <v>#DIV/0!</v>
      </c>
      <c r="W15" s="319" t="e">
        <f>Costs!W24</f>
        <v>#DIV/0!</v>
      </c>
      <c r="X15" s="319" t="e">
        <f>Costs!X24</f>
        <v>#DIV/0!</v>
      </c>
      <c r="Y15" s="319" t="e">
        <f>Costs!Y24</f>
        <v>#DIV/0!</v>
      </c>
      <c r="Z15" s="319" t="e">
        <f>Costs!Z24</f>
        <v>#DIV/0!</v>
      </c>
      <c r="AA15" s="319" t="e">
        <f>Costs!AA24</f>
        <v>#DIV/0!</v>
      </c>
      <c r="AB15" s="319" t="e">
        <f>Costs!AB24</f>
        <v>#DIV/0!</v>
      </c>
      <c r="AC15" s="319" t="e">
        <f>Costs!AC24</f>
        <v>#DIV/0!</v>
      </c>
      <c r="AD15" s="319" t="e">
        <f>Costs!AD24</f>
        <v>#DIV/0!</v>
      </c>
      <c r="AE15" s="319" t="e">
        <f>Costs!AE24</f>
        <v>#DIV/0!</v>
      </c>
      <c r="AF15" s="319" t="e">
        <f>Costs!AF24</f>
        <v>#DIV/0!</v>
      </c>
      <c r="AG15" s="319" t="e">
        <f>Costs!AG24</f>
        <v>#DIV/0!</v>
      </c>
      <c r="AH15" s="319" t="e">
        <f>Costs!AH24</f>
        <v>#DIV/0!</v>
      </c>
      <c r="AI15" s="319" t="e">
        <f>Costs!AI24</f>
        <v>#DIV/0!</v>
      </c>
      <c r="AJ15" s="319" t="e">
        <f>Costs!AJ24</f>
        <v>#DIV/0!</v>
      </c>
      <c r="AK15" s="319" t="e">
        <f>Costs!AK24</f>
        <v>#DIV/0!</v>
      </c>
      <c r="AL15" s="319" t="e">
        <f>Costs!AL24</f>
        <v>#DIV/0!</v>
      </c>
      <c r="AM15" s="319" t="e">
        <f>Costs!AM24</f>
        <v>#DIV/0!</v>
      </c>
      <c r="AN15" s="319" t="e">
        <f>Costs!AN24</f>
        <v>#DIV/0!</v>
      </c>
      <c r="AO15" s="319" t="e">
        <f>Costs!AO24</f>
        <v>#DIV/0!</v>
      </c>
      <c r="AP15" s="319" t="e">
        <f>Costs!AP24</f>
        <v>#DIV/0!</v>
      </c>
      <c r="AQ15" s="319" t="e">
        <f>Costs!AQ24</f>
        <v>#DIV/0!</v>
      </c>
      <c r="AR15" s="319" t="e">
        <f>Costs!AR24</f>
        <v>#DIV/0!</v>
      </c>
      <c r="AS15" s="319" t="e">
        <f>Costs!AS24</f>
        <v>#DIV/0!</v>
      </c>
      <c r="AT15" s="319" t="e">
        <f>Costs!AT24</f>
        <v>#DIV/0!</v>
      </c>
      <c r="AU15" s="319" t="e">
        <f>Costs!AU24</f>
        <v>#DIV/0!</v>
      </c>
      <c r="AV15" s="319" t="e">
        <f>Costs!AV24</f>
        <v>#DIV/0!</v>
      </c>
      <c r="AW15" s="319" t="e">
        <f>Costs!AW24</f>
        <v>#DIV/0!</v>
      </c>
      <c r="AX15" s="319" t="e">
        <f>Costs!AX24</f>
        <v>#DIV/0!</v>
      </c>
      <c r="AY15" s="319" t="e">
        <f>Costs!AY24</f>
        <v>#DIV/0!</v>
      </c>
      <c r="AZ15" s="319" t="e">
        <f>Costs!AZ24</f>
        <v>#DIV/0!</v>
      </c>
      <c r="BA15" s="319"/>
    </row>
    <row r="16" spans="1:53" s="152" customFormat="1" ht="15.75" x14ac:dyDescent="0.25">
      <c r="A16" s="318"/>
      <c r="B16" s="99"/>
      <c r="C16" s="130"/>
      <c r="D16" s="256"/>
      <c r="E16" s="564" t="s">
        <v>352</v>
      </c>
      <c r="F16" s="565"/>
      <c r="G16" s="565" t="s">
        <v>296</v>
      </c>
      <c r="H16" s="335" t="e">
        <f>SUM(I16:BA16)</f>
        <v>#DIV/0!</v>
      </c>
      <c r="I16" s="336" t="e">
        <f>I15*$H$10</f>
        <v>#DIV/0!</v>
      </c>
      <c r="J16" s="336" t="e">
        <f t="shared" ref="J16:AZ16" si="0">J15*$H$10</f>
        <v>#DIV/0!</v>
      </c>
      <c r="K16" s="336" t="e">
        <f t="shared" si="0"/>
        <v>#DIV/0!</v>
      </c>
      <c r="L16" s="336" t="e">
        <f t="shared" si="0"/>
        <v>#DIV/0!</v>
      </c>
      <c r="M16" s="336" t="e">
        <f t="shared" si="0"/>
        <v>#DIV/0!</v>
      </c>
      <c r="N16" s="336" t="e">
        <f t="shared" si="0"/>
        <v>#DIV/0!</v>
      </c>
      <c r="O16" s="336" t="e">
        <f t="shared" si="0"/>
        <v>#DIV/0!</v>
      </c>
      <c r="P16" s="336" t="e">
        <f t="shared" si="0"/>
        <v>#DIV/0!</v>
      </c>
      <c r="Q16" s="336" t="e">
        <f t="shared" si="0"/>
        <v>#DIV/0!</v>
      </c>
      <c r="R16" s="336" t="e">
        <f t="shared" si="0"/>
        <v>#DIV/0!</v>
      </c>
      <c r="S16" s="336" t="e">
        <f t="shared" si="0"/>
        <v>#DIV/0!</v>
      </c>
      <c r="T16" s="336" t="e">
        <f t="shared" si="0"/>
        <v>#DIV/0!</v>
      </c>
      <c r="U16" s="336" t="e">
        <f t="shared" si="0"/>
        <v>#DIV/0!</v>
      </c>
      <c r="V16" s="336" t="e">
        <f t="shared" si="0"/>
        <v>#DIV/0!</v>
      </c>
      <c r="W16" s="336" t="e">
        <f t="shared" si="0"/>
        <v>#DIV/0!</v>
      </c>
      <c r="X16" s="336" t="e">
        <f t="shared" si="0"/>
        <v>#DIV/0!</v>
      </c>
      <c r="Y16" s="336" t="e">
        <f t="shared" si="0"/>
        <v>#DIV/0!</v>
      </c>
      <c r="Z16" s="336" t="e">
        <f t="shared" si="0"/>
        <v>#DIV/0!</v>
      </c>
      <c r="AA16" s="336" t="e">
        <f t="shared" si="0"/>
        <v>#DIV/0!</v>
      </c>
      <c r="AB16" s="336" t="e">
        <f t="shared" si="0"/>
        <v>#DIV/0!</v>
      </c>
      <c r="AC16" s="336" t="e">
        <f t="shared" si="0"/>
        <v>#DIV/0!</v>
      </c>
      <c r="AD16" s="336" t="e">
        <f t="shared" si="0"/>
        <v>#DIV/0!</v>
      </c>
      <c r="AE16" s="336" t="e">
        <f t="shared" si="0"/>
        <v>#DIV/0!</v>
      </c>
      <c r="AF16" s="336" t="e">
        <f t="shared" si="0"/>
        <v>#DIV/0!</v>
      </c>
      <c r="AG16" s="336" t="e">
        <f t="shared" si="0"/>
        <v>#DIV/0!</v>
      </c>
      <c r="AH16" s="336" t="e">
        <f t="shared" si="0"/>
        <v>#DIV/0!</v>
      </c>
      <c r="AI16" s="336" t="e">
        <f t="shared" si="0"/>
        <v>#DIV/0!</v>
      </c>
      <c r="AJ16" s="336" t="e">
        <f t="shared" si="0"/>
        <v>#DIV/0!</v>
      </c>
      <c r="AK16" s="336" t="e">
        <f t="shared" si="0"/>
        <v>#DIV/0!</v>
      </c>
      <c r="AL16" s="336" t="e">
        <f t="shared" si="0"/>
        <v>#DIV/0!</v>
      </c>
      <c r="AM16" s="336" t="e">
        <f t="shared" si="0"/>
        <v>#DIV/0!</v>
      </c>
      <c r="AN16" s="336" t="e">
        <f t="shared" si="0"/>
        <v>#DIV/0!</v>
      </c>
      <c r="AO16" s="336" t="e">
        <f t="shared" si="0"/>
        <v>#DIV/0!</v>
      </c>
      <c r="AP16" s="336" t="e">
        <f t="shared" si="0"/>
        <v>#DIV/0!</v>
      </c>
      <c r="AQ16" s="336" t="e">
        <f t="shared" si="0"/>
        <v>#DIV/0!</v>
      </c>
      <c r="AR16" s="336" t="e">
        <f t="shared" si="0"/>
        <v>#DIV/0!</v>
      </c>
      <c r="AS16" s="336" t="e">
        <f t="shared" si="0"/>
        <v>#DIV/0!</v>
      </c>
      <c r="AT16" s="336" t="e">
        <f t="shared" si="0"/>
        <v>#DIV/0!</v>
      </c>
      <c r="AU16" s="336" t="e">
        <f t="shared" si="0"/>
        <v>#DIV/0!</v>
      </c>
      <c r="AV16" s="336" t="e">
        <f t="shared" si="0"/>
        <v>#DIV/0!</v>
      </c>
      <c r="AW16" s="336" t="e">
        <f t="shared" si="0"/>
        <v>#DIV/0!</v>
      </c>
      <c r="AX16" s="336" t="e">
        <f t="shared" si="0"/>
        <v>#DIV/0!</v>
      </c>
      <c r="AY16" s="336" t="e">
        <f t="shared" si="0"/>
        <v>#DIV/0!</v>
      </c>
      <c r="AZ16" s="336" t="e">
        <f t="shared" si="0"/>
        <v>#DIV/0!</v>
      </c>
      <c r="BA16" s="336"/>
    </row>
    <row r="17" spans="1:54" s="141" customFormat="1" x14ac:dyDescent="0.25">
      <c r="A17" s="29"/>
      <c r="B17" s="120"/>
      <c r="C17" s="125"/>
      <c r="D17" s="148"/>
      <c r="E17" s="566"/>
      <c r="F17" s="513"/>
      <c r="G17" s="512"/>
      <c r="H17" s="240"/>
      <c r="I17" s="164"/>
      <c r="J17" s="164"/>
      <c r="K17" s="164"/>
      <c r="L17" s="164"/>
      <c r="M17" s="164"/>
      <c r="N17" s="164"/>
      <c r="O17" s="164"/>
      <c r="P17" s="164"/>
      <c r="Q17" s="164"/>
      <c r="R17" s="164"/>
      <c r="S17" s="164"/>
      <c r="T17" s="164"/>
      <c r="U17" s="164"/>
      <c r="V17" s="164"/>
      <c r="W17" s="164"/>
      <c r="X17" s="164"/>
      <c r="Y17" s="164"/>
      <c r="Z17" s="164"/>
      <c r="AA17" s="164"/>
      <c r="AB17" s="164"/>
      <c r="AC17" s="164"/>
      <c r="AD17" s="164"/>
      <c r="AE17" s="164"/>
      <c r="AF17" s="164"/>
      <c r="AG17" s="164"/>
      <c r="AH17" s="164"/>
      <c r="AI17" s="164"/>
      <c r="AJ17" s="164"/>
      <c r="AK17" s="164"/>
      <c r="AL17" s="164"/>
      <c r="AM17" s="164"/>
      <c r="AN17" s="164"/>
      <c r="AO17" s="164"/>
      <c r="AP17" s="164"/>
      <c r="AQ17" s="164"/>
      <c r="AR17" s="164"/>
      <c r="AS17" s="164"/>
      <c r="AT17" s="164"/>
      <c r="AU17" s="164"/>
      <c r="AV17" s="164"/>
      <c r="AW17" s="164"/>
      <c r="AX17" s="164"/>
      <c r="AY17" s="164"/>
      <c r="AZ17" s="164"/>
      <c r="BA17" s="164"/>
    </row>
    <row r="18" spans="1:54" s="141" customFormat="1" x14ac:dyDescent="0.25">
      <c r="A18" s="29"/>
      <c r="B18" s="120"/>
      <c r="C18" s="130" t="s">
        <v>252</v>
      </c>
      <c r="D18" s="148"/>
      <c r="E18" s="567"/>
      <c r="F18" s="567"/>
      <c r="G18" s="567"/>
      <c r="H18" s="230"/>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L18" s="164"/>
      <c r="AM18" s="164"/>
      <c r="AN18" s="164"/>
      <c r="AO18" s="164"/>
      <c r="AP18" s="164"/>
      <c r="AQ18" s="164"/>
      <c r="AR18" s="164"/>
      <c r="AS18" s="164"/>
      <c r="AT18" s="164"/>
      <c r="AU18" s="164"/>
      <c r="AV18" s="164"/>
      <c r="AW18" s="164"/>
      <c r="AX18" s="164"/>
      <c r="AY18" s="164"/>
      <c r="AZ18" s="164"/>
      <c r="BA18" s="164"/>
    </row>
    <row r="19" spans="1:54" s="141" customFormat="1" x14ac:dyDescent="0.25">
      <c r="A19" s="29"/>
      <c r="B19" s="120"/>
      <c r="C19" s="125"/>
      <c r="D19" s="148"/>
      <c r="E19" s="568" t="str">
        <f>Costs!E$33</f>
        <v>Total Build Capital Costs - Escalated</v>
      </c>
      <c r="F19" s="569">
        <f>Costs!F$33</f>
        <v>0</v>
      </c>
      <c r="G19" s="569" t="str">
        <f>Costs!G$33</f>
        <v>YOE$</v>
      </c>
      <c r="H19" s="249" t="e">
        <f>Costs!H$33</f>
        <v>#DIV/0!</v>
      </c>
      <c r="I19" s="247" t="e">
        <f>Costs!I$33</f>
        <v>#DIV/0!</v>
      </c>
      <c r="J19" s="247" t="e">
        <f>Costs!J$33</f>
        <v>#DIV/0!</v>
      </c>
      <c r="K19" s="247" t="e">
        <f>Costs!K$33</f>
        <v>#DIV/0!</v>
      </c>
      <c r="L19" s="247" t="e">
        <f>Costs!L$33</f>
        <v>#DIV/0!</v>
      </c>
      <c r="M19" s="247" t="e">
        <f>Costs!M$33</f>
        <v>#DIV/0!</v>
      </c>
      <c r="N19" s="247" t="e">
        <f>Costs!N$33</f>
        <v>#DIV/0!</v>
      </c>
      <c r="O19" s="247" t="e">
        <f>Costs!O$33</f>
        <v>#DIV/0!</v>
      </c>
      <c r="P19" s="247" t="e">
        <f>Costs!P$33</f>
        <v>#DIV/0!</v>
      </c>
      <c r="Q19" s="247" t="e">
        <f>Costs!Q$33</f>
        <v>#DIV/0!</v>
      </c>
      <c r="R19" s="247" t="e">
        <f>Costs!R$33</f>
        <v>#DIV/0!</v>
      </c>
      <c r="S19" s="247" t="e">
        <f>Costs!S$33</f>
        <v>#DIV/0!</v>
      </c>
      <c r="T19" s="247" t="e">
        <f>Costs!T$33</f>
        <v>#DIV/0!</v>
      </c>
      <c r="U19" s="247" t="e">
        <f>Costs!U$33</f>
        <v>#DIV/0!</v>
      </c>
      <c r="V19" s="247" t="e">
        <f>Costs!V$33</f>
        <v>#DIV/0!</v>
      </c>
      <c r="W19" s="247" t="e">
        <f>Costs!W$33</f>
        <v>#DIV/0!</v>
      </c>
      <c r="X19" s="247" t="e">
        <f>Costs!X$33</f>
        <v>#DIV/0!</v>
      </c>
      <c r="Y19" s="247" t="e">
        <f>Costs!Y$33</f>
        <v>#DIV/0!</v>
      </c>
      <c r="Z19" s="247" t="e">
        <f>Costs!Z$33</f>
        <v>#DIV/0!</v>
      </c>
      <c r="AA19" s="247" t="e">
        <f>Costs!AA$33</f>
        <v>#DIV/0!</v>
      </c>
      <c r="AB19" s="247" t="e">
        <f>Costs!AB$33</f>
        <v>#DIV/0!</v>
      </c>
      <c r="AC19" s="247" t="e">
        <f>Costs!AC$33</f>
        <v>#DIV/0!</v>
      </c>
      <c r="AD19" s="247" t="e">
        <f>Costs!AD$33</f>
        <v>#DIV/0!</v>
      </c>
      <c r="AE19" s="247" t="e">
        <f>Costs!AE$33</f>
        <v>#DIV/0!</v>
      </c>
      <c r="AF19" s="247" t="e">
        <f>Costs!AF$33</f>
        <v>#DIV/0!</v>
      </c>
      <c r="AG19" s="247" t="e">
        <f>Costs!AG$33</f>
        <v>#DIV/0!</v>
      </c>
      <c r="AH19" s="247" t="e">
        <f>Costs!AH$33</f>
        <v>#DIV/0!</v>
      </c>
      <c r="AI19" s="247" t="e">
        <f>Costs!AI$33</f>
        <v>#DIV/0!</v>
      </c>
      <c r="AJ19" s="247" t="e">
        <f>Costs!AJ$33</f>
        <v>#DIV/0!</v>
      </c>
      <c r="AK19" s="247" t="e">
        <f>Costs!AK$33</f>
        <v>#DIV/0!</v>
      </c>
      <c r="AL19" s="247" t="e">
        <f>Costs!AL$33</f>
        <v>#DIV/0!</v>
      </c>
      <c r="AM19" s="247" t="e">
        <f>Costs!AM$33</f>
        <v>#DIV/0!</v>
      </c>
      <c r="AN19" s="247" t="e">
        <f>Costs!AN$33</f>
        <v>#DIV/0!</v>
      </c>
      <c r="AO19" s="247" t="e">
        <f>Costs!AO$33</f>
        <v>#DIV/0!</v>
      </c>
      <c r="AP19" s="247" t="e">
        <f>Costs!AP$33</f>
        <v>#DIV/0!</v>
      </c>
      <c r="AQ19" s="247" t="e">
        <f>Costs!AQ$33</f>
        <v>#DIV/0!</v>
      </c>
      <c r="AR19" s="247" t="e">
        <f>Costs!AR$33</f>
        <v>#DIV/0!</v>
      </c>
      <c r="AS19" s="247" t="e">
        <f>Costs!AS$33</f>
        <v>#DIV/0!</v>
      </c>
      <c r="AT19" s="247" t="e">
        <f>Costs!AT$33</f>
        <v>#DIV/0!</v>
      </c>
      <c r="AU19" s="247" t="e">
        <f>Costs!AU$33</f>
        <v>#DIV/0!</v>
      </c>
      <c r="AV19" s="247" t="e">
        <f>Costs!AV$33</f>
        <v>#DIV/0!</v>
      </c>
      <c r="AW19" s="247" t="e">
        <f>Costs!AW$33</f>
        <v>#DIV/0!</v>
      </c>
      <c r="AX19" s="247" t="e">
        <f>Costs!AX$33</f>
        <v>#DIV/0!</v>
      </c>
      <c r="AY19" s="247" t="e">
        <f>Costs!AY$33</f>
        <v>#DIV/0!</v>
      </c>
      <c r="AZ19" s="247" t="e">
        <f>Costs!AZ$33</f>
        <v>#DIV/0!</v>
      </c>
      <c r="BA19" s="247"/>
    </row>
    <row r="20" spans="1:54" s="141" customFormat="1" x14ac:dyDescent="0.25">
      <c r="A20" s="29"/>
      <c r="B20" s="120"/>
      <c r="C20" s="125"/>
      <c r="D20" s="148"/>
      <c r="E20" s="451" t="s">
        <v>353</v>
      </c>
      <c r="F20" s="511"/>
      <c r="G20" s="511" t="s">
        <v>252</v>
      </c>
      <c r="H20" s="430" t="e">
        <f>SUM(I20:BA20)</f>
        <v>#DIV/0!</v>
      </c>
      <c r="I20" s="334" t="e">
        <f>(I19*$H$12)</f>
        <v>#DIV/0!</v>
      </c>
      <c r="J20" s="334" t="e">
        <f t="shared" ref="J20:AZ20" si="1">(J19*$H$12)</f>
        <v>#DIV/0!</v>
      </c>
      <c r="K20" s="334" t="e">
        <f t="shared" si="1"/>
        <v>#DIV/0!</v>
      </c>
      <c r="L20" s="334" t="e">
        <f t="shared" si="1"/>
        <v>#DIV/0!</v>
      </c>
      <c r="M20" s="334" t="e">
        <f t="shared" si="1"/>
        <v>#DIV/0!</v>
      </c>
      <c r="N20" s="334" t="e">
        <f t="shared" si="1"/>
        <v>#DIV/0!</v>
      </c>
      <c r="O20" s="334" t="e">
        <f t="shared" si="1"/>
        <v>#DIV/0!</v>
      </c>
      <c r="P20" s="334" t="e">
        <f t="shared" si="1"/>
        <v>#DIV/0!</v>
      </c>
      <c r="Q20" s="334" t="e">
        <f t="shared" si="1"/>
        <v>#DIV/0!</v>
      </c>
      <c r="R20" s="334" t="e">
        <f t="shared" si="1"/>
        <v>#DIV/0!</v>
      </c>
      <c r="S20" s="334" t="e">
        <f t="shared" si="1"/>
        <v>#DIV/0!</v>
      </c>
      <c r="T20" s="334" t="e">
        <f t="shared" si="1"/>
        <v>#DIV/0!</v>
      </c>
      <c r="U20" s="334" t="e">
        <f t="shared" si="1"/>
        <v>#DIV/0!</v>
      </c>
      <c r="V20" s="334" t="e">
        <f t="shared" si="1"/>
        <v>#DIV/0!</v>
      </c>
      <c r="W20" s="334" t="e">
        <f t="shared" si="1"/>
        <v>#DIV/0!</v>
      </c>
      <c r="X20" s="334" t="e">
        <f t="shared" si="1"/>
        <v>#DIV/0!</v>
      </c>
      <c r="Y20" s="334" t="e">
        <f t="shared" si="1"/>
        <v>#DIV/0!</v>
      </c>
      <c r="Z20" s="334" t="e">
        <f t="shared" si="1"/>
        <v>#DIV/0!</v>
      </c>
      <c r="AA20" s="334" t="e">
        <f t="shared" si="1"/>
        <v>#DIV/0!</v>
      </c>
      <c r="AB20" s="334" t="e">
        <f t="shared" si="1"/>
        <v>#DIV/0!</v>
      </c>
      <c r="AC20" s="334" t="e">
        <f t="shared" si="1"/>
        <v>#DIV/0!</v>
      </c>
      <c r="AD20" s="334" t="e">
        <f t="shared" si="1"/>
        <v>#DIV/0!</v>
      </c>
      <c r="AE20" s="334" t="e">
        <f t="shared" si="1"/>
        <v>#DIV/0!</v>
      </c>
      <c r="AF20" s="334" t="e">
        <f t="shared" si="1"/>
        <v>#DIV/0!</v>
      </c>
      <c r="AG20" s="334" t="e">
        <f t="shared" si="1"/>
        <v>#DIV/0!</v>
      </c>
      <c r="AH20" s="334" t="e">
        <f t="shared" si="1"/>
        <v>#DIV/0!</v>
      </c>
      <c r="AI20" s="334" t="e">
        <f t="shared" si="1"/>
        <v>#DIV/0!</v>
      </c>
      <c r="AJ20" s="334" t="e">
        <f t="shared" si="1"/>
        <v>#DIV/0!</v>
      </c>
      <c r="AK20" s="334" t="e">
        <f t="shared" si="1"/>
        <v>#DIV/0!</v>
      </c>
      <c r="AL20" s="334" t="e">
        <f t="shared" si="1"/>
        <v>#DIV/0!</v>
      </c>
      <c r="AM20" s="334" t="e">
        <f t="shared" si="1"/>
        <v>#DIV/0!</v>
      </c>
      <c r="AN20" s="334" t="e">
        <f t="shared" si="1"/>
        <v>#DIV/0!</v>
      </c>
      <c r="AO20" s="334" t="e">
        <f t="shared" si="1"/>
        <v>#DIV/0!</v>
      </c>
      <c r="AP20" s="334" t="e">
        <f t="shared" si="1"/>
        <v>#DIV/0!</v>
      </c>
      <c r="AQ20" s="334" t="e">
        <f t="shared" si="1"/>
        <v>#DIV/0!</v>
      </c>
      <c r="AR20" s="334" t="e">
        <f t="shared" si="1"/>
        <v>#DIV/0!</v>
      </c>
      <c r="AS20" s="334" t="e">
        <f t="shared" si="1"/>
        <v>#DIV/0!</v>
      </c>
      <c r="AT20" s="334" t="e">
        <f t="shared" si="1"/>
        <v>#DIV/0!</v>
      </c>
      <c r="AU20" s="334" t="e">
        <f t="shared" si="1"/>
        <v>#DIV/0!</v>
      </c>
      <c r="AV20" s="334" t="e">
        <f t="shared" si="1"/>
        <v>#DIV/0!</v>
      </c>
      <c r="AW20" s="334" t="e">
        <f t="shared" si="1"/>
        <v>#DIV/0!</v>
      </c>
      <c r="AX20" s="334" t="e">
        <f t="shared" si="1"/>
        <v>#DIV/0!</v>
      </c>
      <c r="AY20" s="334" t="e">
        <f t="shared" si="1"/>
        <v>#DIV/0!</v>
      </c>
      <c r="AZ20" s="334" t="e">
        <f t="shared" si="1"/>
        <v>#DIV/0!</v>
      </c>
      <c r="BA20" s="334"/>
    </row>
    <row r="21" spans="1:54" s="141" customFormat="1" x14ac:dyDescent="0.25">
      <c r="A21" s="29"/>
      <c r="B21" s="120"/>
      <c r="C21" s="125"/>
      <c r="D21" s="148"/>
      <c r="E21" s="567"/>
      <c r="F21" s="567"/>
      <c r="G21" s="567"/>
      <c r="H21" s="230"/>
    </row>
    <row r="22" spans="1:54" s="141" customFormat="1" x14ac:dyDescent="0.25">
      <c r="A22" s="29"/>
      <c r="B22" s="99" t="s">
        <v>354</v>
      </c>
      <c r="C22" s="125"/>
      <c r="D22" s="148"/>
      <c r="E22" s="567"/>
      <c r="F22" s="567"/>
      <c r="G22" s="567"/>
      <c r="H22" s="230"/>
    </row>
    <row r="23" spans="1:54" s="141" customFormat="1" x14ac:dyDescent="0.25">
      <c r="A23" s="29"/>
      <c r="B23" s="99"/>
      <c r="C23" s="125"/>
      <c r="D23" s="413"/>
      <c r="E23" s="567"/>
      <c r="F23" s="567"/>
      <c r="G23" s="567"/>
      <c r="H23" s="230"/>
    </row>
    <row r="24" spans="1:54" s="144" customFormat="1" ht="15.75" x14ac:dyDescent="0.25">
      <c r="A24" s="91"/>
      <c r="B24" s="99"/>
      <c r="C24" s="130" t="s">
        <v>249</v>
      </c>
      <c r="D24" s="171"/>
      <c r="E24" s="570"/>
      <c r="F24" s="570"/>
      <c r="G24" s="570"/>
      <c r="H24" s="229"/>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5"/>
      <c r="AZ24" s="145"/>
      <c r="BA24" s="145"/>
    </row>
    <row r="25" spans="1:54" s="251" customFormat="1" x14ac:dyDescent="0.25">
      <c r="A25" s="29"/>
      <c r="B25" s="120"/>
      <c r="C25" s="125"/>
      <c r="D25" s="148"/>
      <c r="E25" s="571" t="str">
        <f>Costs!E$40</f>
        <v>Total O&amp;M Costs</v>
      </c>
      <c r="F25" s="571" t="str">
        <f>Costs!F$40</f>
        <v>Calculation</v>
      </c>
      <c r="G25" s="571" t="str">
        <f>Costs!G$40</f>
        <v>$s</v>
      </c>
      <c r="H25" s="253" t="e">
        <f>Costs!H$40</f>
        <v>#DIV/0!</v>
      </c>
      <c r="I25" s="248" t="e">
        <f>Costs!I$40</f>
        <v>#DIV/0!</v>
      </c>
      <c r="J25" s="248" t="e">
        <f>Costs!J$40</f>
        <v>#DIV/0!</v>
      </c>
      <c r="K25" s="248" t="e">
        <f>Costs!K$40</f>
        <v>#DIV/0!</v>
      </c>
      <c r="L25" s="248" t="e">
        <f>Costs!L$40</f>
        <v>#DIV/0!</v>
      </c>
      <c r="M25" s="248" t="e">
        <f>Costs!M$40</f>
        <v>#DIV/0!</v>
      </c>
      <c r="N25" s="248" t="e">
        <f>Costs!N$40</f>
        <v>#DIV/0!</v>
      </c>
      <c r="O25" s="248" t="e">
        <f>Costs!O$40</f>
        <v>#DIV/0!</v>
      </c>
      <c r="P25" s="248" t="e">
        <f>Costs!P$40</f>
        <v>#DIV/0!</v>
      </c>
      <c r="Q25" s="248" t="e">
        <f>Costs!Q$40</f>
        <v>#DIV/0!</v>
      </c>
      <c r="R25" s="248" t="e">
        <f>Costs!R$40</f>
        <v>#DIV/0!</v>
      </c>
      <c r="S25" s="248" t="e">
        <f>Costs!S$40</f>
        <v>#DIV/0!</v>
      </c>
      <c r="T25" s="248" t="e">
        <f>Costs!T$40</f>
        <v>#DIV/0!</v>
      </c>
      <c r="U25" s="248" t="e">
        <f>Costs!U$40</f>
        <v>#DIV/0!</v>
      </c>
      <c r="V25" s="248" t="e">
        <f>Costs!V$40</f>
        <v>#DIV/0!</v>
      </c>
      <c r="W25" s="248" t="e">
        <f>Costs!W$40</f>
        <v>#DIV/0!</v>
      </c>
      <c r="X25" s="248" t="e">
        <f>Costs!X$40</f>
        <v>#DIV/0!</v>
      </c>
      <c r="Y25" s="248" t="e">
        <f>Costs!Y$40</f>
        <v>#DIV/0!</v>
      </c>
      <c r="Z25" s="248" t="e">
        <f>Costs!Z$40</f>
        <v>#DIV/0!</v>
      </c>
      <c r="AA25" s="248" t="e">
        <f>Costs!AA$40</f>
        <v>#DIV/0!</v>
      </c>
      <c r="AB25" s="248" t="e">
        <f>Costs!AB$40</f>
        <v>#DIV/0!</v>
      </c>
      <c r="AC25" s="248" t="e">
        <f>Costs!AC$40</f>
        <v>#DIV/0!</v>
      </c>
      <c r="AD25" s="248" t="e">
        <f>Costs!AD$40</f>
        <v>#DIV/0!</v>
      </c>
      <c r="AE25" s="248" t="e">
        <f>Costs!AE$40</f>
        <v>#DIV/0!</v>
      </c>
      <c r="AF25" s="248" t="e">
        <f>Costs!AF$40</f>
        <v>#DIV/0!</v>
      </c>
      <c r="AG25" s="248" t="e">
        <f>Costs!AG$40</f>
        <v>#DIV/0!</v>
      </c>
      <c r="AH25" s="248" t="e">
        <f>Costs!AH$40</f>
        <v>#DIV/0!</v>
      </c>
      <c r="AI25" s="248" t="e">
        <f>Costs!AI$40</f>
        <v>#DIV/0!</v>
      </c>
      <c r="AJ25" s="248" t="e">
        <f>Costs!AJ$40</f>
        <v>#DIV/0!</v>
      </c>
      <c r="AK25" s="248" t="e">
        <f>Costs!AK$40</f>
        <v>#DIV/0!</v>
      </c>
      <c r="AL25" s="248" t="e">
        <f>Costs!AL$40</f>
        <v>#DIV/0!</v>
      </c>
      <c r="AM25" s="248" t="e">
        <f>Costs!AM$40</f>
        <v>#DIV/0!</v>
      </c>
      <c r="AN25" s="248" t="e">
        <f>Costs!AN$40</f>
        <v>#DIV/0!</v>
      </c>
      <c r="AO25" s="248" t="e">
        <f>Costs!AO$40</f>
        <v>#DIV/0!</v>
      </c>
      <c r="AP25" s="248" t="e">
        <f>Costs!AP$40</f>
        <v>#DIV/0!</v>
      </c>
      <c r="AQ25" s="248" t="e">
        <f>Costs!AQ$40</f>
        <v>#DIV/0!</v>
      </c>
      <c r="AR25" s="248" t="e">
        <f>Costs!AR$40</f>
        <v>#DIV/0!</v>
      </c>
      <c r="AS25" s="248" t="e">
        <f>Costs!AS$40</f>
        <v>#DIV/0!</v>
      </c>
      <c r="AT25" s="248" t="e">
        <f>Costs!AT$40</f>
        <v>#DIV/0!</v>
      </c>
      <c r="AU25" s="248" t="e">
        <f>Costs!AU$40</f>
        <v>#DIV/0!</v>
      </c>
      <c r="AV25" s="248" t="e">
        <f>Costs!AV$40</f>
        <v>#DIV/0!</v>
      </c>
      <c r="AW25" s="248" t="e">
        <f>Costs!AW$40</f>
        <v>#DIV/0!</v>
      </c>
      <c r="AX25" s="248" t="e">
        <f>Costs!AX$40</f>
        <v>#DIV/0!</v>
      </c>
      <c r="AY25" s="248" t="e">
        <f>Costs!AY$40</f>
        <v>#DIV/0!</v>
      </c>
      <c r="AZ25" s="248" t="e">
        <f>Costs!AZ$40</f>
        <v>#DIV/0!</v>
      </c>
      <c r="BA25" s="248"/>
    </row>
    <row r="26" spans="1:54" s="251" customFormat="1" x14ac:dyDescent="0.25">
      <c r="A26" s="29"/>
      <c r="B26" s="120"/>
      <c r="C26" s="125"/>
      <c r="D26" s="148"/>
      <c r="E26" s="451" t="s">
        <v>355</v>
      </c>
      <c r="F26" s="519"/>
      <c r="G26" s="565" t="s">
        <v>296</v>
      </c>
      <c r="H26" s="332" t="e">
        <f>SUM(I26:BA26)</f>
        <v>#DIV/0!</v>
      </c>
      <c r="I26" s="333" t="e">
        <f>I25*$H$10</f>
        <v>#DIV/0!</v>
      </c>
      <c r="J26" s="333" t="e">
        <f t="shared" ref="J26:AZ26" si="2">J25*$H$10</f>
        <v>#DIV/0!</v>
      </c>
      <c r="K26" s="333" t="e">
        <f t="shared" si="2"/>
        <v>#DIV/0!</v>
      </c>
      <c r="L26" s="333" t="e">
        <f t="shared" si="2"/>
        <v>#DIV/0!</v>
      </c>
      <c r="M26" s="333" t="e">
        <f t="shared" si="2"/>
        <v>#DIV/0!</v>
      </c>
      <c r="N26" s="333" t="e">
        <f t="shared" si="2"/>
        <v>#DIV/0!</v>
      </c>
      <c r="O26" s="333" t="e">
        <f t="shared" si="2"/>
        <v>#DIV/0!</v>
      </c>
      <c r="P26" s="333" t="e">
        <f t="shared" si="2"/>
        <v>#DIV/0!</v>
      </c>
      <c r="Q26" s="333" t="e">
        <f t="shared" si="2"/>
        <v>#DIV/0!</v>
      </c>
      <c r="R26" s="333" t="e">
        <f t="shared" si="2"/>
        <v>#DIV/0!</v>
      </c>
      <c r="S26" s="333" t="e">
        <f t="shared" si="2"/>
        <v>#DIV/0!</v>
      </c>
      <c r="T26" s="333" t="e">
        <f t="shared" si="2"/>
        <v>#DIV/0!</v>
      </c>
      <c r="U26" s="333" t="e">
        <f t="shared" si="2"/>
        <v>#DIV/0!</v>
      </c>
      <c r="V26" s="333" t="e">
        <f t="shared" si="2"/>
        <v>#DIV/0!</v>
      </c>
      <c r="W26" s="333" t="e">
        <f t="shared" si="2"/>
        <v>#DIV/0!</v>
      </c>
      <c r="X26" s="333" t="e">
        <f t="shared" si="2"/>
        <v>#DIV/0!</v>
      </c>
      <c r="Y26" s="333" t="e">
        <f t="shared" si="2"/>
        <v>#DIV/0!</v>
      </c>
      <c r="Z26" s="333" t="e">
        <f t="shared" si="2"/>
        <v>#DIV/0!</v>
      </c>
      <c r="AA26" s="333" t="e">
        <f t="shared" si="2"/>
        <v>#DIV/0!</v>
      </c>
      <c r="AB26" s="333" t="e">
        <f t="shared" si="2"/>
        <v>#DIV/0!</v>
      </c>
      <c r="AC26" s="333" t="e">
        <f t="shared" si="2"/>
        <v>#DIV/0!</v>
      </c>
      <c r="AD26" s="333" t="e">
        <f t="shared" si="2"/>
        <v>#DIV/0!</v>
      </c>
      <c r="AE26" s="333" t="e">
        <f t="shared" si="2"/>
        <v>#DIV/0!</v>
      </c>
      <c r="AF26" s="333" t="e">
        <f t="shared" si="2"/>
        <v>#DIV/0!</v>
      </c>
      <c r="AG26" s="333" t="e">
        <f t="shared" si="2"/>
        <v>#DIV/0!</v>
      </c>
      <c r="AH26" s="333" t="e">
        <f t="shared" si="2"/>
        <v>#DIV/0!</v>
      </c>
      <c r="AI26" s="333" t="e">
        <f t="shared" si="2"/>
        <v>#DIV/0!</v>
      </c>
      <c r="AJ26" s="333" t="e">
        <f t="shared" si="2"/>
        <v>#DIV/0!</v>
      </c>
      <c r="AK26" s="333" t="e">
        <f t="shared" si="2"/>
        <v>#DIV/0!</v>
      </c>
      <c r="AL26" s="333" t="e">
        <f t="shared" si="2"/>
        <v>#DIV/0!</v>
      </c>
      <c r="AM26" s="333" t="e">
        <f t="shared" si="2"/>
        <v>#DIV/0!</v>
      </c>
      <c r="AN26" s="333" t="e">
        <f t="shared" si="2"/>
        <v>#DIV/0!</v>
      </c>
      <c r="AO26" s="333" t="e">
        <f t="shared" si="2"/>
        <v>#DIV/0!</v>
      </c>
      <c r="AP26" s="333" t="e">
        <f t="shared" si="2"/>
        <v>#DIV/0!</v>
      </c>
      <c r="AQ26" s="333" t="e">
        <f t="shared" si="2"/>
        <v>#DIV/0!</v>
      </c>
      <c r="AR26" s="333" t="e">
        <f t="shared" si="2"/>
        <v>#DIV/0!</v>
      </c>
      <c r="AS26" s="333" t="e">
        <f t="shared" si="2"/>
        <v>#DIV/0!</v>
      </c>
      <c r="AT26" s="333" t="e">
        <f t="shared" si="2"/>
        <v>#DIV/0!</v>
      </c>
      <c r="AU26" s="333" t="e">
        <f t="shared" si="2"/>
        <v>#DIV/0!</v>
      </c>
      <c r="AV26" s="333" t="e">
        <f t="shared" si="2"/>
        <v>#DIV/0!</v>
      </c>
      <c r="AW26" s="333" t="e">
        <f t="shared" si="2"/>
        <v>#DIV/0!</v>
      </c>
      <c r="AX26" s="333" t="e">
        <f t="shared" si="2"/>
        <v>#DIV/0!</v>
      </c>
      <c r="AY26" s="333" t="e">
        <f t="shared" si="2"/>
        <v>#DIV/0!</v>
      </c>
      <c r="AZ26" s="333" t="e">
        <f t="shared" si="2"/>
        <v>#DIV/0!</v>
      </c>
      <c r="BA26" s="333"/>
    </row>
    <row r="27" spans="1:54" s="251" customFormat="1" x14ac:dyDescent="0.25">
      <c r="A27" s="29"/>
      <c r="B27" s="120"/>
      <c r="C27" s="125"/>
      <c r="D27" s="148"/>
      <c r="E27" s="516"/>
      <c r="F27" s="505"/>
      <c r="G27" s="506"/>
      <c r="H27" s="241"/>
      <c r="I27" s="252"/>
      <c r="J27" s="252"/>
      <c r="K27" s="252"/>
      <c r="L27" s="252"/>
      <c r="M27" s="252"/>
      <c r="N27" s="252"/>
      <c r="O27" s="252"/>
      <c r="P27" s="252"/>
      <c r="Q27" s="252"/>
      <c r="R27" s="252"/>
      <c r="S27" s="252"/>
      <c r="T27" s="252"/>
      <c r="U27" s="252"/>
      <c r="V27" s="252"/>
      <c r="W27" s="252"/>
      <c r="X27" s="252"/>
      <c r="Y27" s="252"/>
      <c r="Z27" s="252"/>
      <c r="AA27" s="252"/>
      <c r="AB27" s="252"/>
      <c r="AC27" s="252"/>
      <c r="AD27" s="252"/>
      <c r="AE27" s="252"/>
      <c r="AF27" s="252"/>
      <c r="AG27" s="252"/>
      <c r="AH27" s="252"/>
      <c r="AI27" s="252"/>
      <c r="AJ27" s="252"/>
      <c r="AK27" s="252"/>
      <c r="AL27" s="252"/>
      <c r="AM27" s="252"/>
      <c r="AN27" s="252"/>
      <c r="AO27" s="252"/>
      <c r="AP27" s="252"/>
      <c r="AQ27" s="252"/>
      <c r="AR27" s="252"/>
      <c r="AS27" s="252"/>
      <c r="AT27" s="252"/>
      <c r="AU27" s="252"/>
      <c r="AV27" s="252"/>
      <c r="AW27" s="252"/>
      <c r="AX27" s="252"/>
      <c r="AY27" s="252"/>
      <c r="AZ27" s="252"/>
      <c r="BA27" s="252"/>
    </row>
    <row r="28" spans="1:54" s="251" customFormat="1" x14ac:dyDescent="0.25">
      <c r="A28" s="29"/>
      <c r="B28" s="120"/>
      <c r="C28" s="130" t="s">
        <v>252</v>
      </c>
      <c r="D28" s="148"/>
      <c r="E28" s="516"/>
      <c r="F28" s="505"/>
      <c r="G28" s="506"/>
      <c r="H28" s="241"/>
      <c r="I28" s="252"/>
      <c r="J28" s="252"/>
      <c r="K28" s="252"/>
      <c r="L28" s="252"/>
      <c r="M28" s="252"/>
      <c r="N28" s="252"/>
      <c r="O28" s="252"/>
      <c r="P28" s="252"/>
      <c r="Q28" s="252"/>
      <c r="R28" s="252"/>
      <c r="S28" s="252"/>
      <c r="T28" s="252"/>
      <c r="U28" s="252"/>
      <c r="V28" s="252"/>
      <c r="W28" s="252"/>
      <c r="X28" s="252"/>
      <c r="Y28" s="252"/>
      <c r="Z28" s="252"/>
      <c r="AA28" s="252"/>
      <c r="AB28" s="252"/>
      <c r="AC28" s="252"/>
      <c r="AD28" s="252"/>
      <c r="AE28" s="252"/>
      <c r="AF28" s="252"/>
      <c r="AG28" s="252"/>
      <c r="AH28" s="252"/>
      <c r="AI28" s="252"/>
      <c r="AJ28" s="252"/>
      <c r="AK28" s="252"/>
      <c r="AL28" s="252"/>
      <c r="AM28" s="252"/>
      <c r="AN28" s="252"/>
      <c r="AO28" s="252"/>
      <c r="AP28" s="252"/>
      <c r="AQ28" s="252"/>
      <c r="AR28" s="252"/>
      <c r="AS28" s="252"/>
      <c r="AT28" s="252"/>
      <c r="AU28" s="252"/>
      <c r="AV28" s="252"/>
      <c r="AW28" s="252"/>
      <c r="AX28" s="252"/>
      <c r="AY28" s="252"/>
      <c r="AZ28" s="252"/>
      <c r="BA28" s="252"/>
    </row>
    <row r="29" spans="1:54" s="55" customFormat="1" x14ac:dyDescent="0.25">
      <c r="A29" s="1"/>
      <c r="B29" s="2"/>
      <c r="C29" s="16"/>
      <c r="D29" s="3"/>
      <c r="E29" s="571" t="str">
        <f>Costs!E$47</f>
        <v>Total O&amp;M Costs - Escalated</v>
      </c>
      <c r="F29" s="571">
        <f>Costs!F$47</f>
        <v>0</v>
      </c>
      <c r="G29" s="571" t="str">
        <f>Costs!G$47</f>
        <v>YOE$</v>
      </c>
      <c r="H29" s="250" t="e">
        <f>Costs!H$47</f>
        <v>#DIV/0!</v>
      </c>
      <c r="I29" s="248" t="e">
        <f>Costs!I$47</f>
        <v>#DIV/0!</v>
      </c>
      <c r="J29" s="248" t="e">
        <f>Costs!J$47</f>
        <v>#DIV/0!</v>
      </c>
      <c r="K29" s="248" t="e">
        <f>Costs!K$47</f>
        <v>#DIV/0!</v>
      </c>
      <c r="L29" s="248" t="e">
        <f>Costs!L$47</f>
        <v>#DIV/0!</v>
      </c>
      <c r="M29" s="248" t="e">
        <f>Costs!M$47</f>
        <v>#DIV/0!</v>
      </c>
      <c r="N29" s="248" t="e">
        <f>Costs!N$47</f>
        <v>#DIV/0!</v>
      </c>
      <c r="O29" s="248" t="e">
        <f>Costs!O$47</f>
        <v>#DIV/0!</v>
      </c>
      <c r="P29" s="248" t="e">
        <f>Costs!P$47</f>
        <v>#DIV/0!</v>
      </c>
      <c r="Q29" s="248" t="e">
        <f>Costs!Q$47</f>
        <v>#DIV/0!</v>
      </c>
      <c r="R29" s="248" t="e">
        <f>Costs!R$47</f>
        <v>#DIV/0!</v>
      </c>
      <c r="S29" s="248" t="e">
        <f>Costs!S$47</f>
        <v>#DIV/0!</v>
      </c>
      <c r="T29" s="248" t="e">
        <f>Costs!T$47</f>
        <v>#DIV/0!</v>
      </c>
      <c r="U29" s="248" t="e">
        <f>Costs!U$47</f>
        <v>#DIV/0!</v>
      </c>
      <c r="V29" s="248" t="e">
        <f>Costs!V$47</f>
        <v>#DIV/0!</v>
      </c>
      <c r="W29" s="248" t="e">
        <f>Costs!W$47</f>
        <v>#DIV/0!</v>
      </c>
      <c r="X29" s="248" t="e">
        <f>Costs!X$47</f>
        <v>#DIV/0!</v>
      </c>
      <c r="Y29" s="248" t="e">
        <f>Costs!Y$47</f>
        <v>#DIV/0!</v>
      </c>
      <c r="Z29" s="248" t="e">
        <f>Costs!Z$47</f>
        <v>#DIV/0!</v>
      </c>
      <c r="AA29" s="248" t="e">
        <f>Costs!AA$47</f>
        <v>#DIV/0!</v>
      </c>
      <c r="AB29" s="248" t="e">
        <f>Costs!AB$47</f>
        <v>#DIV/0!</v>
      </c>
      <c r="AC29" s="248" t="e">
        <f>Costs!AC$47</f>
        <v>#DIV/0!</v>
      </c>
      <c r="AD29" s="248" t="e">
        <f>Costs!AD$47</f>
        <v>#DIV/0!</v>
      </c>
      <c r="AE29" s="248" t="e">
        <f>Costs!AE$47</f>
        <v>#DIV/0!</v>
      </c>
      <c r="AF29" s="248" t="e">
        <f>Costs!AF$47</f>
        <v>#DIV/0!</v>
      </c>
      <c r="AG29" s="248" t="e">
        <f>Costs!AG$47</f>
        <v>#DIV/0!</v>
      </c>
      <c r="AH29" s="248" t="e">
        <f>Costs!AH$47</f>
        <v>#DIV/0!</v>
      </c>
      <c r="AI29" s="248" t="e">
        <f>Costs!AI$47</f>
        <v>#DIV/0!</v>
      </c>
      <c r="AJ29" s="248" t="e">
        <f>Costs!AJ$47</f>
        <v>#DIV/0!</v>
      </c>
      <c r="AK29" s="248" t="e">
        <f>Costs!AK$47</f>
        <v>#DIV/0!</v>
      </c>
      <c r="AL29" s="248" t="e">
        <f>Costs!AL$47</f>
        <v>#DIV/0!</v>
      </c>
      <c r="AM29" s="248" t="e">
        <f>Costs!AM$47</f>
        <v>#DIV/0!</v>
      </c>
      <c r="AN29" s="248" t="e">
        <f>Costs!AN$47</f>
        <v>#DIV/0!</v>
      </c>
      <c r="AO29" s="248" t="e">
        <f>Costs!AO$47</f>
        <v>#DIV/0!</v>
      </c>
      <c r="AP29" s="248" t="e">
        <f>Costs!AP$47</f>
        <v>#DIV/0!</v>
      </c>
      <c r="AQ29" s="248" t="e">
        <f>Costs!AQ$47</f>
        <v>#DIV/0!</v>
      </c>
      <c r="AR29" s="248" t="e">
        <f>Costs!AR$47</f>
        <v>#DIV/0!</v>
      </c>
      <c r="AS29" s="248" t="e">
        <f>Costs!AS$47</f>
        <v>#DIV/0!</v>
      </c>
      <c r="AT29" s="248" t="e">
        <f>Costs!AT$47</f>
        <v>#DIV/0!</v>
      </c>
      <c r="AU29" s="248" t="e">
        <f>Costs!AU$47</f>
        <v>#DIV/0!</v>
      </c>
      <c r="AV29" s="248" t="e">
        <f>Costs!AV$47</f>
        <v>#DIV/0!</v>
      </c>
      <c r="AW29" s="248" t="e">
        <f>Costs!AW$47</f>
        <v>#DIV/0!</v>
      </c>
      <c r="AX29" s="248" t="e">
        <f>Costs!AX$47</f>
        <v>#DIV/0!</v>
      </c>
      <c r="AY29" s="248" t="e">
        <f>Costs!AY$47</f>
        <v>#DIV/0!</v>
      </c>
      <c r="AZ29" s="248" t="e">
        <f>Costs!AZ$47</f>
        <v>#DIV/0!</v>
      </c>
      <c r="BA29" s="248"/>
    </row>
    <row r="30" spans="1:54" s="55" customFormat="1" x14ac:dyDescent="0.25">
      <c r="A30" s="4"/>
      <c r="B30" s="2"/>
      <c r="C30" s="16"/>
      <c r="D30" s="186"/>
      <c r="E30" s="451" t="s">
        <v>356</v>
      </c>
      <c r="F30" s="451"/>
      <c r="G30" s="451" t="s">
        <v>252</v>
      </c>
      <c r="H30" s="431" t="e">
        <f>SUM(I30:BA30)</f>
        <v>#DIV/0!</v>
      </c>
      <c r="I30" s="331" t="e">
        <f>I29*$H$12</f>
        <v>#DIV/0!</v>
      </c>
      <c r="J30" s="331" t="e">
        <f t="shared" ref="J30:AZ30" si="3">J29*$H$12</f>
        <v>#DIV/0!</v>
      </c>
      <c r="K30" s="331" t="e">
        <f t="shared" si="3"/>
        <v>#DIV/0!</v>
      </c>
      <c r="L30" s="331" t="e">
        <f t="shared" si="3"/>
        <v>#DIV/0!</v>
      </c>
      <c r="M30" s="331" t="e">
        <f t="shared" si="3"/>
        <v>#DIV/0!</v>
      </c>
      <c r="N30" s="331" t="e">
        <f t="shared" si="3"/>
        <v>#DIV/0!</v>
      </c>
      <c r="O30" s="331" t="e">
        <f t="shared" si="3"/>
        <v>#DIV/0!</v>
      </c>
      <c r="P30" s="331" t="e">
        <f t="shared" si="3"/>
        <v>#DIV/0!</v>
      </c>
      <c r="Q30" s="331" t="e">
        <f t="shared" si="3"/>
        <v>#DIV/0!</v>
      </c>
      <c r="R30" s="331" t="e">
        <f t="shared" si="3"/>
        <v>#DIV/0!</v>
      </c>
      <c r="S30" s="331" t="e">
        <f t="shared" si="3"/>
        <v>#DIV/0!</v>
      </c>
      <c r="T30" s="331" t="e">
        <f t="shared" si="3"/>
        <v>#DIV/0!</v>
      </c>
      <c r="U30" s="331" t="e">
        <f t="shared" si="3"/>
        <v>#DIV/0!</v>
      </c>
      <c r="V30" s="331" t="e">
        <f t="shared" si="3"/>
        <v>#DIV/0!</v>
      </c>
      <c r="W30" s="331" t="e">
        <f t="shared" si="3"/>
        <v>#DIV/0!</v>
      </c>
      <c r="X30" s="331" t="e">
        <f t="shared" si="3"/>
        <v>#DIV/0!</v>
      </c>
      <c r="Y30" s="331" t="e">
        <f t="shared" si="3"/>
        <v>#DIV/0!</v>
      </c>
      <c r="Z30" s="331" t="e">
        <f t="shared" si="3"/>
        <v>#DIV/0!</v>
      </c>
      <c r="AA30" s="331" t="e">
        <f t="shared" si="3"/>
        <v>#DIV/0!</v>
      </c>
      <c r="AB30" s="331" t="e">
        <f t="shared" si="3"/>
        <v>#DIV/0!</v>
      </c>
      <c r="AC30" s="331" t="e">
        <f t="shared" si="3"/>
        <v>#DIV/0!</v>
      </c>
      <c r="AD30" s="331" t="e">
        <f t="shared" si="3"/>
        <v>#DIV/0!</v>
      </c>
      <c r="AE30" s="331" t="e">
        <f t="shared" si="3"/>
        <v>#DIV/0!</v>
      </c>
      <c r="AF30" s="331" t="e">
        <f t="shared" si="3"/>
        <v>#DIV/0!</v>
      </c>
      <c r="AG30" s="331" t="e">
        <f t="shared" si="3"/>
        <v>#DIV/0!</v>
      </c>
      <c r="AH30" s="331" t="e">
        <f t="shared" si="3"/>
        <v>#DIV/0!</v>
      </c>
      <c r="AI30" s="331" t="e">
        <f t="shared" si="3"/>
        <v>#DIV/0!</v>
      </c>
      <c r="AJ30" s="331" t="e">
        <f t="shared" si="3"/>
        <v>#DIV/0!</v>
      </c>
      <c r="AK30" s="331" t="e">
        <f t="shared" si="3"/>
        <v>#DIV/0!</v>
      </c>
      <c r="AL30" s="331" t="e">
        <f t="shared" si="3"/>
        <v>#DIV/0!</v>
      </c>
      <c r="AM30" s="331" t="e">
        <f t="shared" si="3"/>
        <v>#DIV/0!</v>
      </c>
      <c r="AN30" s="331" t="e">
        <f t="shared" si="3"/>
        <v>#DIV/0!</v>
      </c>
      <c r="AO30" s="331" t="e">
        <f t="shared" si="3"/>
        <v>#DIV/0!</v>
      </c>
      <c r="AP30" s="331" t="e">
        <f t="shared" si="3"/>
        <v>#DIV/0!</v>
      </c>
      <c r="AQ30" s="331" t="e">
        <f t="shared" si="3"/>
        <v>#DIV/0!</v>
      </c>
      <c r="AR30" s="331" t="e">
        <f t="shared" si="3"/>
        <v>#DIV/0!</v>
      </c>
      <c r="AS30" s="331" t="e">
        <f t="shared" si="3"/>
        <v>#DIV/0!</v>
      </c>
      <c r="AT30" s="331" t="e">
        <f t="shared" si="3"/>
        <v>#DIV/0!</v>
      </c>
      <c r="AU30" s="331" t="e">
        <f t="shared" si="3"/>
        <v>#DIV/0!</v>
      </c>
      <c r="AV30" s="331" t="e">
        <f t="shared" si="3"/>
        <v>#DIV/0!</v>
      </c>
      <c r="AW30" s="331" t="e">
        <f t="shared" si="3"/>
        <v>#DIV/0!</v>
      </c>
      <c r="AX30" s="331" t="e">
        <f t="shared" si="3"/>
        <v>#DIV/0!</v>
      </c>
      <c r="AY30" s="331" t="e">
        <f t="shared" si="3"/>
        <v>#DIV/0!</v>
      </c>
      <c r="AZ30" s="331" t="e">
        <f t="shared" si="3"/>
        <v>#DIV/0!</v>
      </c>
      <c r="BA30" s="331"/>
      <c r="BB30" s="320"/>
    </row>
    <row r="31" spans="1:54" x14ac:dyDescent="0.25">
      <c r="E31" s="418"/>
      <c r="F31" s="418"/>
      <c r="G31" s="418"/>
      <c r="H31" s="215"/>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150"/>
      <c r="AL31" s="150"/>
      <c r="AM31" s="150"/>
      <c r="AN31" s="150"/>
      <c r="AO31" s="150"/>
      <c r="AP31" s="150"/>
      <c r="AQ31" s="150"/>
      <c r="AR31" s="150"/>
      <c r="AS31" s="150"/>
      <c r="AT31" s="150"/>
      <c r="AU31" s="150"/>
      <c r="AV31" s="150"/>
      <c r="AW31" s="150"/>
      <c r="AX31" s="150"/>
      <c r="AY31" s="150"/>
      <c r="AZ31" s="150"/>
      <c r="BA31" s="150"/>
    </row>
    <row r="32" spans="1:54" hidden="1" x14ac:dyDescent="0.25">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row>
    <row r="33" spans="5:53" hidden="1" x14ac:dyDescent="0.25">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row>
    <row r="34" spans="5:53" hidden="1" x14ac:dyDescent="0.25">
      <c r="E34" s="72"/>
      <c r="F34" s="72"/>
      <c r="G34" s="72"/>
      <c r="H34" s="26"/>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row>
    <row r="35" spans="5:53" hidden="1" x14ac:dyDescent="0.25">
      <c r="E35" s="281"/>
      <c r="F35" s="281"/>
      <c r="G35" s="281"/>
      <c r="H35" s="194"/>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row>
    <row r="36" spans="5:53" hidden="1" x14ac:dyDescent="0.25">
      <c r="H36" s="26"/>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row>
    <row r="37" spans="5:53" hidden="1" x14ac:dyDescent="0.25">
      <c r="E37" s="72"/>
      <c r="F37" s="72"/>
      <c r="G37" s="72"/>
      <c r="H37" s="26"/>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row>
    <row r="38" spans="5:53" hidden="1" x14ac:dyDescent="0.25">
      <c r="H38" s="138"/>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row>
    <row r="39" spans="5:53" hidden="1" x14ac:dyDescent="0.25">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row>
    <row r="40" spans="5:53" hidden="1" x14ac:dyDescent="0.25">
      <c r="E40" s="72"/>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row>
    <row r="41" spans="5:53" hidden="1" x14ac:dyDescent="0.25">
      <c r="H41" s="242"/>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row>
    <row r="42" spans="5:53" hidden="1" x14ac:dyDescent="0.25">
      <c r="H42" s="242"/>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row>
    <row r="43" spans="5:53" hidden="1" x14ac:dyDescent="0.25">
      <c r="H43" s="243"/>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row>
    <row r="44" spans="5:53" hidden="1" x14ac:dyDescent="0.25">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row>
    <row r="45" spans="5:53" hidden="1" x14ac:dyDescent="0.25">
      <c r="E45" s="72"/>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row>
    <row r="46" spans="5:53" hidden="1" x14ac:dyDescent="0.25">
      <c r="H46" s="244"/>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row>
    <row r="47" spans="5:53" hidden="1" x14ac:dyDescent="0.25">
      <c r="H47" s="244"/>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row>
    <row r="48" spans="5:53" hidden="1" x14ac:dyDescent="0.25">
      <c r="H48" s="244"/>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row>
    <row r="49" spans="4:53" hidden="1" x14ac:dyDescent="0.25">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row>
    <row r="50" spans="4:53" hidden="1" x14ac:dyDescent="0.25">
      <c r="E50" s="72"/>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row>
    <row r="51" spans="4:53" hidden="1" x14ac:dyDescent="0.25">
      <c r="E51" s="281"/>
      <c r="F51" s="281"/>
      <c r="G51" s="281"/>
      <c r="H51" s="245"/>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row>
    <row r="52" spans="4:53" hidden="1" x14ac:dyDescent="0.25">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row>
    <row r="53" spans="4:53" hidden="1" x14ac:dyDescent="0.25">
      <c r="D53" s="16"/>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row>
    <row r="54" spans="4:53" hidden="1" x14ac:dyDescent="0.25">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row>
    <row r="55" spans="4:53" hidden="1" x14ac:dyDescent="0.25">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row>
    <row r="56" spans="4:53" hidden="1" x14ac:dyDescent="0.25">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row>
    <row r="57" spans="4:53" hidden="1" x14ac:dyDescent="0.25">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row>
    <row r="58" spans="4:53" hidden="1" x14ac:dyDescent="0.25">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row>
    <row r="59" spans="4:53" hidden="1" x14ac:dyDescent="0.25">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row>
    <row r="60" spans="4:53" hidden="1" x14ac:dyDescent="0.25">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row>
    <row r="61" spans="4:53" hidden="1" x14ac:dyDescent="0.25">
      <c r="E61" s="281"/>
      <c r="F61" s="281"/>
      <c r="G61" s="281"/>
      <c r="H61" s="26"/>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row>
    <row r="62" spans="4:53" hidden="1" x14ac:dyDescent="0.25">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row>
    <row r="63" spans="4:53" hidden="1" x14ac:dyDescent="0.25">
      <c r="E63" s="72"/>
      <c r="H63" s="246"/>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row>
    <row r="64" spans="4:53" hidden="1" x14ac:dyDescent="0.25">
      <c r="E64" s="72"/>
      <c r="H64" s="26"/>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row>
    <row r="65" spans="5:53" hidden="1" x14ac:dyDescent="0.25">
      <c r="E65" s="72"/>
      <c r="H65" s="246"/>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row>
    <row r="66" spans="5:53" hidden="1" x14ac:dyDescent="0.25">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row>
    <row r="67" spans="5:53" hidden="1" x14ac:dyDescent="0.25">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row>
    <row r="68" spans="5:53" hidden="1" x14ac:dyDescent="0.25">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row>
    <row r="69" spans="5:53" hidden="1" x14ac:dyDescent="0.25">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row>
    <row r="70" spans="5:53" hidden="1" x14ac:dyDescent="0.25">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row>
    <row r="71" spans="5:53" hidden="1" x14ac:dyDescent="0.25">
      <c r="H71" s="244"/>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row>
    <row r="72" spans="5:53" hidden="1" x14ac:dyDescent="0.25">
      <c r="H72" s="244"/>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row>
    <row r="73" spans="5:53" hidden="1" x14ac:dyDescent="0.25">
      <c r="H73" s="244"/>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row>
    <row r="74" spans="5:53" hidden="1" x14ac:dyDescent="0.25">
      <c r="H74" s="244"/>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row>
  </sheetData>
  <sheetProtection sheet="1" objects="1" scenarios="1"/>
  <dataConsolidate/>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6BE59-C3B1-4140-B0AA-45AA1739620E}">
  <sheetPr>
    <tabColor theme="7"/>
  </sheetPr>
  <dimension ref="A1:BE160"/>
  <sheetViews>
    <sheetView showGridLines="0" zoomScale="90" zoomScaleNormal="90" workbookViewId="0">
      <pane xSplit="8" ySplit="5" topLeftCell="I6" activePane="bottomRight" state="frozen"/>
      <selection pane="topRight"/>
      <selection pane="bottomLeft"/>
      <selection pane="bottomRight" activeCell="E12" sqref="E12"/>
    </sheetView>
  </sheetViews>
  <sheetFormatPr defaultColWidth="0" defaultRowHeight="15" customHeight="1" zeroHeight="1" x14ac:dyDescent="0.25"/>
  <cols>
    <col min="1" max="1" width="1.5703125" style="1" customWidth="1"/>
    <col min="2" max="2" width="1.5703125" style="99" customWidth="1"/>
    <col min="3" max="3" width="1.5703125" style="130" customWidth="1"/>
    <col min="4" max="4" width="1.5703125" style="64" customWidth="1"/>
    <col min="5" max="5" width="50.5703125" style="447" customWidth="1"/>
    <col min="6" max="7" width="15.5703125" style="447" customWidth="1"/>
    <col min="8" max="8" width="15.42578125" style="208" bestFit="1" customWidth="1"/>
    <col min="9" max="52" width="11.5703125" style="17" customWidth="1"/>
    <col min="53" max="53" width="11.5703125" style="17" hidden="1" customWidth="1"/>
    <col min="54" max="54" width="9.140625" style="4" hidden="1" customWidth="1"/>
    <col min="55" max="57" width="0" style="4" hidden="1" customWidth="1"/>
    <col min="58" max="16384" width="9.140625" style="4" hidden="1"/>
  </cols>
  <sheetData>
    <row r="1" spans="1:53" ht="5.0999999999999996" customHeight="1" x14ac:dyDescent="0.25">
      <c r="B1" s="2"/>
      <c r="C1" s="16"/>
      <c r="D1" s="3"/>
      <c r="E1" s="280"/>
      <c r="F1" s="280"/>
      <c r="G1" s="280"/>
      <c r="H1" s="191"/>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row>
    <row r="2" spans="1:53" x14ac:dyDescent="0.25">
      <c r="B2" s="2"/>
      <c r="C2" s="16"/>
      <c r="D2" s="3"/>
      <c r="E2" s="280"/>
      <c r="F2" s="280"/>
      <c r="G2" s="280"/>
      <c r="H2" s="26" t="str">
        <f>Discount!H2</f>
        <v>Calendar Year</v>
      </c>
      <c r="I2" s="1">
        <f>Discount!I2</f>
        <v>2021</v>
      </c>
      <c r="J2" s="1">
        <f>Discount!J2</f>
        <v>2022</v>
      </c>
      <c r="K2" s="1">
        <f>Discount!K2</f>
        <v>2023</v>
      </c>
      <c r="L2" s="1">
        <f>Discount!L2</f>
        <v>2024</v>
      </c>
      <c r="M2" s="1">
        <f>Discount!M2</f>
        <v>2025</v>
      </c>
      <c r="N2" s="1">
        <f>Discount!N2</f>
        <v>2026</v>
      </c>
      <c r="O2" s="1">
        <f>Discount!O2</f>
        <v>2027</v>
      </c>
      <c r="P2" s="1">
        <f>Discount!P2</f>
        <v>2028</v>
      </c>
      <c r="Q2" s="1">
        <f>Discount!Q2</f>
        <v>2029</v>
      </c>
      <c r="R2" s="1">
        <f>Discount!R2</f>
        <v>2030</v>
      </c>
      <c r="S2" s="1">
        <f>Discount!S2</f>
        <v>2031</v>
      </c>
      <c r="T2" s="1">
        <f>Discount!T2</f>
        <v>2032</v>
      </c>
      <c r="U2" s="1">
        <f>Discount!U2</f>
        <v>2033</v>
      </c>
      <c r="V2" s="1">
        <f>Discount!V2</f>
        <v>2034</v>
      </c>
      <c r="W2" s="1">
        <f>Discount!W2</f>
        <v>2035</v>
      </c>
      <c r="X2" s="1">
        <f>Discount!X2</f>
        <v>2036</v>
      </c>
      <c r="Y2" s="1">
        <f>Discount!Y2</f>
        <v>2037</v>
      </c>
      <c r="Z2" s="1">
        <f>Discount!Z2</f>
        <v>2038</v>
      </c>
      <c r="AA2" s="1">
        <f>Discount!AA2</f>
        <v>2039</v>
      </c>
      <c r="AB2" s="1">
        <f>Discount!AB2</f>
        <v>2040</v>
      </c>
      <c r="AC2" s="1">
        <f>Discount!AC2</f>
        <v>2041</v>
      </c>
      <c r="AD2" s="1">
        <f>Discount!AD2</f>
        <v>2042</v>
      </c>
      <c r="AE2" s="1">
        <f>Discount!AE2</f>
        <v>2043</v>
      </c>
      <c r="AF2" s="1">
        <f>Discount!AF2</f>
        <v>2044</v>
      </c>
      <c r="AG2" s="1">
        <f>Discount!AG2</f>
        <v>2045</v>
      </c>
      <c r="AH2" s="1">
        <f>Discount!AH2</f>
        <v>2046</v>
      </c>
      <c r="AI2" s="1">
        <f>Discount!AI2</f>
        <v>2047</v>
      </c>
      <c r="AJ2" s="1">
        <f>Discount!AJ2</f>
        <v>2048</v>
      </c>
      <c r="AK2" s="1">
        <f>Discount!AK2</f>
        <v>2049</v>
      </c>
      <c r="AL2" s="1">
        <f>Discount!AL2</f>
        <v>2050</v>
      </c>
      <c r="AM2" s="1">
        <f>Discount!AM2</f>
        <v>2051</v>
      </c>
      <c r="AN2" s="1">
        <f>Discount!AN2</f>
        <v>2052</v>
      </c>
      <c r="AO2" s="1">
        <f>Discount!AO2</f>
        <v>2053</v>
      </c>
      <c r="AP2" s="1">
        <f>Discount!AP2</f>
        <v>2054</v>
      </c>
      <c r="AQ2" s="1">
        <f>Discount!AQ2</f>
        <v>2055</v>
      </c>
      <c r="AR2" s="1">
        <f>Discount!AR2</f>
        <v>2056</v>
      </c>
      <c r="AS2" s="1">
        <f>Discount!AS2</f>
        <v>2057</v>
      </c>
      <c r="AT2" s="1">
        <f>Discount!AT2</f>
        <v>2058</v>
      </c>
      <c r="AU2" s="1">
        <f>Discount!AU2</f>
        <v>2059</v>
      </c>
      <c r="AV2" s="1">
        <f>Discount!AV2</f>
        <v>2060</v>
      </c>
      <c r="AW2" s="1">
        <f>Discount!AW2</f>
        <v>2061</v>
      </c>
      <c r="AX2" s="1">
        <f>Discount!AX2</f>
        <v>2062</v>
      </c>
      <c r="AY2" s="1">
        <f>Discount!AY2</f>
        <v>2063</v>
      </c>
      <c r="AZ2" s="1">
        <f>Discount!AZ2</f>
        <v>2064</v>
      </c>
      <c r="BA2" s="1"/>
    </row>
    <row r="3" spans="1:53" s="29" customFormat="1" ht="15" customHeight="1" x14ac:dyDescent="0.25">
      <c r="A3" s="88"/>
      <c r="B3" s="120"/>
      <c r="C3" s="125"/>
      <c r="D3" s="63"/>
      <c r="E3" s="439" t="str">
        <f>Discount!E$15</f>
        <v>Escalation Factor</v>
      </c>
      <c r="F3" s="439" t="str">
        <f>Discount!F$15</f>
        <v>Calculated</v>
      </c>
      <c r="G3" s="439" t="str">
        <f>Discount!G$15</f>
        <v>Factor</v>
      </c>
      <c r="H3" s="218">
        <f>Discount!H$15</f>
        <v>0</v>
      </c>
      <c r="I3" s="216">
        <f>Discount!I$15</f>
        <v>3.7545005085123648E+17</v>
      </c>
      <c r="J3" s="216">
        <f>Discount!J$15</f>
        <v>3.8304353427254784E+17</v>
      </c>
      <c r="K3" s="216">
        <f>Discount!K$15</f>
        <v>3.9079059602029421E+17</v>
      </c>
      <c r="L3" s="216">
        <f>Discount!L$15</f>
        <v>3.986943422186407E+17</v>
      </c>
      <c r="M3" s="216">
        <f>Discount!M$15</f>
        <v>4.0675794181316422E+17</v>
      </c>
      <c r="N3" s="216">
        <f>Discount!N$15</f>
        <v>4.1498462784141773E+17</v>
      </c>
      <c r="O3" s="216">
        <f>Discount!O$15</f>
        <v>4.2337769872919187E+17</v>
      </c>
      <c r="P3" s="216">
        <f>Discount!P$15</f>
        <v>4.3194051961299264E+17</v>
      </c>
      <c r="Q3" s="216">
        <f>Discount!Q$15</f>
        <v>4.4067652368926701E+17</v>
      </c>
      <c r="R3" s="216">
        <f>Discount!R$15</f>
        <v>4.4958921359091629E+17</v>
      </c>
      <c r="S3" s="216">
        <f>Discount!S$15</f>
        <v>4.586821627916496E+17</v>
      </c>
      <c r="T3" s="216">
        <f>Discount!T$15</f>
        <v>4.6795901703873997E+17</v>
      </c>
      <c r="U3" s="216">
        <f>Discount!U$15</f>
        <v>4.7742349581475898E+17</v>
      </c>
      <c r="V3" s="216">
        <f>Discount!V$15</f>
        <v>4.8707939382887405E+17</v>
      </c>
      <c r="W3" s="216">
        <f>Discount!W$15</f>
        <v>4.9693058253830739E+17</v>
      </c>
      <c r="X3" s="216">
        <f>Discount!X$15</f>
        <v>5.0698101170056723E+17</v>
      </c>
      <c r="Y3" s="216">
        <f>Discount!Y$15</f>
        <v>5.1723471095707162E+17</v>
      </c>
      <c r="Z3" s="216">
        <f>Discount!Z$15</f>
        <v>5.2769579144880262E+17</v>
      </c>
      <c r="AA3" s="216">
        <f>Discount!AA$15</f>
        <v>5.3836844746463533E+17</v>
      </c>
      <c r="AB3" s="216">
        <f>Discount!AB$15</f>
        <v>5.4925695812300704E+17</v>
      </c>
      <c r="AC3" s="216">
        <f>Discount!AC$15</f>
        <v>5.6036568908759392E+17</v>
      </c>
      <c r="AD3" s="216">
        <f>Discount!AD$15</f>
        <v>5.7169909431769286E+17</v>
      </c>
      <c r="AE3" s="216">
        <f>Discount!AE$15</f>
        <v>5.8326171785399962E+17</v>
      </c>
      <c r="AF3" s="216">
        <f>Discount!AF$15</f>
        <v>5.9505819564050739E+17</v>
      </c>
      <c r="AG3" s="216">
        <f>Discount!AG$15</f>
        <v>6.0709325738325312E+17</v>
      </c>
      <c r="AH3" s="216">
        <f>Discount!AH$15</f>
        <v>6.1937172844665472E+17</v>
      </c>
      <c r="AI3" s="216">
        <f>Discount!AI$15</f>
        <v>6.3189853178820518E+17</v>
      </c>
      <c r="AJ3" s="216">
        <f>Discount!AJ$15</f>
        <v>6.4467868993229325E+17</v>
      </c>
      <c r="AK3" s="216">
        <f>Discount!AK$15</f>
        <v>6.5771732698394522E+17</v>
      </c>
      <c r="AL3" s="216">
        <f>Discount!AL$15</f>
        <v>6.7101967068329562E+17</v>
      </c>
      <c r="AM3" s="216">
        <f>Discount!AM$15</f>
        <v>6.8459105450160883E+17</v>
      </c>
      <c r="AN3" s="216">
        <f>Discount!AN$15</f>
        <v>6.984369197796928E+17</v>
      </c>
      <c r="AO3" s="216">
        <f>Discount!AO$15</f>
        <v>7.1256281790956198E+17</v>
      </c>
      <c r="AP3" s="216">
        <f>Discount!AP$15</f>
        <v>7.2697441256022579E+17</v>
      </c>
      <c r="AQ3" s="216">
        <f>Discount!AQ$15</f>
        <v>7.4167748194849126E+17</v>
      </c>
      <c r="AR3" s="216">
        <f>Discount!AR$15</f>
        <v>7.5667792115569574E+17</v>
      </c>
      <c r="AS3" s="216">
        <f>Discount!AS$15</f>
        <v>7.7198174449129216E+17</v>
      </c>
      <c r="AT3" s="216">
        <f>Discount!AT$15</f>
        <v>7.8759508790424141E+17</v>
      </c>
      <c r="AU3" s="216">
        <f>Discount!AU$15</f>
        <v>8.0352421144317171E+17</v>
      </c>
      <c r="AV3" s="216">
        <f>Discount!AV$15</f>
        <v>8.1977550176629798E+17</v>
      </c>
      <c r="AW3" s="216">
        <f>Discount!AW$15</f>
        <v>8.3635547470210138E+17</v>
      </c>
      <c r="AX3" s="216">
        <f>Discount!AX$15</f>
        <v>8.5327077786180109E+17</v>
      </c>
      <c r="AY3" s="216">
        <f>Discount!AY$15</f>
        <v>8.7052819330466163E+17</v>
      </c>
      <c r="AZ3" s="216">
        <f>Discount!AZ$15</f>
        <v>8.8813464025720781E+17</v>
      </c>
      <c r="BA3" s="216"/>
    </row>
    <row r="4" spans="1:53" s="29" customFormat="1" ht="15" customHeight="1" x14ac:dyDescent="0.25">
      <c r="A4" s="88"/>
      <c r="B4" s="120"/>
      <c r="C4" s="125"/>
      <c r="D4" s="63"/>
      <c r="E4" s="439"/>
      <c r="F4" s="439"/>
      <c r="G4" s="439"/>
      <c r="H4" s="218"/>
      <c r="I4" s="216"/>
      <c r="J4" s="216"/>
      <c r="K4" s="216"/>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c r="AK4" s="216"/>
      <c r="AL4" s="216"/>
      <c r="AM4" s="216"/>
      <c r="AN4" s="216"/>
      <c r="AO4" s="216"/>
      <c r="AP4" s="216"/>
      <c r="AQ4" s="216"/>
      <c r="AR4" s="216"/>
      <c r="AS4" s="216"/>
      <c r="AT4" s="216"/>
      <c r="AU4" s="216"/>
      <c r="AV4" s="216"/>
      <c r="AW4" s="216"/>
      <c r="AX4" s="216"/>
      <c r="AY4" s="216"/>
      <c r="AZ4" s="216"/>
      <c r="BA4" s="216"/>
    </row>
    <row r="5" spans="1:53" s="29" customFormat="1" ht="15" customHeight="1" x14ac:dyDescent="0.25">
      <c r="A5" s="88"/>
      <c r="B5" s="120"/>
      <c r="C5" s="125"/>
      <c r="D5" s="63"/>
      <c r="E5" s="562" t="s">
        <v>68</v>
      </c>
      <c r="F5" s="345" t="s">
        <v>73</v>
      </c>
      <c r="G5" s="345" t="s">
        <v>208</v>
      </c>
      <c r="H5" s="193" t="s">
        <v>209</v>
      </c>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c r="AS5" s="151"/>
      <c r="AT5" s="151"/>
      <c r="AU5" s="151"/>
      <c r="AV5" s="151"/>
      <c r="AW5" s="151"/>
      <c r="AX5" s="151"/>
      <c r="AY5" s="151"/>
      <c r="AZ5" s="151"/>
      <c r="BA5" s="151"/>
    </row>
    <row r="6" spans="1:53" s="29" customFormat="1" ht="15" customHeight="1" x14ac:dyDescent="0.25">
      <c r="A6" s="1" t="s">
        <v>357</v>
      </c>
      <c r="B6" s="120"/>
      <c r="C6" s="125"/>
      <c r="D6" s="63"/>
      <c r="E6" s="562"/>
      <c r="F6" s="345"/>
      <c r="G6" s="345"/>
      <c r="H6" s="193"/>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c r="AS6" s="151"/>
      <c r="AT6" s="151"/>
      <c r="AU6" s="151"/>
      <c r="AV6" s="151"/>
      <c r="AW6" s="151"/>
      <c r="AX6" s="151"/>
      <c r="AY6" s="151"/>
      <c r="AZ6" s="151"/>
      <c r="BA6" s="151"/>
    </row>
    <row r="7" spans="1:53" s="29" customFormat="1" ht="15" customHeight="1" x14ac:dyDescent="0.25">
      <c r="A7" s="1"/>
      <c r="B7" s="120"/>
      <c r="C7" s="125"/>
      <c r="D7" s="63"/>
      <c r="E7" s="562"/>
      <c r="F7" s="345"/>
      <c r="G7" s="345"/>
      <c r="H7" s="193"/>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1"/>
      <c r="AU7" s="151"/>
      <c r="AV7" s="151"/>
      <c r="AW7" s="151"/>
      <c r="AX7" s="151"/>
      <c r="AY7" s="151"/>
      <c r="AZ7" s="151"/>
      <c r="BA7" s="151"/>
    </row>
    <row r="8" spans="1:53" s="29" customFormat="1" ht="15" customHeight="1" x14ac:dyDescent="0.25">
      <c r="A8" s="88"/>
      <c r="B8" s="120"/>
      <c r="C8" s="125"/>
      <c r="D8" s="63"/>
      <c r="E8" s="359" t="str">
        <f>'User Inputs'!E35</f>
        <v>Number of Residents in Project Proximity</v>
      </c>
      <c r="F8" s="359" t="str">
        <f>'User Inputs'!F35</f>
        <v>User Defined</v>
      </c>
      <c r="G8" s="359" t="str">
        <f>'User Inputs'!G35</f>
        <v>Number</v>
      </c>
      <c r="H8" s="194">
        <f>'User Inputs'!H35</f>
        <v>0</v>
      </c>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1"/>
      <c r="AY8" s="151"/>
      <c r="AZ8" s="151"/>
      <c r="BA8" s="151"/>
    </row>
    <row r="9" spans="1:53" s="29" customFormat="1" ht="15" customHeight="1" x14ac:dyDescent="0.25">
      <c r="A9" s="88"/>
      <c r="B9" s="120"/>
      <c r="C9" s="125"/>
      <c r="D9" s="63"/>
      <c r="E9" s="255" t="str">
        <f>'Demand Estimation'!E$11</f>
        <v xml:space="preserve">Adult’s share of population </v>
      </c>
      <c r="F9" s="255" t="str">
        <f>'Demand Estimation'!F$11</f>
        <v>NCHRP Report 522</v>
      </c>
      <c r="G9" s="255" t="str">
        <f>'Demand Estimation'!G$11</f>
        <v>Percent</v>
      </c>
      <c r="H9" s="195">
        <f>'Demand Estimation'!H$11</f>
        <v>0.8</v>
      </c>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1"/>
      <c r="AU9" s="151"/>
      <c r="AV9" s="151"/>
      <c r="AW9" s="151"/>
      <c r="AX9" s="151"/>
      <c r="AY9" s="151"/>
      <c r="AZ9" s="151"/>
      <c r="BA9" s="151"/>
    </row>
    <row r="10" spans="1:53" s="29" customFormat="1" ht="15" customHeight="1" x14ac:dyDescent="0.25">
      <c r="A10" s="88"/>
      <c r="B10" s="120"/>
      <c r="C10" s="125"/>
      <c r="D10" s="63"/>
      <c r="E10" s="281"/>
      <c r="F10" s="573"/>
      <c r="G10" s="281"/>
      <c r="H10" s="193"/>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c r="AS10" s="151"/>
      <c r="AT10" s="151"/>
      <c r="AU10" s="151"/>
      <c r="AV10" s="151"/>
      <c r="AW10" s="151"/>
      <c r="AX10" s="151"/>
      <c r="AY10" s="151"/>
      <c r="AZ10" s="151"/>
      <c r="BA10" s="151"/>
    </row>
    <row r="11" spans="1:53" s="29" customFormat="1" x14ac:dyDescent="0.25">
      <c r="A11" s="88"/>
      <c r="B11" s="120"/>
      <c r="C11" s="125"/>
      <c r="D11" s="63"/>
      <c r="E11" s="176" t="str">
        <f>'Stock Value'!E$94</f>
        <v>Adults - Sufficiently Active</v>
      </c>
      <c r="F11" s="176" t="str">
        <f>'Stock Value'!F$94</f>
        <v>BRFSS, 2019</v>
      </c>
      <c r="G11" s="176" t="str">
        <f>'Stock Value'!G$94</f>
        <v>Percent</v>
      </c>
      <c r="H11" s="196">
        <f>'Stock Value'!H$94</f>
        <v>0.49099999999999999</v>
      </c>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1"/>
      <c r="AU11" s="151"/>
      <c r="AV11" s="151"/>
      <c r="AW11" s="151"/>
      <c r="AX11" s="151"/>
      <c r="AY11" s="151"/>
      <c r="AZ11" s="151"/>
      <c r="BA11" s="151"/>
    </row>
    <row r="12" spans="1:53" s="29" customFormat="1" ht="15" customHeight="1" x14ac:dyDescent="0.25">
      <c r="A12" s="88"/>
      <c r="B12" s="120"/>
      <c r="C12" s="125"/>
      <c r="D12" s="63"/>
      <c r="E12" s="176" t="str">
        <f>'Stock Value'!E$95</f>
        <v>Adults - Inactive</v>
      </c>
      <c r="F12" s="176" t="str">
        <f>'Stock Value'!F$95</f>
        <v>BRFSS, 2019</v>
      </c>
      <c r="G12" s="176" t="str">
        <f>'Stock Value'!G$95</f>
        <v>Percent</v>
      </c>
      <c r="H12" s="196">
        <f>'Stock Value'!H$95</f>
        <v>0.27100000000000002</v>
      </c>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51"/>
      <c r="AO12" s="151"/>
      <c r="AP12" s="151"/>
      <c r="AQ12" s="151"/>
      <c r="AR12" s="151"/>
      <c r="AS12" s="151"/>
      <c r="AT12" s="151"/>
      <c r="AU12" s="151"/>
      <c r="AV12" s="151"/>
      <c r="AW12" s="151"/>
      <c r="AX12" s="151"/>
      <c r="AY12" s="151"/>
      <c r="AZ12" s="151"/>
      <c r="BA12" s="151"/>
    </row>
    <row r="13" spans="1:53" s="29" customFormat="1" ht="15" customHeight="1" x14ac:dyDescent="0.25">
      <c r="A13" s="88"/>
      <c r="B13" s="120"/>
      <c r="C13" s="125"/>
      <c r="D13" s="63"/>
      <c r="E13" s="176" t="str">
        <f>'Stock Value'!E$96</f>
        <v>Adults - Insufficiently Active</v>
      </c>
      <c r="F13" s="176" t="str">
        <f>'Stock Value'!F$96</f>
        <v>Calculation</v>
      </c>
      <c r="G13" s="176" t="str">
        <f>'Stock Value'!G$96</f>
        <v>Percent</v>
      </c>
      <c r="H13" s="196">
        <f>'Stock Value'!H$96</f>
        <v>0.23799999999999999</v>
      </c>
      <c r="I13" s="151"/>
      <c r="J13" s="151"/>
      <c r="K13" s="151"/>
      <c r="L13" s="151"/>
      <c r="M13" s="151"/>
      <c r="N13" s="151"/>
      <c r="O13" s="151"/>
      <c r="P13" s="151"/>
      <c r="Q13" s="151"/>
      <c r="R13" s="151"/>
      <c r="S13" s="151"/>
      <c r="T13" s="151"/>
      <c r="U13" s="151"/>
      <c r="V13" s="151"/>
      <c r="W13" s="151"/>
      <c r="X13" s="151"/>
      <c r="Y13" s="151"/>
      <c r="Z13" s="151"/>
      <c r="AA13" s="151"/>
      <c r="AB13" s="151"/>
      <c r="AC13" s="151"/>
      <c r="AD13" s="151"/>
      <c r="AE13" s="151"/>
      <c r="AF13" s="151"/>
      <c r="AG13" s="151"/>
      <c r="AH13" s="151"/>
      <c r="AI13" s="151"/>
      <c r="AJ13" s="151"/>
      <c r="AK13" s="151"/>
      <c r="AL13" s="151"/>
      <c r="AM13" s="151"/>
      <c r="AN13" s="151"/>
      <c r="AO13" s="151"/>
      <c r="AP13" s="151"/>
      <c r="AQ13" s="151"/>
      <c r="AR13" s="151"/>
      <c r="AS13" s="151"/>
      <c r="AT13" s="151"/>
      <c r="AU13" s="151"/>
      <c r="AV13" s="151"/>
      <c r="AW13" s="151"/>
      <c r="AX13" s="151"/>
      <c r="AY13" s="151"/>
      <c r="AZ13" s="151"/>
      <c r="BA13" s="151"/>
    </row>
    <row r="14" spans="1:53" s="29" customFormat="1" ht="15" customHeight="1" x14ac:dyDescent="0.25">
      <c r="A14" s="88"/>
      <c r="B14" s="120"/>
      <c r="C14" s="125"/>
      <c r="D14" s="63"/>
      <c r="E14" s="176" t="str">
        <f>'Stock Value'!E$97</f>
        <v>Adults - Total Inactive and Insufficiently Active</v>
      </c>
      <c r="F14" s="176" t="str">
        <f>'Stock Value'!F$97</f>
        <v>Calculation</v>
      </c>
      <c r="G14" s="176" t="str">
        <f>'Stock Value'!G$97</f>
        <v>Percent</v>
      </c>
      <c r="H14" s="196">
        <f>'Stock Value'!H$97</f>
        <v>0.50900000000000001</v>
      </c>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1"/>
      <c r="AL14" s="151"/>
      <c r="AM14" s="151"/>
      <c r="AN14" s="151"/>
      <c r="AO14" s="151"/>
      <c r="AP14" s="151"/>
      <c r="AQ14" s="151"/>
      <c r="AR14" s="151"/>
      <c r="AS14" s="151"/>
      <c r="AT14" s="151"/>
      <c r="AU14" s="151"/>
      <c r="AV14" s="151"/>
      <c r="AW14" s="151"/>
      <c r="AX14" s="151"/>
      <c r="AY14" s="151"/>
      <c r="AZ14" s="151"/>
      <c r="BA14" s="151"/>
    </row>
    <row r="15" spans="1:53" s="29" customFormat="1" ht="15" customHeight="1" x14ac:dyDescent="0.25">
      <c r="A15" s="88"/>
      <c r="B15" s="120"/>
      <c r="C15" s="125"/>
      <c r="D15" s="63"/>
      <c r="E15" s="176"/>
      <c r="F15" s="574"/>
      <c r="G15" s="75"/>
      <c r="H15" s="193"/>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1"/>
      <c r="AY15" s="151"/>
      <c r="AZ15" s="151"/>
      <c r="BA15" s="151"/>
    </row>
    <row r="16" spans="1:53" s="29" customFormat="1" ht="15" customHeight="1" x14ac:dyDescent="0.25">
      <c r="A16" s="88"/>
      <c r="B16" s="120"/>
      <c r="C16" s="125"/>
      <c r="D16" s="63"/>
      <c r="E16" s="281" t="str">
        <f>'User Inputs'!E$50</f>
        <v>Average Bicycle Speed - Build</v>
      </c>
      <c r="F16" s="281" t="str">
        <f>'User Inputs'!F$50</f>
        <v>Project Defined</v>
      </c>
      <c r="G16" s="281" t="str">
        <f>'User Inputs'!G$50</f>
        <v>Miles per hour</v>
      </c>
      <c r="H16" s="68">
        <f>'User Inputs'!H$50</f>
        <v>0</v>
      </c>
      <c r="I16" s="151"/>
      <c r="J16" s="151"/>
      <c r="K16" s="151"/>
      <c r="L16" s="151"/>
      <c r="M16" s="151"/>
      <c r="N16" s="151"/>
      <c r="O16" s="151"/>
      <c r="P16" s="151"/>
      <c r="Q16" s="151"/>
      <c r="R16" s="151"/>
      <c r="S16" s="151"/>
      <c r="T16" s="151"/>
      <c r="U16" s="151"/>
      <c r="V16" s="151"/>
      <c r="W16" s="151"/>
      <c r="X16" s="151"/>
      <c r="Y16" s="151"/>
      <c r="Z16" s="151"/>
      <c r="AA16" s="151"/>
      <c r="AB16" s="151"/>
      <c r="AC16" s="151"/>
      <c r="AD16" s="151"/>
      <c r="AE16" s="151"/>
      <c r="AF16" s="151"/>
      <c r="AG16" s="151"/>
      <c r="AH16" s="151"/>
      <c r="AI16" s="151"/>
      <c r="AJ16" s="151"/>
      <c r="AK16" s="151"/>
      <c r="AL16" s="151"/>
      <c r="AM16" s="151"/>
      <c r="AN16" s="151"/>
      <c r="AO16" s="151"/>
      <c r="AP16" s="151"/>
      <c r="AQ16" s="151"/>
      <c r="AR16" s="151"/>
      <c r="AS16" s="151"/>
      <c r="AT16" s="151"/>
      <c r="AU16" s="151"/>
      <c r="AV16" s="151"/>
      <c r="AW16" s="151"/>
      <c r="AX16" s="151"/>
      <c r="AY16" s="151"/>
      <c r="AZ16" s="151"/>
      <c r="BA16" s="151"/>
    </row>
    <row r="17" spans="1:53" s="29" customFormat="1" ht="15" customHeight="1" x14ac:dyDescent="0.25">
      <c r="A17" s="88"/>
      <c r="B17" s="120"/>
      <c r="C17" s="125"/>
      <c r="D17" s="63"/>
      <c r="E17" s="281" t="str">
        <f>'Stock Value'!E$83</f>
        <v>Average Walking Speed</v>
      </c>
      <c r="F17" s="281" t="str">
        <f>'Stock Value'!F$83</f>
        <v>UTA 2017</v>
      </c>
      <c r="G17" s="281" t="str">
        <f>'Stock Value'!G$83</f>
        <v>Miles per hour</v>
      </c>
      <c r="H17" s="68">
        <f>'Stock Value'!H$83</f>
        <v>3</v>
      </c>
      <c r="I17" s="151"/>
      <c r="J17" s="151"/>
      <c r="K17" s="151"/>
      <c r="L17" s="151"/>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1"/>
      <c r="AZ17" s="151"/>
      <c r="BA17" s="151"/>
    </row>
    <row r="18" spans="1:53" s="29" customFormat="1" ht="15" customHeight="1" x14ac:dyDescent="0.25">
      <c r="A18" s="88"/>
      <c r="B18" s="120"/>
      <c r="C18" s="125"/>
      <c r="D18" s="63"/>
      <c r="E18" s="447" t="s">
        <v>358</v>
      </c>
      <c r="F18" s="447" t="s">
        <v>359</v>
      </c>
      <c r="G18" s="447" t="s">
        <v>360</v>
      </c>
      <c r="H18" s="208">
        <v>2.5</v>
      </c>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1"/>
      <c r="BA18" s="151"/>
    </row>
    <row r="19" spans="1:53" s="29" customFormat="1" ht="15" customHeight="1" x14ac:dyDescent="0.25">
      <c r="A19" s="88"/>
      <c r="B19" s="120"/>
      <c r="C19" s="125"/>
      <c r="D19" s="63"/>
      <c r="E19" s="447"/>
      <c r="F19" s="447"/>
      <c r="G19" s="447"/>
      <c r="H19" s="193"/>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1"/>
      <c r="BA19" s="151"/>
    </row>
    <row r="20" spans="1:53" s="29" customFormat="1" ht="15" customHeight="1" x14ac:dyDescent="0.25">
      <c r="A20" s="88"/>
      <c r="B20" s="120"/>
      <c r="C20" s="125"/>
      <c r="D20" s="63"/>
      <c r="E20" s="281" t="str">
        <f>'Stock Value'!E$100</f>
        <v>Annual Healthcare Expenditure - Inactive Adults</v>
      </c>
      <c r="F20" s="281" t="str">
        <f>'Stock Value'!F$100</f>
        <v>Carlson 2015</v>
      </c>
      <c r="G20" s="281" t="str">
        <f>'Stock Value'!G$100</f>
        <v>2021$s / year</v>
      </c>
      <c r="H20" s="219">
        <f>'Stock Value'!H$100</f>
        <v>1567.4139399999999</v>
      </c>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c r="AS20" s="151"/>
      <c r="AT20" s="151"/>
      <c r="AU20" s="151"/>
      <c r="AV20" s="151"/>
      <c r="AW20" s="151"/>
      <c r="AX20" s="151"/>
      <c r="AY20" s="151"/>
      <c r="AZ20" s="151"/>
      <c r="BA20" s="151"/>
    </row>
    <row r="21" spans="1:53" ht="15" customHeight="1" x14ac:dyDescent="0.25">
      <c r="B21" s="2"/>
      <c r="C21" s="16"/>
      <c r="D21" s="3"/>
      <c r="E21" s="281" t="str">
        <f>'Stock Value'!E$101</f>
        <v>Annual Healthcare Expenditure - Insufficiently Active Adults</v>
      </c>
      <c r="F21" s="281" t="str">
        <f>'Stock Value'!F$101</f>
        <v>Carlson 2015</v>
      </c>
      <c r="G21" s="281" t="str">
        <f>'Stock Value'!G$101</f>
        <v>2021$s / year</v>
      </c>
      <c r="H21" s="219">
        <f>'Stock Value'!H$101</f>
        <v>686.03805999999997</v>
      </c>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row>
    <row r="22" spans="1:53" ht="15" customHeight="1" x14ac:dyDescent="0.25">
      <c r="B22" s="2"/>
      <c r="C22" s="16"/>
      <c r="D22" s="3"/>
      <c r="E22" s="281"/>
      <c r="F22" s="281"/>
      <c r="G22" s="281"/>
      <c r="H22" s="219"/>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row>
    <row r="23" spans="1:53" x14ac:dyDescent="0.25">
      <c r="B23" s="2" t="s">
        <v>361</v>
      </c>
      <c r="C23" s="16"/>
      <c r="D23" s="3"/>
      <c r="E23" s="72"/>
      <c r="F23" s="72"/>
      <c r="G23" s="72"/>
      <c r="H23" s="26"/>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row>
    <row r="24" spans="1:53" x14ac:dyDescent="0.25">
      <c r="B24" s="2"/>
      <c r="C24" s="16"/>
      <c r="D24" s="3"/>
      <c r="E24" s="280"/>
      <c r="F24" s="280"/>
      <c r="G24" s="280"/>
      <c r="H24" s="191"/>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row>
    <row r="25" spans="1:53" x14ac:dyDescent="0.25">
      <c r="B25" s="2"/>
      <c r="C25" s="16"/>
      <c r="D25" s="3"/>
      <c r="E25" s="280" t="s">
        <v>362</v>
      </c>
      <c r="G25" s="280"/>
      <c r="H25" s="852">
        <f>ROUNDDOWN(H8*H9*H14,1)</f>
        <v>0</v>
      </c>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row>
    <row r="26" spans="1:53" x14ac:dyDescent="0.25">
      <c r="B26" s="2"/>
      <c r="C26" s="16"/>
      <c r="D26" s="3"/>
      <c r="E26" s="493" t="s">
        <v>363</v>
      </c>
      <c r="F26" s="448"/>
      <c r="G26" s="493"/>
      <c r="H26" s="853">
        <f>ROUNDDOWN(H8*H9*H12,1)</f>
        <v>0</v>
      </c>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row>
    <row r="27" spans="1:53" x14ac:dyDescent="0.25">
      <c r="B27" s="2"/>
      <c r="C27" s="16"/>
      <c r="D27" s="186"/>
      <c r="E27" s="575" t="s">
        <v>364</v>
      </c>
      <c r="F27" s="449"/>
      <c r="G27" s="532"/>
      <c r="H27" s="222">
        <f>IF(H26=0,0,H26/H25)</f>
        <v>0</v>
      </c>
      <c r="I27" s="168"/>
      <c r="J27" s="168"/>
      <c r="K27" s="168"/>
      <c r="L27" s="168"/>
      <c r="M27" s="168"/>
      <c r="N27" s="168"/>
      <c r="O27" s="168"/>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68"/>
      <c r="AQ27" s="168"/>
      <c r="AR27" s="168"/>
      <c r="AS27" s="168"/>
      <c r="AT27" s="168"/>
      <c r="AU27" s="168"/>
      <c r="AV27" s="168"/>
      <c r="AW27" s="168"/>
      <c r="AX27" s="168"/>
      <c r="AY27" s="168"/>
      <c r="AZ27" s="168"/>
      <c r="BA27" s="168"/>
    </row>
    <row r="28" spans="1:53" x14ac:dyDescent="0.25">
      <c r="B28" s="2"/>
      <c r="C28" s="16"/>
      <c r="D28" s="3"/>
      <c r="E28" s="418"/>
      <c r="F28" s="450"/>
      <c r="G28" s="418"/>
      <c r="H28" s="223"/>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row>
    <row r="29" spans="1:53" x14ac:dyDescent="0.25">
      <c r="B29" s="2"/>
      <c r="C29" s="16"/>
      <c r="D29" s="3"/>
      <c r="E29" s="490" t="str">
        <f>E25</f>
        <v>Total Number Adults Inactive and Insufficiently Active</v>
      </c>
      <c r="G29" s="280"/>
      <c r="H29" s="854">
        <f>H25</f>
        <v>0</v>
      </c>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row>
    <row r="30" spans="1:53" x14ac:dyDescent="0.25">
      <c r="B30" s="2"/>
      <c r="C30" s="16"/>
      <c r="D30" s="3"/>
      <c r="E30" s="493" t="s">
        <v>365</v>
      </c>
      <c r="F30" s="448"/>
      <c r="G30" s="493"/>
      <c r="H30" s="853">
        <f>ROUNDDOWN(H8*H9*H13,1)</f>
        <v>0</v>
      </c>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row>
    <row r="31" spans="1:53" x14ac:dyDescent="0.25">
      <c r="B31" s="2"/>
      <c r="C31" s="16"/>
      <c r="D31" s="186"/>
      <c r="E31" s="575" t="s">
        <v>366</v>
      </c>
      <c r="F31" s="449"/>
      <c r="G31" s="532"/>
      <c r="H31" s="222">
        <f>IF(H30=0,0,H30/H29)</f>
        <v>0</v>
      </c>
      <c r="I31" s="168"/>
      <c r="J31" s="168"/>
      <c r="K31" s="168"/>
      <c r="L31" s="168"/>
      <c r="M31" s="168"/>
      <c r="N31" s="168"/>
      <c r="O31" s="168"/>
      <c r="P31" s="168"/>
      <c r="Q31" s="168"/>
      <c r="R31" s="168"/>
      <c r="S31" s="168"/>
      <c r="T31" s="168"/>
      <c r="U31" s="168"/>
      <c r="V31" s="168"/>
      <c r="W31" s="168"/>
      <c r="X31" s="168"/>
      <c r="Y31" s="168"/>
      <c r="Z31" s="168"/>
      <c r="AA31" s="168"/>
      <c r="AB31" s="168"/>
      <c r="AC31" s="168"/>
      <c r="AD31" s="168"/>
      <c r="AE31" s="168"/>
      <c r="AF31" s="168"/>
      <c r="AG31" s="168"/>
      <c r="AH31" s="168"/>
      <c r="AI31" s="168"/>
      <c r="AJ31" s="168"/>
      <c r="AK31" s="168"/>
      <c r="AL31" s="168"/>
      <c r="AM31" s="168"/>
      <c r="AN31" s="168"/>
      <c r="AO31" s="168"/>
      <c r="AP31" s="168"/>
      <c r="AQ31" s="168"/>
      <c r="AR31" s="168"/>
      <c r="AS31" s="168"/>
      <c r="AT31" s="168"/>
      <c r="AU31" s="168"/>
      <c r="AV31" s="168"/>
      <c r="AW31" s="168"/>
      <c r="AX31" s="168"/>
      <c r="AY31" s="168"/>
      <c r="AZ31" s="168"/>
      <c r="BA31" s="168"/>
    </row>
    <row r="32" spans="1:53" x14ac:dyDescent="0.25">
      <c r="B32" s="2"/>
      <c r="C32" s="16"/>
      <c r="D32" s="3"/>
      <c r="E32" s="418"/>
      <c r="F32" s="418"/>
      <c r="G32" s="418"/>
      <c r="H32" s="215"/>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row>
    <row r="33" spans="1:53" x14ac:dyDescent="0.25">
      <c r="B33" s="2" t="s">
        <v>367</v>
      </c>
      <c r="C33" s="16"/>
      <c r="D33" s="3"/>
      <c r="E33" s="418"/>
      <c r="F33" s="418"/>
      <c r="G33" s="280"/>
      <c r="H33" s="191"/>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row>
    <row r="34" spans="1:53" x14ac:dyDescent="0.25">
      <c r="B34" s="2"/>
      <c r="C34" s="16"/>
      <c r="D34" s="3"/>
      <c r="E34" s="418"/>
      <c r="F34" s="418"/>
      <c r="G34" s="280"/>
      <c r="H34" s="191"/>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row>
    <row r="35" spans="1:53" x14ac:dyDescent="0.25">
      <c r="B35" s="2"/>
      <c r="C35" s="16" t="s">
        <v>368</v>
      </c>
      <c r="D35" s="3"/>
      <c r="E35" s="418"/>
      <c r="F35" s="418"/>
      <c r="G35" s="280"/>
      <c r="H35" s="191"/>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row>
    <row r="36" spans="1:53" x14ac:dyDescent="0.25">
      <c r="B36" s="2"/>
      <c r="C36" s="16"/>
      <c r="D36" s="3"/>
      <c r="E36" s="418" t="s">
        <v>369</v>
      </c>
      <c r="G36" s="280" t="s">
        <v>370</v>
      </c>
      <c r="H36" s="215">
        <f>H16*H18</f>
        <v>0</v>
      </c>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row>
    <row r="37" spans="1:53" x14ac:dyDescent="0.25">
      <c r="B37" s="2"/>
      <c r="C37" s="16"/>
      <c r="D37" s="3"/>
      <c r="E37" s="418" t="s">
        <v>371</v>
      </c>
      <c r="G37" s="280" t="s">
        <v>370</v>
      </c>
      <c r="H37" s="215">
        <f>H17*H18</f>
        <v>7.5</v>
      </c>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row>
    <row r="38" spans="1:53" x14ac:dyDescent="0.25">
      <c r="B38" s="2"/>
      <c r="C38" s="16"/>
      <c r="D38" s="3"/>
      <c r="E38" s="280"/>
      <c r="F38" s="280"/>
      <c r="G38" s="280"/>
      <c r="H38" s="191"/>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row>
    <row r="39" spans="1:53" x14ac:dyDescent="0.25">
      <c r="B39" s="2"/>
      <c r="C39" s="16" t="s">
        <v>372</v>
      </c>
      <c r="D39" s="3"/>
      <c r="E39" s="418"/>
      <c r="F39" s="418"/>
      <c r="G39" s="280"/>
      <c r="H39" s="191"/>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row>
    <row r="40" spans="1:53" x14ac:dyDescent="0.25">
      <c r="B40" s="2"/>
      <c r="C40" s="16"/>
      <c r="D40" s="3"/>
      <c r="E40" s="418" t="s">
        <v>373</v>
      </c>
      <c r="G40" s="280" t="s">
        <v>370</v>
      </c>
      <c r="H40" s="215">
        <f>H16*(H18/2)</f>
        <v>0</v>
      </c>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row>
    <row r="41" spans="1:53" x14ac:dyDescent="0.25">
      <c r="B41" s="2"/>
      <c r="C41" s="16"/>
      <c r="D41" s="3"/>
      <c r="E41" s="418" t="s">
        <v>374</v>
      </c>
      <c r="G41" s="280" t="s">
        <v>370</v>
      </c>
      <c r="H41" s="215">
        <f>H17*(H18/2)</f>
        <v>3.75</v>
      </c>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row>
    <row r="42" spans="1:53" x14ac:dyDescent="0.25">
      <c r="B42" s="2"/>
      <c r="C42" s="16"/>
      <c r="D42" s="3"/>
      <c r="E42" s="280"/>
      <c r="F42" s="280"/>
      <c r="G42" s="280"/>
      <c r="H42" s="191"/>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row>
    <row r="43" spans="1:53" x14ac:dyDescent="0.25">
      <c r="B43" s="2" t="s">
        <v>357</v>
      </c>
      <c r="C43" s="16"/>
      <c r="D43" s="3"/>
      <c r="E43" s="72"/>
      <c r="F43" s="72"/>
      <c r="G43" s="72"/>
      <c r="H43" s="26"/>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row>
    <row r="44" spans="1:53" x14ac:dyDescent="0.25">
      <c r="B44" s="2"/>
      <c r="C44" s="16"/>
      <c r="D44" s="3"/>
      <c r="E44" s="72"/>
      <c r="F44" s="72"/>
      <c r="G44" s="72"/>
      <c r="H44" s="26"/>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row>
    <row r="45" spans="1:53" x14ac:dyDescent="0.25">
      <c r="A45" s="4"/>
      <c r="B45" s="2"/>
      <c r="C45" s="16"/>
      <c r="D45" s="3"/>
      <c r="E45" s="280" t="s">
        <v>375</v>
      </c>
      <c r="F45" s="280"/>
      <c r="G45" s="280" t="s">
        <v>376</v>
      </c>
      <c r="H45" s="224">
        <f>H20/52</f>
        <v>30.142575769230767</v>
      </c>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row>
    <row r="46" spans="1:53" x14ac:dyDescent="0.25">
      <c r="A46" s="4"/>
      <c r="B46" s="2"/>
      <c r="C46" s="16"/>
      <c r="D46" s="3"/>
      <c r="E46" s="280" t="s">
        <v>377</v>
      </c>
      <c r="F46" s="280"/>
      <c r="G46" s="280" t="s">
        <v>376</v>
      </c>
      <c r="H46" s="224">
        <f>H21/52</f>
        <v>13.193039615384615</v>
      </c>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row>
    <row r="47" spans="1:53" x14ac:dyDescent="0.25">
      <c r="A47" s="4"/>
      <c r="B47" s="2"/>
      <c r="C47" s="16"/>
      <c r="D47" s="3"/>
      <c r="E47" s="280"/>
      <c r="F47" s="576"/>
      <c r="G47" s="280"/>
      <c r="H47" s="191"/>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row>
    <row r="48" spans="1:53" x14ac:dyDescent="0.25">
      <c r="A48" s="4"/>
      <c r="B48" s="2" t="s">
        <v>378</v>
      </c>
      <c r="C48" s="16"/>
      <c r="D48" s="3"/>
      <c r="E48" s="280"/>
      <c r="F48" s="576"/>
      <c r="G48" s="280"/>
      <c r="H48" s="191"/>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row>
    <row r="49" spans="1:53" x14ac:dyDescent="0.25">
      <c r="A49" s="4"/>
      <c r="B49" s="2"/>
      <c r="C49" s="16"/>
      <c r="D49" s="3"/>
      <c r="E49" s="493"/>
      <c r="F49" s="493"/>
      <c r="G49" s="493"/>
      <c r="H49" s="197"/>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row>
    <row r="50" spans="1:53" x14ac:dyDescent="0.25">
      <c r="A50" s="4"/>
      <c r="B50" s="2"/>
      <c r="C50" s="16"/>
      <c r="D50" s="186"/>
      <c r="E50" s="425" t="s">
        <v>379</v>
      </c>
      <c r="F50" s="280"/>
      <c r="G50" s="425" t="s">
        <v>380</v>
      </c>
      <c r="H50" s="225">
        <f>IFERROR(H45/H36,0)</f>
        <v>0</v>
      </c>
      <c r="I50" s="168"/>
      <c r="J50" s="168"/>
      <c r="K50" s="168"/>
      <c r="L50" s="168"/>
      <c r="M50" s="168"/>
      <c r="N50" s="168"/>
      <c r="O50" s="168"/>
      <c r="P50" s="168"/>
      <c r="Q50" s="168"/>
      <c r="R50" s="168"/>
      <c r="S50" s="168"/>
      <c r="T50" s="168"/>
      <c r="U50" s="168"/>
      <c r="V50" s="168"/>
      <c r="W50" s="168"/>
      <c r="X50" s="168"/>
      <c r="Y50" s="168"/>
      <c r="Z50" s="168"/>
      <c r="AA50" s="168"/>
      <c r="AB50" s="168"/>
      <c r="AC50" s="168"/>
      <c r="AD50" s="168"/>
      <c r="AE50" s="168"/>
      <c r="AF50" s="168"/>
      <c r="AG50" s="168"/>
      <c r="AH50" s="168"/>
      <c r="AI50" s="168"/>
      <c r="AJ50" s="168"/>
      <c r="AK50" s="168"/>
      <c r="AL50" s="168"/>
      <c r="AM50" s="168"/>
      <c r="AN50" s="168"/>
      <c r="AO50" s="168"/>
      <c r="AP50" s="168"/>
      <c r="AQ50" s="168"/>
      <c r="AR50" s="168"/>
      <c r="AS50" s="168"/>
      <c r="AT50" s="168"/>
      <c r="AU50" s="168"/>
      <c r="AV50" s="168"/>
      <c r="AW50" s="168"/>
      <c r="AX50" s="168"/>
      <c r="AY50" s="168"/>
      <c r="AZ50" s="168"/>
      <c r="BA50" s="168"/>
    </row>
    <row r="51" spans="1:53" x14ac:dyDescent="0.25">
      <c r="A51" s="4"/>
      <c r="B51" s="2"/>
      <c r="C51" s="16"/>
      <c r="D51" s="186"/>
      <c r="E51" s="425" t="s">
        <v>381</v>
      </c>
      <c r="F51" s="493"/>
      <c r="G51" s="425" t="s">
        <v>380</v>
      </c>
      <c r="H51" s="225">
        <f>IFERROR(H46/H40,0)</f>
        <v>0</v>
      </c>
      <c r="I51" s="168"/>
      <c r="J51" s="168"/>
      <c r="K51" s="168"/>
      <c r="L51" s="168"/>
      <c r="M51" s="168"/>
      <c r="N51" s="168"/>
      <c r="O51" s="168"/>
      <c r="P51" s="168"/>
      <c r="Q51" s="168"/>
      <c r="R51" s="168"/>
      <c r="S51" s="168"/>
      <c r="T51" s="168"/>
      <c r="U51" s="168"/>
      <c r="V51" s="168"/>
      <c r="W51" s="168"/>
      <c r="X51" s="168"/>
      <c r="Y51" s="168"/>
      <c r="Z51" s="168"/>
      <c r="AA51" s="168"/>
      <c r="AB51" s="168"/>
      <c r="AC51" s="168"/>
      <c r="AD51" s="168"/>
      <c r="AE51" s="168"/>
      <c r="AF51" s="168"/>
      <c r="AG51" s="168"/>
      <c r="AH51" s="168"/>
      <c r="AI51" s="168"/>
      <c r="AJ51" s="168"/>
      <c r="AK51" s="168"/>
      <c r="AL51" s="168"/>
      <c r="AM51" s="168"/>
      <c r="AN51" s="168"/>
      <c r="AO51" s="168"/>
      <c r="AP51" s="168"/>
      <c r="AQ51" s="168"/>
      <c r="AR51" s="168"/>
      <c r="AS51" s="168"/>
      <c r="AT51" s="168"/>
      <c r="AU51" s="168"/>
      <c r="AV51" s="168"/>
      <c r="AW51" s="168"/>
      <c r="AX51" s="168"/>
      <c r="AY51" s="168"/>
      <c r="AZ51" s="168"/>
      <c r="BA51" s="168"/>
    </row>
    <row r="52" spans="1:53" x14ac:dyDescent="0.25">
      <c r="A52" s="4"/>
      <c r="B52" s="2"/>
      <c r="C52" s="16"/>
      <c r="D52" s="186"/>
      <c r="E52" s="577" t="s">
        <v>382</v>
      </c>
      <c r="F52" s="515"/>
      <c r="G52" s="577" t="s">
        <v>380</v>
      </c>
      <c r="H52" s="226">
        <f>(H50*H27)+(H51*H31)</f>
        <v>0</v>
      </c>
      <c r="I52" s="168"/>
      <c r="J52" s="168"/>
      <c r="K52" s="168"/>
      <c r="L52" s="168"/>
      <c r="M52" s="168"/>
      <c r="N52" s="168"/>
      <c r="O52" s="168"/>
      <c r="P52" s="168"/>
      <c r="Q52" s="168"/>
      <c r="R52" s="168"/>
      <c r="S52" s="168"/>
      <c r="T52" s="168"/>
      <c r="U52" s="168"/>
      <c r="V52" s="168"/>
      <c r="W52" s="168"/>
      <c r="X52" s="168"/>
      <c r="Y52" s="168"/>
      <c r="Z52" s="168"/>
      <c r="AA52" s="168"/>
      <c r="AB52" s="168"/>
      <c r="AC52" s="168"/>
      <c r="AD52" s="168"/>
      <c r="AE52" s="168"/>
      <c r="AF52" s="168"/>
      <c r="AG52" s="168"/>
      <c r="AH52" s="168"/>
      <c r="AI52" s="168"/>
      <c r="AJ52" s="168"/>
      <c r="AK52" s="168"/>
      <c r="AL52" s="168"/>
      <c r="AM52" s="168"/>
      <c r="AN52" s="168"/>
      <c r="AO52" s="168"/>
      <c r="AP52" s="168"/>
      <c r="AQ52" s="168"/>
      <c r="AR52" s="168"/>
      <c r="AS52" s="168"/>
      <c r="AT52" s="168"/>
      <c r="AU52" s="168"/>
      <c r="AV52" s="168"/>
      <c r="AW52" s="168"/>
      <c r="AX52" s="168"/>
      <c r="AY52" s="168"/>
      <c r="AZ52" s="168"/>
      <c r="BA52" s="168"/>
    </row>
    <row r="53" spans="1:53" x14ac:dyDescent="0.25">
      <c r="A53" s="4"/>
      <c r="B53" s="2"/>
      <c r="C53" s="16"/>
      <c r="D53" s="186"/>
      <c r="E53" s="425"/>
      <c r="F53" s="418"/>
      <c r="G53" s="425"/>
      <c r="H53" s="198"/>
      <c r="I53" s="168"/>
      <c r="J53" s="168"/>
      <c r="K53" s="168"/>
      <c r="L53" s="168"/>
      <c r="M53" s="168"/>
      <c r="N53" s="168"/>
      <c r="O53" s="168"/>
      <c r="P53" s="168"/>
      <c r="Q53" s="168"/>
      <c r="R53" s="168"/>
      <c r="S53" s="168"/>
      <c r="T53" s="168"/>
      <c r="U53" s="168"/>
      <c r="V53" s="168"/>
      <c r="W53" s="168"/>
      <c r="X53" s="168"/>
      <c r="Y53" s="168"/>
      <c r="Z53" s="168"/>
      <c r="AA53" s="168"/>
      <c r="AB53" s="168"/>
      <c r="AC53" s="168"/>
      <c r="AD53" s="168"/>
      <c r="AE53" s="168"/>
      <c r="AF53" s="168"/>
      <c r="AG53" s="168"/>
      <c r="AH53" s="168"/>
      <c r="AI53" s="168"/>
      <c r="AJ53" s="168"/>
      <c r="AK53" s="168"/>
      <c r="AL53" s="168"/>
      <c r="AM53" s="168"/>
      <c r="AN53" s="168"/>
      <c r="AO53" s="168"/>
      <c r="AP53" s="168"/>
      <c r="AQ53" s="168"/>
      <c r="AR53" s="168"/>
      <c r="AS53" s="168"/>
      <c r="AT53" s="168"/>
      <c r="AU53" s="168"/>
      <c r="AV53" s="168"/>
      <c r="AW53" s="168"/>
      <c r="AX53" s="168"/>
      <c r="AY53" s="168"/>
      <c r="AZ53" s="168"/>
      <c r="BA53" s="168"/>
    </row>
    <row r="54" spans="1:53" customFormat="1" x14ac:dyDescent="0.25">
      <c r="B54" s="116"/>
      <c r="C54" s="188"/>
      <c r="D54" s="189"/>
      <c r="E54" s="425" t="s">
        <v>383</v>
      </c>
      <c r="F54" s="425"/>
      <c r="G54" s="425" t="s">
        <v>380</v>
      </c>
      <c r="H54" s="225">
        <f>IFERROR(H45/H37,0)</f>
        <v>4.0190101025641018</v>
      </c>
    </row>
    <row r="55" spans="1:53" s="144" customFormat="1" ht="15.75" x14ac:dyDescent="0.25">
      <c r="A55" s="183"/>
      <c r="B55" s="172"/>
      <c r="C55" s="174"/>
      <c r="D55" s="171"/>
      <c r="E55" s="425" t="s">
        <v>384</v>
      </c>
      <c r="F55" s="570"/>
      <c r="G55" s="425" t="s">
        <v>380</v>
      </c>
      <c r="H55" s="227">
        <f>IFERROR(H46/H41,0)</f>
        <v>3.5181438974358974</v>
      </c>
      <c r="I55" s="179"/>
      <c r="J55" s="179"/>
      <c r="K55" s="179"/>
      <c r="L55" s="179"/>
      <c r="M55" s="179"/>
      <c r="N55" s="179"/>
      <c r="O55" s="179"/>
      <c r="P55" s="179"/>
      <c r="Q55" s="179"/>
      <c r="R55" s="179"/>
      <c r="S55" s="179"/>
      <c r="T55" s="179"/>
      <c r="U55" s="179"/>
      <c r="V55" s="179"/>
      <c r="W55" s="179"/>
      <c r="X55" s="179"/>
      <c r="Y55" s="179"/>
      <c r="Z55" s="179"/>
      <c r="AA55" s="179"/>
      <c r="AB55" s="179"/>
      <c r="AC55" s="179"/>
      <c r="AD55" s="179"/>
      <c r="AE55" s="179"/>
      <c r="AF55" s="179"/>
      <c r="AG55" s="179"/>
      <c r="AH55" s="179"/>
      <c r="AI55" s="179"/>
      <c r="AJ55" s="179"/>
      <c r="AK55" s="179"/>
      <c r="AL55" s="179"/>
      <c r="AM55" s="179"/>
      <c r="AN55" s="179"/>
      <c r="AO55" s="179"/>
      <c r="AP55" s="179"/>
      <c r="AQ55" s="179"/>
      <c r="AR55" s="179"/>
      <c r="AS55" s="179"/>
      <c r="AT55" s="179"/>
      <c r="AU55" s="179"/>
      <c r="AV55" s="179"/>
      <c r="AW55" s="179"/>
      <c r="AX55" s="179"/>
      <c r="AY55" s="179"/>
      <c r="AZ55" s="179"/>
      <c r="BA55" s="179"/>
    </row>
    <row r="56" spans="1:53" s="144" customFormat="1" ht="15.75" x14ac:dyDescent="0.25">
      <c r="A56" s="183"/>
      <c r="B56" s="172"/>
      <c r="C56" s="174"/>
      <c r="D56" s="171"/>
      <c r="E56" s="443" t="s">
        <v>385</v>
      </c>
      <c r="F56" s="578"/>
      <c r="G56" s="443" t="s">
        <v>380</v>
      </c>
      <c r="H56" s="228">
        <f>(H54*H27)+(H55*H31)</f>
        <v>0</v>
      </c>
      <c r="I56" s="179"/>
      <c r="J56" s="179"/>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79"/>
      <c r="AH56" s="179"/>
      <c r="AI56" s="179"/>
      <c r="AJ56" s="179"/>
      <c r="AK56" s="179"/>
      <c r="AL56" s="179"/>
      <c r="AM56" s="179"/>
      <c r="AN56" s="179"/>
      <c r="AO56" s="179"/>
      <c r="AP56" s="179"/>
      <c r="AQ56" s="179"/>
      <c r="AR56" s="179"/>
      <c r="AS56" s="179"/>
      <c r="AT56" s="179"/>
      <c r="AU56" s="179"/>
      <c r="AV56" s="179"/>
      <c r="AW56" s="179"/>
      <c r="AX56" s="179"/>
      <c r="AY56" s="179"/>
      <c r="AZ56" s="179"/>
      <c r="BA56" s="179"/>
    </row>
    <row r="57" spans="1:53" s="141" customFormat="1" x14ac:dyDescent="0.25">
      <c r="A57" s="153"/>
      <c r="B57" s="172"/>
      <c r="C57" s="174"/>
      <c r="D57" s="171"/>
      <c r="E57" s="567"/>
      <c r="F57" s="567"/>
      <c r="G57" s="509"/>
      <c r="H57" s="199"/>
      <c r="I57" s="169"/>
      <c r="J57" s="169"/>
      <c r="K57" s="169"/>
      <c r="L57" s="169"/>
      <c r="M57" s="169"/>
      <c r="N57" s="169"/>
      <c r="O57" s="169"/>
      <c r="P57" s="169"/>
      <c r="Q57" s="169"/>
      <c r="R57" s="169"/>
      <c r="S57" s="169"/>
      <c r="T57" s="169"/>
      <c r="U57" s="169"/>
      <c r="V57" s="169"/>
      <c r="W57" s="169"/>
      <c r="X57" s="169"/>
      <c r="Y57" s="169"/>
      <c r="Z57" s="169"/>
      <c r="AA57" s="169"/>
      <c r="AB57" s="169"/>
      <c r="AC57" s="169"/>
      <c r="AD57" s="169"/>
      <c r="AE57" s="169"/>
      <c r="AF57" s="169"/>
      <c r="AG57" s="169"/>
      <c r="AH57" s="169"/>
      <c r="AI57" s="169"/>
      <c r="AJ57" s="169"/>
      <c r="AK57" s="169"/>
      <c r="AL57" s="169"/>
      <c r="AM57" s="169"/>
      <c r="AN57" s="169"/>
      <c r="AO57" s="169"/>
      <c r="AP57" s="169"/>
      <c r="AQ57" s="169"/>
      <c r="AR57" s="169"/>
      <c r="AS57" s="169"/>
      <c r="AT57" s="169"/>
      <c r="AU57" s="169"/>
      <c r="AV57" s="169"/>
      <c r="AW57" s="169"/>
      <c r="AX57" s="169"/>
      <c r="AY57" s="169"/>
      <c r="AZ57" s="169"/>
      <c r="BA57" s="169"/>
    </row>
    <row r="58" spans="1:53" s="141" customFormat="1" x14ac:dyDescent="0.25">
      <c r="A58" s="153"/>
      <c r="B58" s="172" t="s">
        <v>386</v>
      </c>
      <c r="C58" s="174"/>
      <c r="D58" s="171"/>
      <c r="E58" s="509"/>
      <c r="F58" s="579"/>
      <c r="G58" s="509"/>
      <c r="H58" s="199"/>
      <c r="I58" s="169"/>
      <c r="J58" s="169"/>
      <c r="K58" s="169"/>
      <c r="L58" s="169"/>
      <c r="M58" s="169"/>
      <c r="N58" s="169"/>
      <c r="O58" s="169"/>
      <c r="P58" s="169"/>
      <c r="Q58" s="169"/>
      <c r="R58" s="169"/>
      <c r="S58" s="169"/>
      <c r="T58" s="169"/>
      <c r="U58" s="169"/>
      <c r="V58" s="169"/>
      <c r="W58" s="169"/>
      <c r="X58" s="169"/>
      <c r="Y58" s="169"/>
      <c r="Z58" s="169"/>
      <c r="AA58" s="169"/>
      <c r="AB58" s="169"/>
      <c r="AC58" s="169"/>
      <c r="AD58" s="169"/>
      <c r="AE58" s="169"/>
      <c r="AF58" s="169"/>
      <c r="AG58" s="169"/>
      <c r="AH58" s="169"/>
      <c r="AI58" s="169"/>
      <c r="AJ58" s="169"/>
      <c r="AK58" s="169"/>
      <c r="AL58" s="169"/>
      <c r="AM58" s="169"/>
      <c r="AN58" s="169"/>
      <c r="AO58" s="169"/>
      <c r="AP58" s="169"/>
      <c r="AQ58" s="169"/>
      <c r="AR58" s="169"/>
      <c r="AS58" s="169"/>
      <c r="AT58" s="169"/>
      <c r="AU58" s="169"/>
      <c r="AV58" s="169"/>
      <c r="AW58" s="169"/>
      <c r="AX58" s="169"/>
      <c r="AY58" s="169"/>
      <c r="AZ58" s="169"/>
      <c r="BA58" s="169"/>
    </row>
    <row r="59" spans="1:53" s="141" customFormat="1" x14ac:dyDescent="0.25">
      <c r="A59" s="153"/>
      <c r="B59" s="172"/>
      <c r="C59" s="174"/>
      <c r="D59" s="171"/>
      <c r="E59" s="509"/>
      <c r="F59" s="579"/>
      <c r="G59" s="509"/>
      <c r="H59" s="199"/>
      <c r="I59" s="169"/>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69"/>
      <c r="AG59" s="169"/>
      <c r="AH59" s="169"/>
      <c r="AI59" s="169"/>
      <c r="AJ59" s="169"/>
      <c r="AK59" s="169"/>
      <c r="AL59" s="169"/>
      <c r="AM59" s="169"/>
      <c r="AN59" s="169"/>
      <c r="AO59" s="169"/>
      <c r="AP59" s="169"/>
      <c r="AQ59" s="169"/>
      <c r="AR59" s="169"/>
      <c r="AS59" s="169"/>
      <c r="AT59" s="169"/>
      <c r="AU59" s="169"/>
      <c r="AV59" s="169"/>
      <c r="AW59" s="169"/>
      <c r="AX59" s="169"/>
      <c r="AY59" s="169"/>
      <c r="AZ59" s="169"/>
      <c r="BA59" s="169"/>
    </row>
    <row r="60" spans="1:53" s="141" customFormat="1" x14ac:dyDescent="0.25">
      <c r="A60" s="153"/>
      <c r="B60" s="172"/>
      <c r="C60" s="174" t="s">
        <v>387</v>
      </c>
      <c r="D60" s="171"/>
      <c r="E60" s="509"/>
      <c r="F60" s="579"/>
      <c r="G60" s="509"/>
      <c r="H60" s="199"/>
      <c r="I60" s="169"/>
      <c r="J60" s="169"/>
      <c r="K60" s="169"/>
      <c r="L60" s="169"/>
      <c r="M60" s="169"/>
      <c r="N60" s="169"/>
      <c r="O60" s="169"/>
      <c r="P60" s="169"/>
      <c r="Q60" s="169"/>
      <c r="R60" s="169"/>
      <c r="S60" s="169"/>
      <c r="T60" s="169"/>
      <c r="U60" s="169"/>
      <c r="V60" s="169"/>
      <c r="W60" s="169"/>
      <c r="X60" s="169"/>
      <c r="Y60" s="169"/>
      <c r="Z60" s="169"/>
      <c r="AA60" s="169"/>
      <c r="AB60" s="169"/>
      <c r="AC60" s="169"/>
      <c r="AD60" s="169"/>
      <c r="AE60" s="169"/>
      <c r="AF60" s="169"/>
      <c r="AG60" s="169"/>
      <c r="AH60" s="169"/>
      <c r="AI60" s="169"/>
      <c r="AJ60" s="169"/>
      <c r="AK60" s="169"/>
      <c r="AL60" s="169"/>
      <c r="AM60" s="169"/>
      <c r="AN60" s="169"/>
      <c r="AO60" s="169"/>
      <c r="AP60" s="169"/>
      <c r="AQ60" s="169"/>
      <c r="AR60" s="169"/>
      <c r="AS60" s="169"/>
      <c r="AT60" s="169"/>
      <c r="AU60" s="169"/>
      <c r="AV60" s="169"/>
      <c r="AW60" s="169"/>
      <c r="AX60" s="169"/>
      <c r="AY60" s="169"/>
      <c r="AZ60" s="169"/>
      <c r="BA60" s="169"/>
    </row>
    <row r="61" spans="1:53" s="141" customFormat="1" x14ac:dyDescent="0.25">
      <c r="A61" s="153"/>
      <c r="B61" s="172"/>
      <c r="C61" s="174"/>
      <c r="D61" s="171"/>
      <c r="E61" s="176" t="str">
        <f>'Stock Value'!E$97</f>
        <v>Adults - Total Inactive and Insufficiently Active</v>
      </c>
      <c r="F61" s="176" t="str">
        <f>'Stock Value'!F$97</f>
        <v>Calculation</v>
      </c>
      <c r="G61" s="176" t="str">
        <f>'Stock Value'!G$97</f>
        <v>Percent</v>
      </c>
      <c r="H61" s="196">
        <f>'Stock Value'!H$97</f>
        <v>0.50900000000000001</v>
      </c>
      <c r="I61" s="169"/>
      <c r="J61" s="169"/>
      <c r="K61" s="169"/>
      <c r="L61" s="169"/>
      <c r="M61" s="169"/>
      <c r="N61" s="169"/>
      <c r="O61" s="169"/>
      <c r="P61" s="169"/>
      <c r="Q61" s="169"/>
      <c r="R61" s="169"/>
      <c r="S61" s="169"/>
      <c r="T61" s="169"/>
      <c r="U61" s="169"/>
      <c r="V61" s="169"/>
      <c r="W61" s="169"/>
      <c r="X61" s="169"/>
      <c r="Y61" s="169"/>
      <c r="Z61" s="169"/>
      <c r="AA61" s="169"/>
      <c r="AB61" s="169"/>
      <c r="AC61" s="169"/>
      <c r="AD61" s="169"/>
      <c r="AE61" s="169"/>
      <c r="AF61" s="169"/>
      <c r="AG61" s="169"/>
      <c r="AH61" s="169"/>
      <c r="AI61" s="169"/>
      <c r="AJ61" s="169"/>
      <c r="AK61" s="169"/>
      <c r="AL61" s="169"/>
      <c r="AM61" s="169"/>
      <c r="AN61" s="169"/>
      <c r="AO61" s="169"/>
      <c r="AP61" s="169"/>
      <c r="AQ61" s="169"/>
      <c r="AR61" s="169"/>
      <c r="AS61" s="169"/>
      <c r="AT61" s="169"/>
      <c r="AU61" s="169"/>
      <c r="AV61" s="169"/>
      <c r="AW61" s="169"/>
      <c r="AX61" s="169"/>
      <c r="AY61" s="169"/>
      <c r="AZ61" s="169"/>
      <c r="BA61" s="169"/>
    </row>
    <row r="62" spans="1:53" s="141" customFormat="1" x14ac:dyDescent="0.25">
      <c r="A62" s="153"/>
      <c r="B62" s="172"/>
      <c r="C62" s="174"/>
      <c r="D62" s="171"/>
      <c r="E62" s="214" t="str">
        <f>E$52</f>
        <v>Weighted Healthcare Expenditure Avoided - Biking</v>
      </c>
      <c r="F62" s="214">
        <f t="shared" ref="F62:H62" si="0">F$52</f>
        <v>0</v>
      </c>
      <c r="G62" s="214" t="str">
        <f t="shared" si="0"/>
        <v>$ per person mile</v>
      </c>
      <c r="H62" s="217">
        <f t="shared" si="0"/>
        <v>0</v>
      </c>
      <c r="I62" s="169"/>
      <c r="J62" s="169"/>
      <c r="K62" s="169"/>
      <c r="L62" s="169"/>
      <c r="M62" s="169"/>
      <c r="N62" s="169"/>
      <c r="O62" s="169"/>
      <c r="P62" s="169"/>
      <c r="Q62" s="169"/>
      <c r="R62" s="169"/>
      <c r="S62" s="169"/>
      <c r="T62" s="169"/>
      <c r="U62" s="169"/>
      <c r="V62" s="169"/>
      <c r="W62" s="169"/>
      <c r="X62" s="169"/>
      <c r="Y62" s="169"/>
      <c r="Z62" s="169"/>
      <c r="AA62" s="169"/>
      <c r="AB62" s="169"/>
      <c r="AC62" s="169"/>
      <c r="AD62" s="169"/>
      <c r="AE62" s="169"/>
      <c r="AF62" s="169"/>
      <c r="AG62" s="169"/>
      <c r="AH62" s="169"/>
      <c r="AI62" s="169"/>
      <c r="AJ62" s="169"/>
      <c r="AK62" s="169"/>
      <c r="AL62" s="169"/>
      <c r="AM62" s="169"/>
      <c r="AN62" s="169"/>
      <c r="AO62" s="169"/>
      <c r="AP62" s="169"/>
      <c r="AQ62" s="169"/>
      <c r="AR62" s="169"/>
      <c r="AS62" s="169"/>
      <c r="AT62" s="169"/>
      <c r="AU62" s="169"/>
      <c r="AV62" s="169"/>
      <c r="AW62" s="169"/>
      <c r="AX62" s="169"/>
      <c r="AY62" s="169"/>
      <c r="AZ62" s="169"/>
      <c r="BA62" s="169"/>
    </row>
    <row r="63" spans="1:53" s="141" customFormat="1" x14ac:dyDescent="0.25">
      <c r="A63" s="153"/>
      <c r="B63" s="172"/>
      <c r="C63" s="174"/>
      <c r="D63" s="171"/>
      <c r="E63" s="501" t="str">
        <f>'Demand Estimation'!E$86</f>
        <v xml:space="preserve">Average bicycle miles traveled for new users </v>
      </c>
      <c r="F63" s="580">
        <f>'Demand Estimation'!F$86</f>
        <v>0</v>
      </c>
      <c r="G63" s="580">
        <f>'Demand Estimation'!G$86</f>
        <v>0</v>
      </c>
      <c r="H63" s="597">
        <f>'Demand Estimation'!H$86</f>
        <v>0</v>
      </c>
      <c r="I63" s="233">
        <f>'Demand Estimation'!I$86</f>
        <v>0</v>
      </c>
      <c r="J63" s="233">
        <f>'Demand Estimation'!J$86</f>
        <v>0</v>
      </c>
      <c r="K63" s="233">
        <f>'Demand Estimation'!K$86</f>
        <v>0</v>
      </c>
      <c r="L63" s="233">
        <f>'Demand Estimation'!L$86</f>
        <v>0</v>
      </c>
      <c r="M63" s="233">
        <f>'Demand Estimation'!M$86</f>
        <v>0</v>
      </c>
      <c r="N63" s="233">
        <f>'Demand Estimation'!N$86</f>
        <v>0</v>
      </c>
      <c r="O63" s="233">
        <f>'Demand Estimation'!O$86</f>
        <v>0</v>
      </c>
      <c r="P63" s="233">
        <f>'Demand Estimation'!P$86</f>
        <v>0</v>
      </c>
      <c r="Q63" s="233">
        <f>'Demand Estimation'!Q$86</f>
        <v>0</v>
      </c>
      <c r="R63" s="233">
        <f>'Demand Estimation'!R$86</f>
        <v>0</v>
      </c>
      <c r="S63" s="233">
        <f>'Demand Estimation'!S$86</f>
        <v>0</v>
      </c>
      <c r="T63" s="233">
        <f>'Demand Estimation'!T$86</f>
        <v>0</v>
      </c>
      <c r="U63" s="233">
        <f>'Demand Estimation'!U$86</f>
        <v>0</v>
      </c>
      <c r="V63" s="233">
        <f>'Demand Estimation'!V$86</f>
        <v>0</v>
      </c>
      <c r="W63" s="233">
        <f>'Demand Estimation'!W$86</f>
        <v>0</v>
      </c>
      <c r="X63" s="233">
        <f>'Demand Estimation'!X$86</f>
        <v>0</v>
      </c>
      <c r="Y63" s="233">
        <f>'Demand Estimation'!Y$86</f>
        <v>0</v>
      </c>
      <c r="Z63" s="233">
        <f>'Demand Estimation'!Z$86</f>
        <v>0</v>
      </c>
      <c r="AA63" s="233">
        <f>'Demand Estimation'!AA$86</f>
        <v>0</v>
      </c>
      <c r="AB63" s="233">
        <f>'Demand Estimation'!AB$86</f>
        <v>0</v>
      </c>
      <c r="AC63" s="233">
        <f>'Demand Estimation'!AC$86</f>
        <v>0</v>
      </c>
      <c r="AD63" s="233">
        <f>'Demand Estimation'!AD$86</f>
        <v>0</v>
      </c>
      <c r="AE63" s="233">
        <f>'Demand Estimation'!AE$86</f>
        <v>0</v>
      </c>
      <c r="AF63" s="233">
        <f>'Demand Estimation'!AF$86</f>
        <v>0</v>
      </c>
      <c r="AG63" s="233">
        <f>'Demand Estimation'!AG$86</f>
        <v>0</v>
      </c>
      <c r="AH63" s="233">
        <f>'Demand Estimation'!AH$86</f>
        <v>0</v>
      </c>
      <c r="AI63" s="233">
        <f>'Demand Estimation'!AI$86</f>
        <v>0</v>
      </c>
      <c r="AJ63" s="233">
        <f>'Demand Estimation'!AJ$86</f>
        <v>0</v>
      </c>
      <c r="AK63" s="233">
        <f>'Demand Estimation'!AK$86</f>
        <v>0</v>
      </c>
      <c r="AL63" s="233">
        <f>'Demand Estimation'!AL$86</f>
        <v>0</v>
      </c>
      <c r="AM63" s="233">
        <f>'Demand Estimation'!AM$86</f>
        <v>0</v>
      </c>
      <c r="AN63" s="233">
        <f>'Demand Estimation'!AN$86</f>
        <v>0</v>
      </c>
      <c r="AO63" s="233">
        <f>'Demand Estimation'!AO$86</f>
        <v>0</v>
      </c>
      <c r="AP63" s="233">
        <f>'Demand Estimation'!AP$86</f>
        <v>0</v>
      </c>
      <c r="AQ63" s="233">
        <f>'Demand Estimation'!AQ$86</f>
        <v>0</v>
      </c>
      <c r="AR63" s="233">
        <f>'Demand Estimation'!AR$86</f>
        <v>0</v>
      </c>
      <c r="AS63" s="233">
        <f>'Demand Estimation'!AS$86</f>
        <v>0</v>
      </c>
      <c r="AT63" s="233">
        <f>'Demand Estimation'!AT$86</f>
        <v>0</v>
      </c>
      <c r="AU63" s="233">
        <f>'Demand Estimation'!AU$86</f>
        <v>0</v>
      </c>
      <c r="AV63" s="233">
        <f>'Demand Estimation'!AV$86</f>
        <v>0</v>
      </c>
      <c r="AW63" s="233">
        <f>'Demand Estimation'!AW$86</f>
        <v>0</v>
      </c>
      <c r="AX63" s="233">
        <f>'Demand Estimation'!AX$86</f>
        <v>0</v>
      </c>
      <c r="AY63" s="233">
        <f>'Demand Estimation'!AY$86</f>
        <v>0</v>
      </c>
      <c r="AZ63" s="233">
        <f>'Demand Estimation'!AZ$86</f>
        <v>0</v>
      </c>
      <c r="BA63" s="233"/>
    </row>
    <row r="64" spans="1:53" s="141" customFormat="1" x14ac:dyDescent="0.25">
      <c r="A64" s="153"/>
      <c r="B64" s="172"/>
      <c r="C64" s="174"/>
      <c r="D64" s="171"/>
      <c r="E64" s="927" t="s">
        <v>388</v>
      </c>
      <c r="F64" s="928"/>
      <c r="G64" s="928" t="s">
        <v>296</v>
      </c>
      <c r="H64" s="929">
        <f>SUM(I64:BA64)</f>
        <v>0</v>
      </c>
      <c r="I64" s="930">
        <f>($H$61*I63)*$H$62</f>
        <v>0</v>
      </c>
      <c r="J64" s="930">
        <f t="shared" ref="J64:AZ64" si="1">($H$61*J63)*$H$62</f>
        <v>0</v>
      </c>
      <c r="K64" s="930">
        <f t="shared" si="1"/>
        <v>0</v>
      </c>
      <c r="L64" s="930">
        <f t="shared" si="1"/>
        <v>0</v>
      </c>
      <c r="M64" s="930">
        <f t="shared" si="1"/>
        <v>0</v>
      </c>
      <c r="N64" s="930">
        <f t="shared" si="1"/>
        <v>0</v>
      </c>
      <c r="O64" s="930">
        <f t="shared" si="1"/>
        <v>0</v>
      </c>
      <c r="P64" s="930">
        <f t="shared" si="1"/>
        <v>0</v>
      </c>
      <c r="Q64" s="930">
        <f t="shared" si="1"/>
        <v>0</v>
      </c>
      <c r="R64" s="930">
        <f t="shared" si="1"/>
        <v>0</v>
      </c>
      <c r="S64" s="930">
        <f t="shared" si="1"/>
        <v>0</v>
      </c>
      <c r="T64" s="930">
        <f t="shared" si="1"/>
        <v>0</v>
      </c>
      <c r="U64" s="930">
        <f t="shared" si="1"/>
        <v>0</v>
      </c>
      <c r="V64" s="930">
        <f t="shared" si="1"/>
        <v>0</v>
      </c>
      <c r="W64" s="930">
        <f t="shared" si="1"/>
        <v>0</v>
      </c>
      <c r="X64" s="930">
        <f t="shared" si="1"/>
        <v>0</v>
      </c>
      <c r="Y64" s="930">
        <f t="shared" si="1"/>
        <v>0</v>
      </c>
      <c r="Z64" s="930">
        <f t="shared" si="1"/>
        <v>0</v>
      </c>
      <c r="AA64" s="930">
        <f t="shared" si="1"/>
        <v>0</v>
      </c>
      <c r="AB64" s="930">
        <f t="shared" si="1"/>
        <v>0</v>
      </c>
      <c r="AC64" s="930">
        <f t="shared" si="1"/>
        <v>0</v>
      </c>
      <c r="AD64" s="930">
        <f t="shared" si="1"/>
        <v>0</v>
      </c>
      <c r="AE64" s="930">
        <f t="shared" si="1"/>
        <v>0</v>
      </c>
      <c r="AF64" s="930">
        <f t="shared" si="1"/>
        <v>0</v>
      </c>
      <c r="AG64" s="930">
        <f t="shared" si="1"/>
        <v>0</v>
      </c>
      <c r="AH64" s="930">
        <f t="shared" si="1"/>
        <v>0</v>
      </c>
      <c r="AI64" s="930">
        <f t="shared" si="1"/>
        <v>0</v>
      </c>
      <c r="AJ64" s="930">
        <f t="shared" si="1"/>
        <v>0</v>
      </c>
      <c r="AK64" s="930">
        <f t="shared" si="1"/>
        <v>0</v>
      </c>
      <c r="AL64" s="930">
        <f t="shared" si="1"/>
        <v>0</v>
      </c>
      <c r="AM64" s="930">
        <f t="shared" si="1"/>
        <v>0</v>
      </c>
      <c r="AN64" s="930">
        <f t="shared" si="1"/>
        <v>0</v>
      </c>
      <c r="AO64" s="930">
        <f t="shared" si="1"/>
        <v>0</v>
      </c>
      <c r="AP64" s="930">
        <f t="shared" si="1"/>
        <v>0</v>
      </c>
      <c r="AQ64" s="930">
        <f t="shared" si="1"/>
        <v>0</v>
      </c>
      <c r="AR64" s="930">
        <f t="shared" si="1"/>
        <v>0</v>
      </c>
      <c r="AS64" s="930">
        <f t="shared" si="1"/>
        <v>0</v>
      </c>
      <c r="AT64" s="930">
        <f t="shared" si="1"/>
        <v>0</v>
      </c>
      <c r="AU64" s="930">
        <f t="shared" si="1"/>
        <v>0</v>
      </c>
      <c r="AV64" s="930">
        <f t="shared" si="1"/>
        <v>0</v>
      </c>
      <c r="AW64" s="930">
        <f t="shared" si="1"/>
        <v>0</v>
      </c>
      <c r="AX64" s="930">
        <f t="shared" si="1"/>
        <v>0</v>
      </c>
      <c r="AY64" s="930">
        <f t="shared" si="1"/>
        <v>0</v>
      </c>
      <c r="AZ64" s="930">
        <f t="shared" si="1"/>
        <v>0</v>
      </c>
      <c r="BA64" s="321"/>
    </row>
    <row r="65" spans="1:53" s="141" customFormat="1" x14ac:dyDescent="0.25">
      <c r="A65" s="153"/>
      <c r="B65" s="172"/>
      <c r="C65" s="174"/>
      <c r="D65" s="171"/>
      <c r="E65" s="509"/>
      <c r="F65" s="581"/>
      <c r="G65" s="582"/>
      <c r="H65" s="200"/>
      <c r="I65" s="177"/>
      <c r="J65" s="177"/>
      <c r="K65" s="177"/>
      <c r="L65" s="177"/>
      <c r="M65" s="177"/>
      <c r="N65" s="177"/>
      <c r="O65" s="177"/>
      <c r="P65" s="177"/>
      <c r="Q65" s="177"/>
      <c r="R65" s="177"/>
      <c r="S65" s="177"/>
      <c r="T65" s="177"/>
      <c r="U65" s="177"/>
      <c r="V65" s="177"/>
      <c r="W65" s="177"/>
      <c r="X65" s="177"/>
      <c r="Y65" s="177"/>
      <c r="Z65" s="177"/>
      <c r="AA65" s="177"/>
      <c r="AB65" s="177"/>
      <c r="AC65" s="177"/>
      <c r="AD65" s="177"/>
      <c r="AE65" s="177"/>
      <c r="AF65" s="177"/>
      <c r="AG65" s="177"/>
      <c r="AH65" s="177"/>
      <c r="AI65" s="177"/>
      <c r="AJ65" s="177"/>
      <c r="AK65" s="177"/>
      <c r="AL65" s="177"/>
      <c r="AM65" s="177"/>
      <c r="AN65" s="177"/>
      <c r="AO65" s="177"/>
      <c r="AP65" s="177"/>
      <c r="AQ65" s="177"/>
      <c r="AR65" s="177"/>
      <c r="AS65" s="177"/>
      <c r="AT65" s="177"/>
      <c r="AU65" s="177"/>
      <c r="AV65" s="177"/>
      <c r="AW65" s="177"/>
      <c r="AX65" s="177"/>
      <c r="AY65" s="177"/>
      <c r="AZ65" s="177"/>
      <c r="BA65" s="177"/>
    </row>
    <row r="66" spans="1:53" s="141" customFormat="1" x14ac:dyDescent="0.25">
      <c r="A66" s="153"/>
      <c r="B66" s="172"/>
      <c r="C66" s="174" t="s">
        <v>389</v>
      </c>
      <c r="D66" s="171"/>
      <c r="E66" s="509"/>
      <c r="F66" s="583"/>
      <c r="G66" s="509"/>
      <c r="H66" s="199"/>
      <c r="I66" s="169"/>
      <c r="J66" s="169"/>
      <c r="K66" s="169"/>
      <c r="L66" s="169"/>
      <c r="M66" s="169"/>
      <c r="N66" s="169"/>
      <c r="O66" s="169"/>
      <c r="P66" s="169"/>
      <c r="Q66" s="169"/>
      <c r="R66" s="169"/>
      <c r="S66" s="169"/>
      <c r="T66" s="169"/>
      <c r="U66" s="169"/>
      <c r="V66" s="169"/>
      <c r="W66" s="169"/>
      <c r="X66" s="169"/>
      <c r="Y66" s="169"/>
      <c r="Z66" s="169"/>
      <c r="AA66" s="169"/>
      <c r="AB66" s="169"/>
      <c r="AC66" s="169"/>
      <c r="AD66" s="169"/>
      <c r="AE66" s="169"/>
      <c r="AF66" s="169"/>
      <c r="AG66" s="169"/>
      <c r="AH66" s="169"/>
      <c r="AI66" s="169"/>
      <c r="AJ66" s="169"/>
      <c r="AK66" s="169"/>
      <c r="AL66" s="169"/>
      <c r="AM66" s="169"/>
      <c r="AN66" s="169"/>
      <c r="AO66" s="169"/>
      <c r="AP66" s="169"/>
      <c r="AQ66" s="169"/>
      <c r="AR66" s="169"/>
      <c r="AS66" s="169"/>
      <c r="AT66" s="169"/>
      <c r="AU66" s="169"/>
      <c r="AV66" s="169"/>
      <c r="AW66" s="169"/>
      <c r="AX66" s="169"/>
      <c r="AY66" s="169"/>
      <c r="AZ66" s="169"/>
      <c r="BA66" s="169"/>
    </row>
    <row r="67" spans="1:53" s="141" customFormat="1" x14ac:dyDescent="0.25">
      <c r="A67" s="153"/>
      <c r="B67" s="172"/>
      <c r="C67" s="174"/>
      <c r="D67" s="171"/>
      <c r="E67" s="176" t="str">
        <f>'Stock Value'!E$97</f>
        <v>Adults - Total Inactive and Insufficiently Active</v>
      </c>
      <c r="F67" s="176" t="str">
        <f>'Stock Value'!F$97</f>
        <v>Calculation</v>
      </c>
      <c r="G67" s="176" t="str">
        <f>'Stock Value'!G$97</f>
        <v>Percent</v>
      </c>
      <c r="H67" s="196">
        <f>'Stock Value'!H$97</f>
        <v>0.50900000000000001</v>
      </c>
      <c r="I67" s="169"/>
      <c r="J67" s="169"/>
      <c r="K67" s="169"/>
      <c r="L67" s="169"/>
      <c r="M67" s="169"/>
      <c r="N67" s="169"/>
      <c r="O67" s="169"/>
      <c r="P67" s="169"/>
      <c r="Q67" s="169"/>
      <c r="R67" s="169"/>
      <c r="S67" s="169"/>
      <c r="T67" s="169"/>
      <c r="U67" s="169"/>
      <c r="V67" s="169"/>
      <c r="W67" s="169"/>
      <c r="X67" s="169"/>
      <c r="Y67" s="169"/>
      <c r="Z67" s="169"/>
      <c r="AA67" s="169"/>
      <c r="AB67" s="169"/>
      <c r="AC67" s="169"/>
      <c r="AD67" s="169"/>
      <c r="AE67" s="169"/>
      <c r="AF67" s="169"/>
      <c r="AG67" s="169"/>
      <c r="AH67" s="169"/>
      <c r="AI67" s="169"/>
      <c r="AJ67" s="169"/>
      <c r="AK67" s="169"/>
      <c r="AL67" s="169"/>
      <c r="AM67" s="169"/>
      <c r="AN67" s="169"/>
      <c r="AO67" s="169"/>
      <c r="AP67" s="169"/>
      <c r="AQ67" s="169"/>
      <c r="AR67" s="169"/>
      <c r="AS67" s="169"/>
      <c r="AT67" s="169"/>
      <c r="AU67" s="169"/>
      <c r="AV67" s="169"/>
      <c r="AW67" s="169"/>
      <c r="AX67" s="169"/>
      <c r="AY67" s="169"/>
      <c r="AZ67" s="169"/>
      <c r="BA67" s="169"/>
    </row>
    <row r="68" spans="1:53" s="141" customFormat="1" x14ac:dyDescent="0.25">
      <c r="A68" s="153"/>
      <c r="B68" s="172"/>
      <c r="C68" s="174"/>
      <c r="D68" s="171"/>
      <c r="E68" s="214" t="str">
        <f>E$56</f>
        <v>Weighted Healthcare Expenditure Avoided - Walking</v>
      </c>
      <c r="F68" s="214">
        <f t="shared" ref="F68:H68" si="2">F$56</f>
        <v>0</v>
      </c>
      <c r="G68" s="214" t="str">
        <f t="shared" si="2"/>
        <v>$ per person mile</v>
      </c>
      <c r="H68" s="217">
        <f t="shared" si="2"/>
        <v>0</v>
      </c>
      <c r="I68" s="169"/>
      <c r="J68" s="169"/>
      <c r="K68" s="169"/>
      <c r="L68" s="169"/>
      <c r="M68" s="169"/>
      <c r="N68" s="169"/>
      <c r="O68" s="169"/>
      <c r="P68" s="169"/>
      <c r="Q68" s="169"/>
      <c r="R68" s="169"/>
      <c r="S68" s="169"/>
      <c r="T68" s="169"/>
      <c r="U68" s="169"/>
      <c r="V68" s="169"/>
      <c r="W68" s="169"/>
      <c r="X68" s="169"/>
      <c r="Y68" s="169"/>
      <c r="Z68" s="169"/>
      <c r="AA68" s="169"/>
      <c r="AB68" s="169"/>
      <c r="AC68" s="169"/>
      <c r="AD68" s="169"/>
      <c r="AE68" s="169"/>
      <c r="AF68" s="169"/>
      <c r="AG68" s="169"/>
      <c r="AH68" s="169"/>
      <c r="AI68" s="169"/>
      <c r="AJ68" s="169"/>
      <c r="AK68" s="169"/>
      <c r="AL68" s="169"/>
      <c r="AM68" s="169"/>
      <c r="AN68" s="169"/>
      <c r="AO68" s="169"/>
      <c r="AP68" s="169"/>
      <c r="AQ68" s="169"/>
      <c r="AR68" s="169"/>
      <c r="AS68" s="169"/>
      <c r="AT68" s="169"/>
      <c r="AU68" s="169"/>
      <c r="AV68" s="169"/>
      <c r="AW68" s="169"/>
      <c r="AX68" s="169"/>
      <c r="AY68" s="169"/>
      <c r="AZ68" s="169"/>
      <c r="BA68" s="169"/>
    </row>
    <row r="69" spans="1:53" s="141" customFormat="1" x14ac:dyDescent="0.25">
      <c r="A69" s="153"/>
      <c r="B69" s="172"/>
      <c r="C69" s="174"/>
      <c r="D69" s="171"/>
      <c r="E69" s="584" t="str">
        <f>'Demand Estimation'!E$133</f>
        <v xml:space="preserve">Average pedestrian miles traveled for new users </v>
      </c>
      <c r="F69" s="580">
        <f>'Demand Estimation'!F$133</f>
        <v>0</v>
      </c>
      <c r="G69" s="580">
        <f>'Demand Estimation'!G$133</f>
        <v>0</v>
      </c>
      <c r="H69" s="597">
        <f>'Demand Estimation'!H$133</f>
        <v>0</v>
      </c>
      <c r="I69" s="233">
        <f>'Demand Estimation'!I$133</f>
        <v>0</v>
      </c>
      <c r="J69" s="233">
        <f>'Demand Estimation'!J$133</f>
        <v>0</v>
      </c>
      <c r="K69" s="233">
        <f>'Demand Estimation'!K$133</f>
        <v>0</v>
      </c>
      <c r="L69" s="233">
        <f>'Demand Estimation'!L$133</f>
        <v>0</v>
      </c>
      <c r="M69" s="233">
        <f>'Demand Estimation'!M$133</f>
        <v>0</v>
      </c>
      <c r="N69" s="233">
        <f>'Demand Estimation'!N$133</f>
        <v>0</v>
      </c>
      <c r="O69" s="233">
        <f>'Demand Estimation'!O$133</f>
        <v>0</v>
      </c>
      <c r="P69" s="233">
        <f>'Demand Estimation'!P$133</f>
        <v>0</v>
      </c>
      <c r="Q69" s="233">
        <f>'Demand Estimation'!Q$133</f>
        <v>0</v>
      </c>
      <c r="R69" s="233">
        <f>'Demand Estimation'!R$133</f>
        <v>0</v>
      </c>
      <c r="S69" s="233">
        <f>'Demand Estimation'!S$133</f>
        <v>0</v>
      </c>
      <c r="T69" s="233">
        <f>'Demand Estimation'!T$133</f>
        <v>0</v>
      </c>
      <c r="U69" s="233">
        <f>'Demand Estimation'!U$133</f>
        <v>0</v>
      </c>
      <c r="V69" s="233">
        <f>'Demand Estimation'!V$133</f>
        <v>0</v>
      </c>
      <c r="W69" s="233">
        <f>'Demand Estimation'!W$133</f>
        <v>0</v>
      </c>
      <c r="X69" s="233">
        <f>'Demand Estimation'!X$133</f>
        <v>0</v>
      </c>
      <c r="Y69" s="233">
        <f>'Demand Estimation'!Y$133</f>
        <v>0</v>
      </c>
      <c r="Z69" s="233">
        <f>'Demand Estimation'!Z$133</f>
        <v>0</v>
      </c>
      <c r="AA69" s="233">
        <f>'Demand Estimation'!AA$133</f>
        <v>0</v>
      </c>
      <c r="AB69" s="233">
        <f>'Demand Estimation'!AB$133</f>
        <v>0</v>
      </c>
      <c r="AC69" s="233">
        <f>'Demand Estimation'!AC$133</f>
        <v>0</v>
      </c>
      <c r="AD69" s="233">
        <f>'Demand Estimation'!AD$133</f>
        <v>0</v>
      </c>
      <c r="AE69" s="233">
        <f>'Demand Estimation'!AE$133</f>
        <v>0</v>
      </c>
      <c r="AF69" s="233">
        <f>'Demand Estimation'!AF$133</f>
        <v>0</v>
      </c>
      <c r="AG69" s="233">
        <f>'Demand Estimation'!AG$133</f>
        <v>0</v>
      </c>
      <c r="AH69" s="233">
        <f>'Demand Estimation'!AH$133</f>
        <v>0</v>
      </c>
      <c r="AI69" s="233">
        <f>'Demand Estimation'!AI$133</f>
        <v>0</v>
      </c>
      <c r="AJ69" s="233">
        <f>'Demand Estimation'!AJ$133</f>
        <v>0</v>
      </c>
      <c r="AK69" s="233">
        <f>'Demand Estimation'!AK$133</f>
        <v>0</v>
      </c>
      <c r="AL69" s="233">
        <f>'Demand Estimation'!AL$133</f>
        <v>0</v>
      </c>
      <c r="AM69" s="233">
        <f>'Demand Estimation'!AM$133</f>
        <v>0</v>
      </c>
      <c r="AN69" s="233">
        <f>'Demand Estimation'!AN$133</f>
        <v>0</v>
      </c>
      <c r="AO69" s="233">
        <f>'Demand Estimation'!AO$133</f>
        <v>0</v>
      </c>
      <c r="AP69" s="233">
        <f>'Demand Estimation'!AP$133</f>
        <v>0</v>
      </c>
      <c r="AQ69" s="233">
        <f>'Demand Estimation'!AQ$133</f>
        <v>0</v>
      </c>
      <c r="AR69" s="233">
        <f>'Demand Estimation'!AR$133</f>
        <v>0</v>
      </c>
      <c r="AS69" s="233">
        <f>'Demand Estimation'!AS$133</f>
        <v>0</v>
      </c>
      <c r="AT69" s="233">
        <f>'Demand Estimation'!AT$133</f>
        <v>0</v>
      </c>
      <c r="AU69" s="233">
        <f>'Demand Estimation'!AU$133</f>
        <v>0</v>
      </c>
      <c r="AV69" s="233">
        <f>'Demand Estimation'!AV$133</f>
        <v>0</v>
      </c>
      <c r="AW69" s="233">
        <f>'Demand Estimation'!AW$133</f>
        <v>0</v>
      </c>
      <c r="AX69" s="233">
        <f>'Demand Estimation'!AX$133</f>
        <v>0</v>
      </c>
      <c r="AY69" s="233">
        <f>'Demand Estimation'!AY$133</f>
        <v>0</v>
      </c>
      <c r="AZ69" s="233">
        <f>'Demand Estimation'!AZ$133</f>
        <v>0</v>
      </c>
      <c r="BA69" s="233"/>
    </row>
    <row r="70" spans="1:53" s="141" customFormat="1" x14ac:dyDescent="0.25">
      <c r="A70" s="153"/>
      <c r="B70" s="172"/>
      <c r="C70" s="174"/>
      <c r="D70" s="171"/>
      <c r="E70" s="927" t="s">
        <v>390</v>
      </c>
      <c r="F70" s="928"/>
      <c r="G70" s="928" t="s">
        <v>296</v>
      </c>
      <c r="H70" s="929">
        <f>SUM(I70:BA70)</f>
        <v>0</v>
      </c>
      <c r="I70" s="930">
        <f>($H$67*I69)*$H$68</f>
        <v>0</v>
      </c>
      <c r="J70" s="930">
        <f t="shared" ref="J70:AZ70" si="3">($H$67*J69)*$H$68</f>
        <v>0</v>
      </c>
      <c r="K70" s="930">
        <f t="shared" si="3"/>
        <v>0</v>
      </c>
      <c r="L70" s="930">
        <f t="shared" si="3"/>
        <v>0</v>
      </c>
      <c r="M70" s="930">
        <f t="shared" si="3"/>
        <v>0</v>
      </c>
      <c r="N70" s="930">
        <f t="shared" si="3"/>
        <v>0</v>
      </c>
      <c r="O70" s="930">
        <f t="shared" si="3"/>
        <v>0</v>
      </c>
      <c r="P70" s="930">
        <f t="shared" si="3"/>
        <v>0</v>
      </c>
      <c r="Q70" s="930">
        <f t="shared" si="3"/>
        <v>0</v>
      </c>
      <c r="R70" s="930">
        <f t="shared" si="3"/>
        <v>0</v>
      </c>
      <c r="S70" s="930">
        <f t="shared" si="3"/>
        <v>0</v>
      </c>
      <c r="T70" s="930">
        <f t="shared" si="3"/>
        <v>0</v>
      </c>
      <c r="U70" s="930">
        <f t="shared" si="3"/>
        <v>0</v>
      </c>
      <c r="V70" s="930">
        <f t="shared" si="3"/>
        <v>0</v>
      </c>
      <c r="W70" s="930">
        <f t="shared" si="3"/>
        <v>0</v>
      </c>
      <c r="X70" s="930">
        <f t="shared" si="3"/>
        <v>0</v>
      </c>
      <c r="Y70" s="930">
        <f t="shared" si="3"/>
        <v>0</v>
      </c>
      <c r="Z70" s="930">
        <f t="shared" si="3"/>
        <v>0</v>
      </c>
      <c r="AA70" s="930">
        <f t="shared" si="3"/>
        <v>0</v>
      </c>
      <c r="AB70" s="930">
        <f t="shared" si="3"/>
        <v>0</v>
      </c>
      <c r="AC70" s="930">
        <f t="shared" si="3"/>
        <v>0</v>
      </c>
      <c r="AD70" s="930">
        <f t="shared" si="3"/>
        <v>0</v>
      </c>
      <c r="AE70" s="930">
        <f t="shared" si="3"/>
        <v>0</v>
      </c>
      <c r="AF70" s="930">
        <f t="shared" si="3"/>
        <v>0</v>
      </c>
      <c r="AG70" s="930">
        <f t="shared" si="3"/>
        <v>0</v>
      </c>
      <c r="AH70" s="930">
        <f t="shared" si="3"/>
        <v>0</v>
      </c>
      <c r="AI70" s="930">
        <f t="shared" si="3"/>
        <v>0</v>
      </c>
      <c r="AJ70" s="930">
        <f t="shared" si="3"/>
        <v>0</v>
      </c>
      <c r="AK70" s="930">
        <f t="shared" si="3"/>
        <v>0</v>
      </c>
      <c r="AL70" s="930">
        <f t="shared" si="3"/>
        <v>0</v>
      </c>
      <c r="AM70" s="930">
        <f t="shared" si="3"/>
        <v>0</v>
      </c>
      <c r="AN70" s="930">
        <f t="shared" si="3"/>
        <v>0</v>
      </c>
      <c r="AO70" s="930">
        <f t="shared" si="3"/>
        <v>0</v>
      </c>
      <c r="AP70" s="930">
        <f t="shared" si="3"/>
        <v>0</v>
      </c>
      <c r="AQ70" s="930">
        <f t="shared" si="3"/>
        <v>0</v>
      </c>
      <c r="AR70" s="930">
        <f t="shared" si="3"/>
        <v>0</v>
      </c>
      <c r="AS70" s="930">
        <f t="shared" si="3"/>
        <v>0</v>
      </c>
      <c r="AT70" s="930">
        <f t="shared" si="3"/>
        <v>0</v>
      </c>
      <c r="AU70" s="930">
        <f t="shared" si="3"/>
        <v>0</v>
      </c>
      <c r="AV70" s="930">
        <f t="shared" si="3"/>
        <v>0</v>
      </c>
      <c r="AW70" s="930">
        <f t="shared" si="3"/>
        <v>0</v>
      </c>
      <c r="AX70" s="930">
        <f t="shared" si="3"/>
        <v>0</v>
      </c>
      <c r="AY70" s="930">
        <f t="shared" si="3"/>
        <v>0</v>
      </c>
      <c r="AZ70" s="930">
        <f t="shared" si="3"/>
        <v>0</v>
      </c>
      <c r="BA70" s="322"/>
    </row>
    <row r="71" spans="1:53" s="141" customFormat="1" x14ac:dyDescent="0.25">
      <c r="A71" s="153"/>
      <c r="B71" s="172"/>
      <c r="C71" s="174"/>
      <c r="D71" s="171"/>
      <c r="E71" s="567"/>
      <c r="F71" s="585"/>
      <c r="G71" s="586"/>
      <c r="H71" s="231"/>
      <c r="I71" s="232"/>
      <c r="J71" s="232"/>
      <c r="K71" s="232"/>
      <c r="L71" s="232"/>
      <c r="M71" s="232"/>
      <c r="N71" s="232"/>
      <c r="O71" s="232"/>
      <c r="P71" s="232"/>
      <c r="Q71" s="232"/>
      <c r="R71" s="232"/>
      <c r="S71" s="232"/>
      <c r="T71" s="232"/>
      <c r="U71" s="232"/>
      <c r="V71" s="232"/>
      <c r="W71" s="232"/>
      <c r="X71" s="232"/>
      <c r="Y71" s="232"/>
      <c r="Z71" s="232"/>
      <c r="AA71" s="232"/>
      <c r="AB71" s="232"/>
      <c r="AC71" s="232"/>
      <c r="AD71" s="232"/>
      <c r="AE71" s="232"/>
      <c r="AF71" s="232"/>
      <c r="AG71" s="232"/>
      <c r="AH71" s="232"/>
      <c r="AI71" s="232"/>
      <c r="AJ71" s="232"/>
      <c r="AK71" s="232"/>
      <c r="AL71" s="232"/>
      <c r="AM71" s="232"/>
      <c r="AN71" s="232"/>
      <c r="AO71" s="232"/>
      <c r="AP71" s="232"/>
      <c r="AQ71" s="232"/>
      <c r="AR71" s="232"/>
      <c r="AS71" s="232"/>
      <c r="AT71" s="232"/>
      <c r="AU71" s="232"/>
      <c r="AV71" s="232"/>
      <c r="AW71" s="232"/>
      <c r="AX71" s="232"/>
      <c r="AY71" s="232"/>
      <c r="AZ71" s="232"/>
      <c r="BA71" s="232"/>
    </row>
    <row r="72" spans="1:53" s="141" customFormat="1" x14ac:dyDescent="0.25">
      <c r="A72" s="153"/>
      <c r="B72" s="172" t="s">
        <v>391</v>
      </c>
      <c r="C72" s="174"/>
      <c r="D72" s="171"/>
      <c r="E72" s="567"/>
      <c r="F72" s="587"/>
      <c r="G72" s="509"/>
      <c r="H72" s="201"/>
      <c r="I72" s="170"/>
      <c r="J72" s="170"/>
      <c r="K72" s="170"/>
      <c r="L72" s="170"/>
      <c r="M72" s="170"/>
      <c r="N72" s="170"/>
      <c r="O72" s="170"/>
      <c r="P72" s="170"/>
      <c r="Q72" s="170"/>
      <c r="R72" s="170"/>
      <c r="S72" s="170"/>
      <c r="T72" s="170"/>
      <c r="U72" s="170"/>
      <c r="V72" s="170"/>
      <c r="W72" s="170"/>
      <c r="X72" s="170"/>
      <c r="Y72" s="170"/>
      <c r="Z72" s="170"/>
      <c r="AA72" s="170"/>
      <c r="AB72" s="170"/>
      <c r="AC72" s="170"/>
      <c r="AD72" s="170"/>
      <c r="AE72" s="170"/>
      <c r="AF72" s="170"/>
      <c r="AG72" s="170"/>
      <c r="AH72" s="170"/>
      <c r="AI72" s="170"/>
      <c r="AJ72" s="170"/>
      <c r="AK72" s="170"/>
      <c r="AL72" s="170"/>
      <c r="AM72" s="170"/>
      <c r="AN72" s="170"/>
      <c r="AO72" s="170"/>
      <c r="AP72" s="170"/>
      <c r="AQ72" s="170"/>
      <c r="AR72" s="170"/>
      <c r="AS72" s="170"/>
      <c r="AT72" s="170"/>
      <c r="AU72" s="170"/>
      <c r="AV72" s="170"/>
      <c r="AW72" s="170"/>
      <c r="AX72" s="170"/>
      <c r="AY72" s="170"/>
      <c r="AZ72" s="170"/>
      <c r="BA72" s="170"/>
    </row>
    <row r="73" spans="1:53" s="141" customFormat="1" x14ac:dyDescent="0.25">
      <c r="A73" s="153"/>
      <c r="B73" s="172"/>
      <c r="C73" s="174"/>
      <c r="D73" s="171"/>
      <c r="E73" s="567"/>
      <c r="F73" s="587"/>
      <c r="G73" s="509"/>
      <c r="H73" s="201"/>
      <c r="I73" s="170"/>
      <c r="J73" s="170"/>
      <c r="K73" s="170"/>
      <c r="L73" s="170"/>
      <c r="M73" s="170"/>
      <c r="N73" s="170"/>
      <c r="O73" s="170"/>
      <c r="P73" s="170"/>
      <c r="Q73" s="170"/>
      <c r="R73" s="170"/>
      <c r="S73" s="170"/>
      <c r="T73" s="170"/>
      <c r="U73" s="170"/>
      <c r="V73" s="170"/>
      <c r="W73" s="170"/>
      <c r="X73" s="170"/>
      <c r="Y73" s="170"/>
      <c r="Z73" s="170"/>
      <c r="AA73" s="170"/>
      <c r="AB73" s="170"/>
      <c r="AC73" s="170"/>
      <c r="AD73" s="170"/>
      <c r="AE73" s="170"/>
      <c r="AF73" s="170"/>
      <c r="AG73" s="170"/>
      <c r="AH73" s="170"/>
      <c r="AI73" s="170"/>
      <c r="AJ73" s="170"/>
      <c r="AK73" s="170"/>
      <c r="AL73" s="170"/>
      <c r="AM73" s="170"/>
      <c r="AN73" s="170"/>
      <c r="AO73" s="170"/>
      <c r="AP73" s="170"/>
      <c r="AQ73" s="170"/>
      <c r="AR73" s="170"/>
      <c r="AS73" s="170"/>
      <c r="AT73" s="170"/>
      <c r="AU73" s="170"/>
      <c r="AV73" s="170"/>
      <c r="AW73" s="170"/>
      <c r="AX73" s="170"/>
      <c r="AY73" s="170"/>
      <c r="AZ73" s="170"/>
      <c r="BA73" s="170"/>
    </row>
    <row r="74" spans="1:53" s="141" customFormat="1" x14ac:dyDescent="0.25">
      <c r="A74" s="153"/>
      <c r="B74" s="172"/>
      <c r="C74" s="174" t="s">
        <v>249</v>
      </c>
      <c r="D74" s="171"/>
      <c r="E74" s="567"/>
      <c r="F74" s="587"/>
      <c r="G74" s="509"/>
      <c r="H74" s="201"/>
      <c r="I74" s="170"/>
      <c r="J74" s="170"/>
      <c r="K74" s="170"/>
      <c r="L74" s="170"/>
      <c r="M74" s="170"/>
      <c r="N74" s="170"/>
      <c r="O74" s="170"/>
      <c r="P74" s="170"/>
      <c r="Q74" s="170"/>
      <c r="R74" s="170"/>
      <c r="S74" s="170"/>
      <c r="T74" s="170"/>
      <c r="U74" s="170"/>
      <c r="V74" s="170"/>
      <c r="W74" s="170"/>
      <c r="X74" s="170"/>
      <c r="Y74" s="170"/>
      <c r="Z74" s="170"/>
      <c r="AA74" s="170"/>
      <c r="AB74" s="170"/>
      <c r="AC74" s="170"/>
      <c r="AD74" s="170"/>
      <c r="AE74" s="170"/>
      <c r="AF74" s="170"/>
      <c r="AG74" s="170"/>
      <c r="AH74" s="170"/>
      <c r="AI74" s="170"/>
      <c r="AJ74" s="170"/>
      <c r="AK74" s="170"/>
      <c r="AL74" s="170"/>
      <c r="AM74" s="170"/>
      <c r="AN74" s="170"/>
      <c r="AO74" s="170"/>
      <c r="AP74" s="170"/>
      <c r="AQ74" s="170"/>
      <c r="AR74" s="170"/>
      <c r="AS74" s="170"/>
      <c r="AT74" s="170"/>
      <c r="AU74" s="170"/>
      <c r="AV74" s="170"/>
      <c r="AW74" s="170"/>
      <c r="AX74" s="170"/>
      <c r="AY74" s="170"/>
      <c r="AZ74" s="170"/>
      <c r="BA74" s="170"/>
    </row>
    <row r="75" spans="1:53" s="141" customFormat="1" x14ac:dyDescent="0.25">
      <c r="A75" s="153"/>
      <c r="B75" s="172"/>
      <c r="C75" s="174"/>
      <c r="D75" s="171"/>
      <c r="E75" s="441" t="str">
        <f>'Stock Value'!E$104</f>
        <v>Total Output Multiplier</v>
      </c>
      <c r="F75" s="441" t="str">
        <f>'Stock Value'!F$104</f>
        <v>UTA 2017</v>
      </c>
      <c r="G75" s="441" t="str">
        <f>'Stock Value'!G$104</f>
        <v>Multiplier</v>
      </c>
      <c r="H75" s="154">
        <f>'Stock Value'!H$104</f>
        <v>0.95</v>
      </c>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7"/>
      <c r="AY75" s="147"/>
      <c r="AZ75" s="147"/>
      <c r="BA75" s="147"/>
    </row>
    <row r="76" spans="1:53" s="141" customFormat="1" x14ac:dyDescent="0.25">
      <c r="A76" s="153"/>
      <c r="B76" s="172"/>
      <c r="C76" s="174"/>
      <c r="D76" s="171"/>
      <c r="E76" s="441"/>
      <c r="F76" s="441"/>
      <c r="G76" s="441"/>
      <c r="H76" s="154"/>
      <c r="I76" s="147"/>
      <c r="J76" s="147"/>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147"/>
      <c r="AK76" s="147"/>
      <c r="AL76" s="147"/>
      <c r="AM76" s="147"/>
      <c r="AN76" s="147"/>
      <c r="AO76" s="147"/>
      <c r="AP76" s="147"/>
      <c r="AQ76" s="147"/>
      <c r="AR76" s="147"/>
      <c r="AS76" s="147"/>
      <c r="AT76" s="147"/>
      <c r="AU76" s="147"/>
      <c r="AV76" s="147"/>
      <c r="AW76" s="147"/>
      <c r="AX76" s="147"/>
      <c r="AY76" s="147"/>
      <c r="AZ76" s="147"/>
      <c r="BA76" s="147"/>
    </row>
    <row r="77" spans="1:53" s="141" customFormat="1" x14ac:dyDescent="0.25">
      <c r="A77" s="153"/>
      <c r="B77" s="172"/>
      <c r="C77" s="174"/>
      <c r="D77" s="171"/>
      <c r="E77" s="862" t="str">
        <f>E$64</f>
        <v>Healthcare Expenditure Avoided - Biking</v>
      </c>
      <c r="F77" s="862">
        <f t="shared" ref="F77:AZ77" si="4">F$64</f>
        <v>0</v>
      </c>
      <c r="G77" s="862" t="str">
        <f t="shared" si="4"/>
        <v>2021$s</v>
      </c>
      <c r="H77" s="931">
        <f t="shared" si="4"/>
        <v>0</v>
      </c>
      <c r="I77" s="932">
        <f t="shared" si="4"/>
        <v>0</v>
      </c>
      <c r="J77" s="932">
        <f t="shared" si="4"/>
        <v>0</v>
      </c>
      <c r="K77" s="932">
        <f t="shared" si="4"/>
        <v>0</v>
      </c>
      <c r="L77" s="932">
        <f t="shared" si="4"/>
        <v>0</v>
      </c>
      <c r="M77" s="932">
        <f t="shared" si="4"/>
        <v>0</v>
      </c>
      <c r="N77" s="932">
        <f t="shared" si="4"/>
        <v>0</v>
      </c>
      <c r="O77" s="932">
        <f t="shared" si="4"/>
        <v>0</v>
      </c>
      <c r="P77" s="932">
        <f t="shared" si="4"/>
        <v>0</v>
      </c>
      <c r="Q77" s="932">
        <f t="shared" si="4"/>
        <v>0</v>
      </c>
      <c r="R77" s="932">
        <f t="shared" si="4"/>
        <v>0</v>
      </c>
      <c r="S77" s="932">
        <f t="shared" si="4"/>
        <v>0</v>
      </c>
      <c r="T77" s="932">
        <f t="shared" si="4"/>
        <v>0</v>
      </c>
      <c r="U77" s="932">
        <f t="shared" si="4"/>
        <v>0</v>
      </c>
      <c r="V77" s="932">
        <f t="shared" si="4"/>
        <v>0</v>
      </c>
      <c r="W77" s="932">
        <f t="shared" si="4"/>
        <v>0</v>
      </c>
      <c r="X77" s="932">
        <f t="shared" si="4"/>
        <v>0</v>
      </c>
      <c r="Y77" s="932">
        <f t="shared" si="4"/>
        <v>0</v>
      </c>
      <c r="Z77" s="932">
        <f t="shared" si="4"/>
        <v>0</v>
      </c>
      <c r="AA77" s="932">
        <f t="shared" si="4"/>
        <v>0</v>
      </c>
      <c r="AB77" s="932">
        <f t="shared" si="4"/>
        <v>0</v>
      </c>
      <c r="AC77" s="932">
        <f t="shared" si="4"/>
        <v>0</v>
      </c>
      <c r="AD77" s="932">
        <f t="shared" si="4"/>
        <v>0</v>
      </c>
      <c r="AE77" s="932">
        <f t="shared" si="4"/>
        <v>0</v>
      </c>
      <c r="AF77" s="932">
        <f t="shared" si="4"/>
        <v>0</v>
      </c>
      <c r="AG77" s="932">
        <f t="shared" si="4"/>
        <v>0</v>
      </c>
      <c r="AH77" s="932">
        <f t="shared" si="4"/>
        <v>0</v>
      </c>
      <c r="AI77" s="932">
        <f t="shared" si="4"/>
        <v>0</v>
      </c>
      <c r="AJ77" s="932">
        <f t="shared" si="4"/>
        <v>0</v>
      </c>
      <c r="AK77" s="932">
        <f t="shared" si="4"/>
        <v>0</v>
      </c>
      <c r="AL77" s="932">
        <f t="shared" si="4"/>
        <v>0</v>
      </c>
      <c r="AM77" s="932">
        <f t="shared" si="4"/>
        <v>0</v>
      </c>
      <c r="AN77" s="932">
        <f t="shared" si="4"/>
        <v>0</v>
      </c>
      <c r="AO77" s="932">
        <f t="shared" si="4"/>
        <v>0</v>
      </c>
      <c r="AP77" s="932">
        <f t="shared" si="4"/>
        <v>0</v>
      </c>
      <c r="AQ77" s="932">
        <f t="shared" si="4"/>
        <v>0</v>
      </c>
      <c r="AR77" s="932">
        <f t="shared" si="4"/>
        <v>0</v>
      </c>
      <c r="AS77" s="932">
        <f t="shared" si="4"/>
        <v>0</v>
      </c>
      <c r="AT77" s="932">
        <f t="shared" si="4"/>
        <v>0</v>
      </c>
      <c r="AU77" s="932">
        <f t="shared" si="4"/>
        <v>0</v>
      </c>
      <c r="AV77" s="932">
        <f t="shared" si="4"/>
        <v>0</v>
      </c>
      <c r="AW77" s="932">
        <f t="shared" si="4"/>
        <v>0</v>
      </c>
      <c r="AX77" s="932">
        <f t="shared" si="4"/>
        <v>0</v>
      </c>
      <c r="AY77" s="932">
        <f t="shared" si="4"/>
        <v>0</v>
      </c>
      <c r="AZ77" s="932">
        <f t="shared" si="4"/>
        <v>0</v>
      </c>
      <c r="BA77" s="147"/>
    </row>
    <row r="78" spans="1:53" s="141" customFormat="1" x14ac:dyDescent="0.25">
      <c r="A78" s="153"/>
      <c r="B78" s="172"/>
      <c r="C78" s="174"/>
      <c r="D78" s="171"/>
      <c r="E78" s="933" t="s">
        <v>392</v>
      </c>
      <c r="F78" s="934"/>
      <c r="G78" s="933" t="s">
        <v>296</v>
      </c>
      <c r="H78" s="935">
        <f>SUM(I78:BA78)</f>
        <v>0</v>
      </c>
      <c r="I78" s="936">
        <f>I77*$H$75</f>
        <v>0</v>
      </c>
      <c r="J78" s="936">
        <f t="shared" ref="J78:AZ78" si="5">J77*$H$75</f>
        <v>0</v>
      </c>
      <c r="K78" s="936">
        <f t="shared" si="5"/>
        <v>0</v>
      </c>
      <c r="L78" s="936">
        <f t="shared" si="5"/>
        <v>0</v>
      </c>
      <c r="M78" s="936">
        <f t="shared" si="5"/>
        <v>0</v>
      </c>
      <c r="N78" s="936">
        <f t="shared" si="5"/>
        <v>0</v>
      </c>
      <c r="O78" s="936">
        <f t="shared" si="5"/>
        <v>0</v>
      </c>
      <c r="P78" s="936">
        <f t="shared" si="5"/>
        <v>0</v>
      </c>
      <c r="Q78" s="936">
        <f t="shared" si="5"/>
        <v>0</v>
      </c>
      <c r="R78" s="936">
        <f t="shared" si="5"/>
        <v>0</v>
      </c>
      <c r="S78" s="936">
        <f t="shared" si="5"/>
        <v>0</v>
      </c>
      <c r="T78" s="936">
        <f t="shared" si="5"/>
        <v>0</v>
      </c>
      <c r="U78" s="936">
        <f t="shared" si="5"/>
        <v>0</v>
      </c>
      <c r="V78" s="936">
        <f t="shared" si="5"/>
        <v>0</v>
      </c>
      <c r="W78" s="936">
        <f t="shared" si="5"/>
        <v>0</v>
      </c>
      <c r="X78" s="936">
        <f t="shared" si="5"/>
        <v>0</v>
      </c>
      <c r="Y78" s="936">
        <f t="shared" si="5"/>
        <v>0</v>
      </c>
      <c r="Z78" s="936">
        <f t="shared" si="5"/>
        <v>0</v>
      </c>
      <c r="AA78" s="936">
        <f t="shared" si="5"/>
        <v>0</v>
      </c>
      <c r="AB78" s="936">
        <f t="shared" si="5"/>
        <v>0</v>
      </c>
      <c r="AC78" s="936">
        <f t="shared" si="5"/>
        <v>0</v>
      </c>
      <c r="AD78" s="936">
        <f t="shared" si="5"/>
        <v>0</v>
      </c>
      <c r="AE78" s="936">
        <f t="shared" si="5"/>
        <v>0</v>
      </c>
      <c r="AF78" s="936">
        <f t="shared" si="5"/>
        <v>0</v>
      </c>
      <c r="AG78" s="936">
        <f t="shared" si="5"/>
        <v>0</v>
      </c>
      <c r="AH78" s="936">
        <f t="shared" si="5"/>
        <v>0</v>
      </c>
      <c r="AI78" s="936">
        <f t="shared" si="5"/>
        <v>0</v>
      </c>
      <c r="AJ78" s="936">
        <f t="shared" si="5"/>
        <v>0</v>
      </c>
      <c r="AK78" s="936">
        <f t="shared" si="5"/>
        <v>0</v>
      </c>
      <c r="AL78" s="936">
        <f t="shared" si="5"/>
        <v>0</v>
      </c>
      <c r="AM78" s="936">
        <f t="shared" si="5"/>
        <v>0</v>
      </c>
      <c r="AN78" s="936">
        <f t="shared" si="5"/>
        <v>0</v>
      </c>
      <c r="AO78" s="936">
        <f t="shared" si="5"/>
        <v>0</v>
      </c>
      <c r="AP78" s="936">
        <f t="shared" si="5"/>
        <v>0</v>
      </c>
      <c r="AQ78" s="936">
        <f t="shared" si="5"/>
        <v>0</v>
      </c>
      <c r="AR78" s="936">
        <f t="shared" si="5"/>
        <v>0</v>
      </c>
      <c r="AS78" s="936">
        <f t="shared" si="5"/>
        <v>0</v>
      </c>
      <c r="AT78" s="936">
        <f t="shared" si="5"/>
        <v>0</v>
      </c>
      <c r="AU78" s="936">
        <f t="shared" si="5"/>
        <v>0</v>
      </c>
      <c r="AV78" s="936">
        <f t="shared" si="5"/>
        <v>0</v>
      </c>
      <c r="AW78" s="936">
        <f t="shared" si="5"/>
        <v>0</v>
      </c>
      <c r="AX78" s="936">
        <f t="shared" si="5"/>
        <v>0</v>
      </c>
      <c r="AY78" s="936">
        <f t="shared" si="5"/>
        <v>0</v>
      </c>
      <c r="AZ78" s="936">
        <f t="shared" si="5"/>
        <v>0</v>
      </c>
      <c r="BA78" s="337"/>
    </row>
    <row r="79" spans="1:53" s="141" customFormat="1" x14ac:dyDescent="0.25">
      <c r="A79" s="153"/>
      <c r="B79" s="172"/>
      <c r="C79" s="174"/>
      <c r="D79" s="171"/>
      <c r="E79" s="588"/>
      <c r="F79" s="444"/>
      <c r="G79" s="588"/>
      <c r="H79" s="202"/>
      <c r="I79" s="147"/>
      <c r="J79" s="147"/>
      <c r="K79" s="147"/>
      <c r="L79" s="147"/>
      <c r="M79" s="147"/>
      <c r="N79" s="147"/>
      <c r="O79" s="147"/>
      <c r="P79" s="147"/>
      <c r="Q79" s="147"/>
      <c r="R79" s="147"/>
      <c r="S79" s="147"/>
      <c r="T79" s="147"/>
      <c r="U79" s="147"/>
      <c r="V79" s="147"/>
      <c r="W79" s="147"/>
      <c r="X79" s="147"/>
      <c r="Y79" s="147"/>
      <c r="Z79" s="147"/>
      <c r="AA79" s="147"/>
      <c r="AB79" s="147"/>
      <c r="AC79" s="147"/>
      <c r="AD79" s="147"/>
      <c r="AE79" s="147"/>
      <c r="AF79" s="147"/>
      <c r="AG79" s="147"/>
      <c r="AH79" s="147"/>
      <c r="AI79" s="147"/>
      <c r="AJ79" s="147"/>
      <c r="AK79" s="147"/>
      <c r="AL79" s="147"/>
      <c r="AM79" s="147"/>
      <c r="AN79" s="147"/>
      <c r="AO79" s="147"/>
      <c r="AP79" s="147"/>
      <c r="AQ79" s="147"/>
      <c r="AR79" s="147"/>
      <c r="AS79" s="147"/>
      <c r="AT79" s="147"/>
      <c r="AU79" s="147"/>
      <c r="AV79" s="147"/>
      <c r="AW79" s="147"/>
      <c r="AX79" s="147"/>
      <c r="AY79" s="147"/>
      <c r="AZ79" s="147"/>
      <c r="BA79" s="147"/>
    </row>
    <row r="80" spans="1:53" s="141" customFormat="1" x14ac:dyDescent="0.25">
      <c r="A80" s="153"/>
      <c r="B80" s="172"/>
      <c r="C80" s="174"/>
      <c r="D80" s="171"/>
      <c r="E80" s="862" t="str">
        <f>E$70</f>
        <v>Healthcare Expenditure Avoided - Walking</v>
      </c>
      <c r="F80" s="862">
        <f t="shared" ref="F80:AZ80" si="6">F$70</f>
        <v>0</v>
      </c>
      <c r="G80" s="862" t="str">
        <f t="shared" si="6"/>
        <v>2021$s</v>
      </c>
      <c r="H80" s="931">
        <f t="shared" si="6"/>
        <v>0</v>
      </c>
      <c r="I80" s="932">
        <f t="shared" si="6"/>
        <v>0</v>
      </c>
      <c r="J80" s="932">
        <f t="shared" si="6"/>
        <v>0</v>
      </c>
      <c r="K80" s="932">
        <f t="shared" si="6"/>
        <v>0</v>
      </c>
      <c r="L80" s="932">
        <f t="shared" si="6"/>
        <v>0</v>
      </c>
      <c r="M80" s="932">
        <f t="shared" si="6"/>
        <v>0</v>
      </c>
      <c r="N80" s="932">
        <f t="shared" si="6"/>
        <v>0</v>
      </c>
      <c r="O80" s="932">
        <f t="shared" si="6"/>
        <v>0</v>
      </c>
      <c r="P80" s="932">
        <f t="shared" si="6"/>
        <v>0</v>
      </c>
      <c r="Q80" s="932">
        <f t="shared" si="6"/>
        <v>0</v>
      </c>
      <c r="R80" s="932">
        <f t="shared" si="6"/>
        <v>0</v>
      </c>
      <c r="S80" s="932">
        <f t="shared" si="6"/>
        <v>0</v>
      </c>
      <c r="T80" s="932">
        <f t="shared" si="6"/>
        <v>0</v>
      </c>
      <c r="U80" s="932">
        <f t="shared" si="6"/>
        <v>0</v>
      </c>
      <c r="V80" s="932">
        <f t="shared" si="6"/>
        <v>0</v>
      </c>
      <c r="W80" s="932">
        <f t="shared" si="6"/>
        <v>0</v>
      </c>
      <c r="X80" s="932">
        <f t="shared" si="6"/>
        <v>0</v>
      </c>
      <c r="Y80" s="932">
        <f t="shared" si="6"/>
        <v>0</v>
      </c>
      <c r="Z80" s="932">
        <f t="shared" si="6"/>
        <v>0</v>
      </c>
      <c r="AA80" s="932">
        <f t="shared" si="6"/>
        <v>0</v>
      </c>
      <c r="AB80" s="932">
        <f t="shared" si="6"/>
        <v>0</v>
      </c>
      <c r="AC80" s="932">
        <f t="shared" si="6"/>
        <v>0</v>
      </c>
      <c r="AD80" s="932">
        <f t="shared" si="6"/>
        <v>0</v>
      </c>
      <c r="AE80" s="932">
        <f t="shared" si="6"/>
        <v>0</v>
      </c>
      <c r="AF80" s="932">
        <f t="shared" si="6"/>
        <v>0</v>
      </c>
      <c r="AG80" s="932">
        <f t="shared" si="6"/>
        <v>0</v>
      </c>
      <c r="AH80" s="932">
        <f t="shared" si="6"/>
        <v>0</v>
      </c>
      <c r="AI80" s="932">
        <f t="shared" si="6"/>
        <v>0</v>
      </c>
      <c r="AJ80" s="932">
        <f t="shared" si="6"/>
        <v>0</v>
      </c>
      <c r="AK80" s="932">
        <f t="shared" si="6"/>
        <v>0</v>
      </c>
      <c r="AL80" s="932">
        <f t="shared" si="6"/>
        <v>0</v>
      </c>
      <c r="AM80" s="932">
        <f t="shared" si="6"/>
        <v>0</v>
      </c>
      <c r="AN80" s="932">
        <f t="shared" si="6"/>
        <v>0</v>
      </c>
      <c r="AO80" s="932">
        <f t="shared" si="6"/>
        <v>0</v>
      </c>
      <c r="AP80" s="932">
        <f t="shared" si="6"/>
        <v>0</v>
      </c>
      <c r="AQ80" s="932">
        <f t="shared" si="6"/>
        <v>0</v>
      </c>
      <c r="AR80" s="932">
        <f t="shared" si="6"/>
        <v>0</v>
      </c>
      <c r="AS80" s="932">
        <f t="shared" si="6"/>
        <v>0</v>
      </c>
      <c r="AT80" s="932">
        <f t="shared" si="6"/>
        <v>0</v>
      </c>
      <c r="AU80" s="932">
        <f t="shared" si="6"/>
        <v>0</v>
      </c>
      <c r="AV80" s="932">
        <f t="shared" si="6"/>
        <v>0</v>
      </c>
      <c r="AW80" s="932">
        <f t="shared" si="6"/>
        <v>0</v>
      </c>
      <c r="AX80" s="932">
        <f t="shared" si="6"/>
        <v>0</v>
      </c>
      <c r="AY80" s="932">
        <f t="shared" si="6"/>
        <v>0</v>
      </c>
      <c r="AZ80" s="932">
        <f t="shared" si="6"/>
        <v>0</v>
      </c>
      <c r="BA80" s="147"/>
    </row>
    <row r="81" spans="1:53" s="141" customFormat="1" x14ac:dyDescent="0.25">
      <c r="A81" s="153"/>
      <c r="B81" s="172"/>
      <c r="C81" s="174"/>
      <c r="D81" s="171"/>
      <c r="E81" s="933" t="s">
        <v>393</v>
      </c>
      <c r="F81" s="934"/>
      <c r="G81" s="933" t="s">
        <v>296</v>
      </c>
      <c r="H81" s="935">
        <f>SUM(I81:BA81)</f>
        <v>0</v>
      </c>
      <c r="I81" s="937">
        <f>I80*$H$75</f>
        <v>0</v>
      </c>
      <c r="J81" s="937">
        <f t="shared" ref="J81:AZ81" si="7">J80*$H$75</f>
        <v>0</v>
      </c>
      <c r="K81" s="937">
        <f t="shared" si="7"/>
        <v>0</v>
      </c>
      <c r="L81" s="937">
        <f t="shared" si="7"/>
        <v>0</v>
      </c>
      <c r="M81" s="937">
        <f t="shared" si="7"/>
        <v>0</v>
      </c>
      <c r="N81" s="937">
        <f t="shared" si="7"/>
        <v>0</v>
      </c>
      <c r="O81" s="937">
        <f t="shared" si="7"/>
        <v>0</v>
      </c>
      <c r="P81" s="937">
        <f t="shared" si="7"/>
        <v>0</v>
      </c>
      <c r="Q81" s="937">
        <f t="shared" si="7"/>
        <v>0</v>
      </c>
      <c r="R81" s="937">
        <f t="shared" si="7"/>
        <v>0</v>
      </c>
      <c r="S81" s="937">
        <f t="shared" si="7"/>
        <v>0</v>
      </c>
      <c r="T81" s="937">
        <f t="shared" si="7"/>
        <v>0</v>
      </c>
      <c r="U81" s="937">
        <f t="shared" si="7"/>
        <v>0</v>
      </c>
      <c r="V81" s="937">
        <f t="shared" si="7"/>
        <v>0</v>
      </c>
      <c r="W81" s="937">
        <f t="shared" si="7"/>
        <v>0</v>
      </c>
      <c r="X81" s="937">
        <f t="shared" si="7"/>
        <v>0</v>
      </c>
      <c r="Y81" s="937">
        <f t="shared" si="7"/>
        <v>0</v>
      </c>
      <c r="Z81" s="937">
        <f t="shared" si="7"/>
        <v>0</v>
      </c>
      <c r="AA81" s="937">
        <f t="shared" si="7"/>
        <v>0</v>
      </c>
      <c r="AB81" s="937">
        <f t="shared" si="7"/>
        <v>0</v>
      </c>
      <c r="AC81" s="937">
        <f t="shared" si="7"/>
        <v>0</v>
      </c>
      <c r="AD81" s="937">
        <f t="shared" si="7"/>
        <v>0</v>
      </c>
      <c r="AE81" s="937">
        <f t="shared" si="7"/>
        <v>0</v>
      </c>
      <c r="AF81" s="937">
        <f t="shared" si="7"/>
        <v>0</v>
      </c>
      <c r="AG81" s="937">
        <f t="shared" si="7"/>
        <v>0</v>
      </c>
      <c r="AH81" s="937">
        <f t="shared" si="7"/>
        <v>0</v>
      </c>
      <c r="AI81" s="937">
        <f t="shared" si="7"/>
        <v>0</v>
      </c>
      <c r="AJ81" s="937">
        <f t="shared" si="7"/>
        <v>0</v>
      </c>
      <c r="AK81" s="937">
        <f t="shared" si="7"/>
        <v>0</v>
      </c>
      <c r="AL81" s="937">
        <f t="shared" si="7"/>
        <v>0</v>
      </c>
      <c r="AM81" s="937">
        <f t="shared" si="7"/>
        <v>0</v>
      </c>
      <c r="AN81" s="937">
        <f t="shared" si="7"/>
        <v>0</v>
      </c>
      <c r="AO81" s="937">
        <f t="shared" si="7"/>
        <v>0</v>
      </c>
      <c r="AP81" s="937">
        <f t="shared" si="7"/>
        <v>0</v>
      </c>
      <c r="AQ81" s="937">
        <f t="shared" si="7"/>
        <v>0</v>
      </c>
      <c r="AR81" s="937">
        <f t="shared" si="7"/>
        <v>0</v>
      </c>
      <c r="AS81" s="937">
        <f t="shared" si="7"/>
        <v>0</v>
      </c>
      <c r="AT81" s="937">
        <f t="shared" si="7"/>
        <v>0</v>
      </c>
      <c r="AU81" s="937">
        <f t="shared" si="7"/>
        <v>0</v>
      </c>
      <c r="AV81" s="937">
        <f t="shared" si="7"/>
        <v>0</v>
      </c>
      <c r="AW81" s="937">
        <f t="shared" si="7"/>
        <v>0</v>
      </c>
      <c r="AX81" s="937">
        <f t="shared" si="7"/>
        <v>0</v>
      </c>
      <c r="AY81" s="937">
        <f t="shared" si="7"/>
        <v>0</v>
      </c>
      <c r="AZ81" s="937">
        <f t="shared" si="7"/>
        <v>0</v>
      </c>
      <c r="BA81" s="414"/>
    </row>
    <row r="82" spans="1:53" s="141" customFormat="1" x14ac:dyDescent="0.25">
      <c r="A82" s="153"/>
      <c r="B82" s="172"/>
      <c r="C82" s="174"/>
      <c r="D82" s="171"/>
      <c r="E82" s="588"/>
      <c r="F82" s="444"/>
      <c r="G82" s="588"/>
      <c r="H82" s="202"/>
      <c r="I82" s="147"/>
      <c r="J82" s="147"/>
      <c r="K82" s="147"/>
      <c r="L82" s="147"/>
      <c r="M82" s="147"/>
      <c r="N82" s="147"/>
      <c r="O82" s="147"/>
      <c r="P82" s="147"/>
      <c r="Q82" s="147"/>
      <c r="R82" s="147"/>
      <c r="S82" s="147"/>
      <c r="T82" s="147"/>
      <c r="U82" s="147"/>
      <c r="V82" s="147"/>
      <c r="W82" s="147"/>
      <c r="X82" s="147"/>
      <c r="Y82" s="147"/>
      <c r="Z82" s="147"/>
      <c r="AA82" s="147"/>
      <c r="AB82" s="147"/>
      <c r="AC82" s="147"/>
      <c r="AD82" s="147"/>
      <c r="AE82" s="147"/>
      <c r="AF82" s="147"/>
      <c r="AG82" s="147"/>
      <c r="AH82" s="147"/>
      <c r="AI82" s="147"/>
      <c r="AJ82" s="147"/>
      <c r="AK82" s="147"/>
      <c r="AL82" s="147"/>
      <c r="AM82" s="147"/>
      <c r="AN82" s="147"/>
      <c r="AO82" s="147"/>
      <c r="AP82" s="147"/>
      <c r="AQ82" s="147"/>
      <c r="AR82" s="147"/>
      <c r="AS82" s="147"/>
      <c r="AT82" s="147"/>
      <c r="AU82" s="147"/>
      <c r="AV82" s="147"/>
      <c r="AW82" s="147"/>
      <c r="AX82" s="147"/>
      <c r="AY82" s="147"/>
      <c r="AZ82" s="147"/>
      <c r="BA82" s="147"/>
    </row>
    <row r="83" spans="1:53" s="141" customFormat="1" x14ac:dyDescent="0.25">
      <c r="A83" s="153"/>
      <c r="B83" s="172"/>
      <c r="C83" s="174"/>
      <c r="D83" s="171"/>
      <c r="E83" s="567"/>
      <c r="F83" s="567"/>
      <c r="G83" s="509"/>
      <c r="H83" s="203"/>
      <c r="I83" s="184"/>
      <c r="J83" s="184"/>
      <c r="K83" s="184"/>
      <c r="L83" s="184"/>
      <c r="M83" s="184"/>
      <c r="N83" s="184"/>
      <c r="O83" s="184"/>
      <c r="P83" s="184"/>
      <c r="Q83" s="184"/>
      <c r="R83" s="184"/>
      <c r="S83" s="184"/>
      <c r="T83" s="184"/>
      <c r="U83" s="184"/>
      <c r="V83" s="184"/>
      <c r="W83" s="184"/>
      <c r="X83" s="184"/>
      <c r="Y83" s="184"/>
      <c r="Z83" s="184"/>
      <c r="AA83" s="184"/>
      <c r="AB83" s="184"/>
      <c r="AC83" s="184"/>
      <c r="AD83" s="184"/>
      <c r="AE83" s="184"/>
      <c r="AF83" s="184"/>
      <c r="AG83" s="184"/>
      <c r="AH83" s="184"/>
      <c r="AI83" s="184"/>
      <c r="AJ83" s="184"/>
      <c r="AK83" s="184"/>
      <c r="AL83" s="184"/>
      <c r="AM83" s="184"/>
      <c r="AN83" s="184"/>
      <c r="AO83" s="184"/>
      <c r="AP83" s="184"/>
      <c r="AQ83" s="184"/>
      <c r="AR83" s="184"/>
      <c r="AS83" s="184"/>
      <c r="AT83" s="184"/>
      <c r="AU83" s="184"/>
      <c r="AV83" s="184"/>
      <c r="AW83" s="184"/>
      <c r="AX83" s="184"/>
      <c r="AY83" s="184"/>
      <c r="AZ83" s="184"/>
      <c r="BA83" s="184"/>
    </row>
    <row r="84" spans="1:53" s="141" customFormat="1" x14ac:dyDescent="0.25">
      <c r="A84" s="153"/>
      <c r="B84" s="172"/>
      <c r="C84" s="174" t="s">
        <v>252</v>
      </c>
      <c r="D84" s="171"/>
      <c r="E84" s="589"/>
      <c r="F84" s="589"/>
      <c r="G84" s="589"/>
      <c r="H84" s="199"/>
      <c r="I84" s="147"/>
      <c r="J84" s="147"/>
      <c r="K84" s="147"/>
      <c r="L84" s="147"/>
      <c r="M84" s="147"/>
      <c r="N84" s="147"/>
      <c r="O84" s="147"/>
      <c r="P84" s="147"/>
      <c r="Q84" s="147"/>
      <c r="R84" s="147"/>
      <c r="S84" s="147"/>
      <c r="T84" s="147"/>
      <c r="U84" s="147"/>
      <c r="V84" s="147"/>
      <c r="W84" s="147"/>
      <c r="X84" s="147"/>
      <c r="Y84" s="147"/>
      <c r="Z84" s="147"/>
      <c r="AA84" s="147"/>
      <c r="AB84" s="147"/>
      <c r="AC84" s="147"/>
      <c r="AD84" s="147"/>
      <c r="AE84" s="147"/>
      <c r="AF84" s="147"/>
      <c r="AG84" s="147"/>
      <c r="AH84" s="147"/>
      <c r="AI84" s="147"/>
      <c r="AJ84" s="147"/>
      <c r="AK84" s="147"/>
      <c r="AL84" s="147"/>
      <c r="AM84" s="147"/>
      <c r="AN84" s="147"/>
      <c r="AO84" s="147"/>
      <c r="AP84" s="147"/>
      <c r="AQ84" s="147"/>
      <c r="AR84" s="147"/>
      <c r="AS84" s="147"/>
      <c r="AT84" s="147"/>
      <c r="AU84" s="147"/>
      <c r="AV84" s="147"/>
      <c r="AW84" s="147"/>
      <c r="AX84" s="147"/>
      <c r="AY84" s="147"/>
      <c r="AZ84" s="147"/>
      <c r="BA84" s="147"/>
    </row>
    <row r="85" spans="1:53" s="141" customFormat="1" x14ac:dyDescent="0.25">
      <c r="A85" s="153"/>
      <c r="B85" s="172"/>
      <c r="C85" s="174"/>
      <c r="D85" s="171"/>
      <c r="E85" s="589"/>
      <c r="F85" s="589"/>
      <c r="G85" s="589"/>
      <c r="H85" s="199"/>
      <c r="I85" s="147"/>
      <c r="J85" s="147"/>
      <c r="K85" s="147"/>
      <c r="L85" s="147"/>
      <c r="M85" s="147"/>
      <c r="N85" s="147"/>
      <c r="O85" s="147"/>
      <c r="P85" s="147"/>
      <c r="Q85" s="147"/>
      <c r="R85" s="147"/>
      <c r="S85" s="147"/>
      <c r="T85" s="147"/>
      <c r="U85" s="147"/>
      <c r="V85" s="147"/>
      <c r="W85" s="147"/>
      <c r="X85" s="147"/>
      <c r="Y85" s="147"/>
      <c r="Z85" s="147"/>
      <c r="AA85" s="147"/>
      <c r="AB85" s="147"/>
      <c r="AC85" s="147"/>
      <c r="AD85" s="147"/>
      <c r="AE85" s="147"/>
      <c r="AF85" s="147"/>
      <c r="AG85" s="147"/>
      <c r="AH85" s="147"/>
      <c r="AI85" s="147"/>
      <c r="AJ85" s="147"/>
      <c r="AK85" s="147"/>
      <c r="AL85" s="147"/>
      <c r="AM85" s="147"/>
      <c r="AN85" s="147"/>
      <c r="AO85" s="147"/>
      <c r="AP85" s="147"/>
      <c r="AQ85" s="147"/>
      <c r="AR85" s="147"/>
      <c r="AS85" s="147"/>
      <c r="AT85" s="147"/>
      <c r="AU85" s="147"/>
      <c r="AV85" s="147"/>
      <c r="AW85" s="147"/>
      <c r="AX85" s="147"/>
      <c r="AY85" s="147"/>
      <c r="AZ85" s="147"/>
      <c r="BA85" s="147"/>
    </row>
    <row r="86" spans="1:53" s="141" customFormat="1" x14ac:dyDescent="0.25">
      <c r="A86" s="153"/>
      <c r="B86" s="172"/>
      <c r="C86" s="169"/>
      <c r="D86" s="171"/>
      <c r="E86" s="590" t="str">
        <f>'Stock Value'!E$105</f>
        <v># Jobs per $Million Multplier</v>
      </c>
      <c r="F86" s="590" t="str">
        <f>'Stock Value'!F$105</f>
        <v>UTA 2017</v>
      </c>
      <c r="G86" s="590" t="str">
        <f>'Stock Value'!G$105</f>
        <v>Multiplier</v>
      </c>
      <c r="H86" s="236">
        <f>'Stock Value'!H$105</f>
        <v>2.71</v>
      </c>
      <c r="I86" s="147"/>
      <c r="J86" s="147"/>
      <c r="K86" s="147"/>
      <c r="L86" s="147"/>
      <c r="M86" s="147"/>
      <c r="N86" s="147"/>
      <c r="O86" s="147"/>
      <c r="P86" s="147"/>
      <c r="Q86" s="147"/>
      <c r="R86" s="147"/>
      <c r="S86" s="147"/>
      <c r="T86" s="147"/>
      <c r="U86" s="147"/>
      <c r="V86" s="147"/>
      <c r="W86" s="147"/>
      <c r="X86" s="147"/>
      <c r="Y86" s="147"/>
      <c r="Z86" s="147"/>
      <c r="AA86" s="147"/>
      <c r="AB86" s="147"/>
      <c r="AC86" s="147"/>
      <c r="AD86" s="147"/>
      <c r="AE86" s="147"/>
      <c r="AF86" s="147"/>
      <c r="AG86" s="147"/>
      <c r="AH86" s="147"/>
      <c r="AI86" s="147"/>
      <c r="AJ86" s="147"/>
      <c r="AK86" s="147"/>
      <c r="AL86" s="147"/>
      <c r="AM86" s="147"/>
      <c r="AN86" s="147"/>
      <c r="AO86" s="147"/>
      <c r="AP86" s="147"/>
      <c r="AQ86" s="147"/>
      <c r="AR86" s="147"/>
      <c r="AS86" s="147"/>
      <c r="AT86" s="147"/>
      <c r="AU86" s="147"/>
      <c r="AV86" s="147"/>
      <c r="AW86" s="147"/>
      <c r="AX86" s="147"/>
      <c r="AY86" s="147"/>
      <c r="AZ86" s="147"/>
      <c r="BA86" s="147"/>
    </row>
    <row r="87" spans="1:53" s="169" customFormat="1" x14ac:dyDescent="0.25">
      <c r="A87" s="152"/>
      <c r="B87" s="172"/>
      <c r="D87" s="171"/>
      <c r="E87" s="591" t="s">
        <v>394</v>
      </c>
      <c r="F87" s="591" t="s">
        <v>93</v>
      </c>
      <c r="G87" s="591" t="s">
        <v>347</v>
      </c>
      <c r="H87" s="420">
        <f>H86/1000000</f>
        <v>2.7099999999999999E-6</v>
      </c>
      <c r="I87" s="147"/>
      <c r="J87" s="147"/>
      <c r="K87" s="147"/>
      <c r="L87" s="147"/>
      <c r="M87" s="147"/>
      <c r="N87" s="147"/>
      <c r="O87" s="147"/>
      <c r="P87" s="147"/>
      <c r="Q87" s="147"/>
      <c r="R87" s="147"/>
      <c r="S87" s="147"/>
      <c r="T87" s="147"/>
      <c r="U87" s="147"/>
      <c r="V87" s="147"/>
      <c r="W87" s="147"/>
      <c r="X87" s="147"/>
      <c r="Y87" s="147"/>
      <c r="Z87" s="147"/>
      <c r="AA87" s="147"/>
      <c r="AB87" s="147"/>
      <c r="AC87" s="147"/>
      <c r="AD87" s="147"/>
      <c r="AE87" s="147"/>
      <c r="AF87" s="147"/>
      <c r="AG87" s="147"/>
      <c r="AH87" s="147"/>
      <c r="AI87" s="147"/>
      <c r="AJ87" s="147"/>
      <c r="AK87" s="147"/>
      <c r="AL87" s="147"/>
      <c r="AM87" s="147"/>
      <c r="AN87" s="147"/>
      <c r="AO87" s="147"/>
      <c r="AP87" s="147"/>
      <c r="AQ87" s="147"/>
      <c r="AR87" s="147"/>
      <c r="AS87" s="147"/>
      <c r="AT87" s="147"/>
      <c r="AU87" s="147"/>
      <c r="AV87" s="147"/>
      <c r="AW87" s="147"/>
      <c r="AX87" s="147"/>
      <c r="AY87" s="147"/>
      <c r="AZ87" s="147"/>
      <c r="BA87" s="147"/>
    </row>
    <row r="88" spans="1:53" s="169" customFormat="1" x14ac:dyDescent="0.25">
      <c r="A88" s="152"/>
      <c r="B88" s="172"/>
      <c r="D88" s="171"/>
      <c r="E88" s="591"/>
      <c r="F88" s="591"/>
      <c r="G88" s="591"/>
      <c r="H88" s="420"/>
      <c r="I88" s="147"/>
      <c r="J88" s="147"/>
      <c r="K88" s="147"/>
      <c r="L88" s="147"/>
      <c r="M88" s="147"/>
      <c r="N88" s="147"/>
      <c r="O88" s="147"/>
      <c r="P88" s="147"/>
      <c r="Q88" s="147"/>
      <c r="R88" s="147"/>
      <c r="S88" s="147"/>
      <c r="T88" s="147"/>
      <c r="U88" s="147"/>
      <c r="V88" s="147"/>
      <c r="W88" s="147"/>
      <c r="X88" s="147"/>
      <c r="Y88" s="147"/>
      <c r="Z88" s="147"/>
      <c r="AA88" s="147"/>
      <c r="AB88" s="147"/>
      <c r="AC88" s="147"/>
      <c r="AD88" s="147"/>
      <c r="AE88" s="147"/>
      <c r="AF88" s="147"/>
      <c r="AG88" s="147"/>
      <c r="AH88" s="147"/>
      <c r="AI88" s="147"/>
      <c r="AJ88" s="147"/>
      <c r="AK88" s="147"/>
      <c r="AL88" s="147"/>
      <c r="AM88" s="147"/>
      <c r="AN88" s="147"/>
      <c r="AO88" s="147"/>
      <c r="AP88" s="147"/>
      <c r="AQ88" s="147"/>
      <c r="AR88" s="147"/>
      <c r="AS88" s="147"/>
      <c r="AT88" s="147"/>
      <c r="AU88" s="147"/>
      <c r="AV88" s="147"/>
      <c r="AW88" s="147"/>
      <c r="AX88" s="147"/>
      <c r="AY88" s="147"/>
      <c r="AZ88" s="147"/>
      <c r="BA88" s="147"/>
    </row>
    <row r="89" spans="1:53" s="141" customFormat="1" x14ac:dyDescent="0.25">
      <c r="A89" s="153"/>
      <c r="B89" s="172"/>
      <c r="C89" s="169"/>
      <c r="D89" s="171"/>
      <c r="E89" s="862" t="str">
        <f>E$64</f>
        <v>Healthcare Expenditure Avoided - Biking</v>
      </c>
      <c r="F89" s="862">
        <f t="shared" ref="F89:AZ89" si="8">F$64</f>
        <v>0</v>
      </c>
      <c r="G89" s="862" t="str">
        <f t="shared" si="8"/>
        <v>2021$s</v>
      </c>
      <c r="H89" s="931">
        <f t="shared" si="8"/>
        <v>0</v>
      </c>
      <c r="I89" s="932">
        <f t="shared" si="8"/>
        <v>0</v>
      </c>
      <c r="J89" s="932">
        <f t="shared" si="8"/>
        <v>0</v>
      </c>
      <c r="K89" s="932">
        <f t="shared" si="8"/>
        <v>0</v>
      </c>
      <c r="L89" s="932">
        <f t="shared" si="8"/>
        <v>0</v>
      </c>
      <c r="M89" s="932">
        <f t="shared" si="8"/>
        <v>0</v>
      </c>
      <c r="N89" s="932">
        <f t="shared" si="8"/>
        <v>0</v>
      </c>
      <c r="O89" s="932">
        <f t="shared" si="8"/>
        <v>0</v>
      </c>
      <c r="P89" s="932">
        <f t="shared" si="8"/>
        <v>0</v>
      </c>
      <c r="Q89" s="932">
        <f t="shared" si="8"/>
        <v>0</v>
      </c>
      <c r="R89" s="932">
        <f t="shared" si="8"/>
        <v>0</v>
      </c>
      <c r="S89" s="932">
        <f t="shared" si="8"/>
        <v>0</v>
      </c>
      <c r="T89" s="932">
        <f t="shared" si="8"/>
        <v>0</v>
      </c>
      <c r="U89" s="932">
        <f t="shared" si="8"/>
        <v>0</v>
      </c>
      <c r="V89" s="932">
        <f t="shared" si="8"/>
        <v>0</v>
      </c>
      <c r="W89" s="932">
        <f t="shared" si="8"/>
        <v>0</v>
      </c>
      <c r="X89" s="932">
        <f t="shared" si="8"/>
        <v>0</v>
      </c>
      <c r="Y89" s="932">
        <f t="shared" si="8"/>
        <v>0</v>
      </c>
      <c r="Z89" s="932">
        <f t="shared" si="8"/>
        <v>0</v>
      </c>
      <c r="AA89" s="932">
        <f t="shared" si="8"/>
        <v>0</v>
      </c>
      <c r="AB89" s="932">
        <f t="shared" si="8"/>
        <v>0</v>
      </c>
      <c r="AC89" s="932">
        <f t="shared" si="8"/>
        <v>0</v>
      </c>
      <c r="AD89" s="932">
        <f t="shared" si="8"/>
        <v>0</v>
      </c>
      <c r="AE89" s="932">
        <f t="shared" si="8"/>
        <v>0</v>
      </c>
      <c r="AF89" s="932">
        <f t="shared" si="8"/>
        <v>0</v>
      </c>
      <c r="AG89" s="932">
        <f t="shared" si="8"/>
        <v>0</v>
      </c>
      <c r="AH89" s="932">
        <f t="shared" si="8"/>
        <v>0</v>
      </c>
      <c r="AI89" s="932">
        <f t="shared" si="8"/>
        <v>0</v>
      </c>
      <c r="AJ89" s="932">
        <f t="shared" si="8"/>
        <v>0</v>
      </c>
      <c r="AK89" s="932">
        <f t="shared" si="8"/>
        <v>0</v>
      </c>
      <c r="AL89" s="932">
        <f t="shared" si="8"/>
        <v>0</v>
      </c>
      <c r="AM89" s="932">
        <f t="shared" si="8"/>
        <v>0</v>
      </c>
      <c r="AN89" s="932">
        <f t="shared" si="8"/>
        <v>0</v>
      </c>
      <c r="AO89" s="932">
        <f t="shared" si="8"/>
        <v>0</v>
      </c>
      <c r="AP89" s="932">
        <f t="shared" si="8"/>
        <v>0</v>
      </c>
      <c r="AQ89" s="932">
        <f t="shared" si="8"/>
        <v>0</v>
      </c>
      <c r="AR89" s="932">
        <f t="shared" si="8"/>
        <v>0</v>
      </c>
      <c r="AS89" s="932">
        <f t="shared" si="8"/>
        <v>0</v>
      </c>
      <c r="AT89" s="932">
        <f t="shared" si="8"/>
        <v>0</v>
      </c>
      <c r="AU89" s="932">
        <f t="shared" si="8"/>
        <v>0</v>
      </c>
      <c r="AV89" s="932">
        <f t="shared" si="8"/>
        <v>0</v>
      </c>
      <c r="AW89" s="932">
        <f t="shared" si="8"/>
        <v>0</v>
      </c>
      <c r="AX89" s="932">
        <f t="shared" si="8"/>
        <v>0</v>
      </c>
      <c r="AY89" s="932">
        <f t="shared" si="8"/>
        <v>0</v>
      </c>
      <c r="AZ89" s="932">
        <f t="shared" si="8"/>
        <v>0</v>
      </c>
      <c r="BA89" s="147"/>
    </row>
    <row r="90" spans="1:53" s="141" customFormat="1" x14ac:dyDescent="0.25">
      <c r="A90" s="153"/>
      <c r="B90" s="172"/>
      <c r="C90" s="174"/>
      <c r="D90" s="171"/>
      <c r="E90" s="862" t="str">
        <f>E$70</f>
        <v>Healthcare Expenditure Avoided - Walking</v>
      </c>
      <c r="F90" s="862">
        <f t="shared" ref="F90:AZ90" si="9">F$70</f>
        <v>0</v>
      </c>
      <c r="G90" s="862" t="str">
        <f t="shared" si="9"/>
        <v>2021$s</v>
      </c>
      <c r="H90" s="931">
        <f t="shared" si="9"/>
        <v>0</v>
      </c>
      <c r="I90" s="932">
        <f t="shared" si="9"/>
        <v>0</v>
      </c>
      <c r="J90" s="932">
        <f t="shared" si="9"/>
        <v>0</v>
      </c>
      <c r="K90" s="932">
        <f t="shared" si="9"/>
        <v>0</v>
      </c>
      <c r="L90" s="932">
        <f t="shared" si="9"/>
        <v>0</v>
      </c>
      <c r="M90" s="932">
        <f t="shared" si="9"/>
        <v>0</v>
      </c>
      <c r="N90" s="932">
        <f t="shared" si="9"/>
        <v>0</v>
      </c>
      <c r="O90" s="932">
        <f t="shared" si="9"/>
        <v>0</v>
      </c>
      <c r="P90" s="932">
        <f t="shared" si="9"/>
        <v>0</v>
      </c>
      <c r="Q90" s="932">
        <f t="shared" si="9"/>
        <v>0</v>
      </c>
      <c r="R90" s="932">
        <f t="shared" si="9"/>
        <v>0</v>
      </c>
      <c r="S90" s="932">
        <f t="shared" si="9"/>
        <v>0</v>
      </c>
      <c r="T90" s="932">
        <f t="shared" si="9"/>
        <v>0</v>
      </c>
      <c r="U90" s="932">
        <f t="shared" si="9"/>
        <v>0</v>
      </c>
      <c r="V90" s="932">
        <f t="shared" si="9"/>
        <v>0</v>
      </c>
      <c r="W90" s="932">
        <f t="shared" si="9"/>
        <v>0</v>
      </c>
      <c r="X90" s="932">
        <f t="shared" si="9"/>
        <v>0</v>
      </c>
      <c r="Y90" s="932">
        <f t="shared" si="9"/>
        <v>0</v>
      </c>
      <c r="Z90" s="932">
        <f t="shared" si="9"/>
        <v>0</v>
      </c>
      <c r="AA90" s="932">
        <f t="shared" si="9"/>
        <v>0</v>
      </c>
      <c r="AB90" s="932">
        <f t="shared" si="9"/>
        <v>0</v>
      </c>
      <c r="AC90" s="932">
        <f t="shared" si="9"/>
        <v>0</v>
      </c>
      <c r="AD90" s="932">
        <f t="shared" si="9"/>
        <v>0</v>
      </c>
      <c r="AE90" s="932">
        <f t="shared" si="9"/>
        <v>0</v>
      </c>
      <c r="AF90" s="932">
        <f t="shared" si="9"/>
        <v>0</v>
      </c>
      <c r="AG90" s="932">
        <f t="shared" si="9"/>
        <v>0</v>
      </c>
      <c r="AH90" s="932">
        <f t="shared" si="9"/>
        <v>0</v>
      </c>
      <c r="AI90" s="932">
        <f t="shared" si="9"/>
        <v>0</v>
      </c>
      <c r="AJ90" s="932">
        <f t="shared" si="9"/>
        <v>0</v>
      </c>
      <c r="AK90" s="932">
        <f t="shared" si="9"/>
        <v>0</v>
      </c>
      <c r="AL90" s="932">
        <f t="shared" si="9"/>
        <v>0</v>
      </c>
      <c r="AM90" s="932">
        <f t="shared" si="9"/>
        <v>0</v>
      </c>
      <c r="AN90" s="932">
        <f t="shared" si="9"/>
        <v>0</v>
      </c>
      <c r="AO90" s="932">
        <f t="shared" si="9"/>
        <v>0</v>
      </c>
      <c r="AP90" s="932">
        <f t="shared" si="9"/>
        <v>0</v>
      </c>
      <c r="AQ90" s="932">
        <f t="shared" si="9"/>
        <v>0</v>
      </c>
      <c r="AR90" s="932">
        <f t="shared" si="9"/>
        <v>0</v>
      </c>
      <c r="AS90" s="932">
        <f t="shared" si="9"/>
        <v>0</v>
      </c>
      <c r="AT90" s="932">
        <f t="shared" si="9"/>
        <v>0</v>
      </c>
      <c r="AU90" s="932">
        <f t="shared" si="9"/>
        <v>0</v>
      </c>
      <c r="AV90" s="932">
        <f t="shared" si="9"/>
        <v>0</v>
      </c>
      <c r="AW90" s="932">
        <f t="shared" si="9"/>
        <v>0</v>
      </c>
      <c r="AX90" s="932">
        <f t="shared" si="9"/>
        <v>0</v>
      </c>
      <c r="AY90" s="932">
        <f t="shared" si="9"/>
        <v>0</v>
      </c>
      <c r="AZ90" s="932">
        <f t="shared" si="9"/>
        <v>0</v>
      </c>
      <c r="BA90" s="147"/>
    </row>
    <row r="91" spans="1:53" s="141" customFormat="1" x14ac:dyDescent="0.25">
      <c r="A91" s="153"/>
      <c r="B91" s="172"/>
      <c r="C91" s="174"/>
      <c r="D91" s="171"/>
      <c r="E91" s="933" t="s">
        <v>395</v>
      </c>
      <c r="F91" s="933"/>
      <c r="G91" s="938" t="s">
        <v>252</v>
      </c>
      <c r="H91" s="748">
        <f>SUM(I91:BA91)</f>
        <v>0</v>
      </c>
      <c r="I91" s="939">
        <f>((I89+I90)*$H$87)</f>
        <v>0</v>
      </c>
      <c r="J91" s="939">
        <f t="shared" ref="J91:AZ91" si="10">((J89+J90)*$H$87)</f>
        <v>0</v>
      </c>
      <c r="K91" s="939">
        <f t="shared" si="10"/>
        <v>0</v>
      </c>
      <c r="L91" s="939">
        <f t="shared" si="10"/>
        <v>0</v>
      </c>
      <c r="M91" s="939">
        <f t="shared" si="10"/>
        <v>0</v>
      </c>
      <c r="N91" s="939">
        <f t="shared" si="10"/>
        <v>0</v>
      </c>
      <c r="O91" s="939">
        <f t="shared" si="10"/>
        <v>0</v>
      </c>
      <c r="P91" s="939">
        <f t="shared" si="10"/>
        <v>0</v>
      </c>
      <c r="Q91" s="939">
        <f t="shared" si="10"/>
        <v>0</v>
      </c>
      <c r="R91" s="939">
        <f t="shared" si="10"/>
        <v>0</v>
      </c>
      <c r="S91" s="939">
        <f t="shared" si="10"/>
        <v>0</v>
      </c>
      <c r="T91" s="939">
        <f t="shared" si="10"/>
        <v>0</v>
      </c>
      <c r="U91" s="939">
        <f t="shared" si="10"/>
        <v>0</v>
      </c>
      <c r="V91" s="939">
        <f t="shared" si="10"/>
        <v>0</v>
      </c>
      <c r="W91" s="939">
        <f t="shared" si="10"/>
        <v>0</v>
      </c>
      <c r="X91" s="939">
        <f t="shared" si="10"/>
        <v>0</v>
      </c>
      <c r="Y91" s="939">
        <f t="shared" si="10"/>
        <v>0</v>
      </c>
      <c r="Z91" s="939">
        <f t="shared" si="10"/>
        <v>0</v>
      </c>
      <c r="AA91" s="939">
        <f t="shared" si="10"/>
        <v>0</v>
      </c>
      <c r="AB91" s="939">
        <f t="shared" si="10"/>
        <v>0</v>
      </c>
      <c r="AC91" s="939">
        <f t="shared" si="10"/>
        <v>0</v>
      </c>
      <c r="AD91" s="939">
        <f t="shared" si="10"/>
        <v>0</v>
      </c>
      <c r="AE91" s="939">
        <f t="shared" si="10"/>
        <v>0</v>
      </c>
      <c r="AF91" s="939">
        <f t="shared" si="10"/>
        <v>0</v>
      </c>
      <c r="AG91" s="939">
        <f t="shared" si="10"/>
        <v>0</v>
      </c>
      <c r="AH91" s="939">
        <f t="shared" si="10"/>
        <v>0</v>
      </c>
      <c r="AI91" s="939">
        <f t="shared" si="10"/>
        <v>0</v>
      </c>
      <c r="AJ91" s="939">
        <f t="shared" si="10"/>
        <v>0</v>
      </c>
      <c r="AK91" s="939">
        <f t="shared" si="10"/>
        <v>0</v>
      </c>
      <c r="AL91" s="939">
        <f t="shared" si="10"/>
        <v>0</v>
      </c>
      <c r="AM91" s="939">
        <f t="shared" si="10"/>
        <v>0</v>
      </c>
      <c r="AN91" s="939">
        <f t="shared" si="10"/>
        <v>0</v>
      </c>
      <c r="AO91" s="939">
        <f t="shared" si="10"/>
        <v>0</v>
      </c>
      <c r="AP91" s="939">
        <f t="shared" si="10"/>
        <v>0</v>
      </c>
      <c r="AQ91" s="939">
        <f t="shared" si="10"/>
        <v>0</v>
      </c>
      <c r="AR91" s="939">
        <f t="shared" si="10"/>
        <v>0</v>
      </c>
      <c r="AS91" s="939">
        <f t="shared" si="10"/>
        <v>0</v>
      </c>
      <c r="AT91" s="939">
        <f t="shared" si="10"/>
        <v>0</v>
      </c>
      <c r="AU91" s="939">
        <f t="shared" si="10"/>
        <v>0</v>
      </c>
      <c r="AV91" s="939">
        <f t="shared" si="10"/>
        <v>0</v>
      </c>
      <c r="AW91" s="939">
        <f t="shared" si="10"/>
        <v>0</v>
      </c>
      <c r="AX91" s="939">
        <f t="shared" si="10"/>
        <v>0</v>
      </c>
      <c r="AY91" s="939">
        <f t="shared" si="10"/>
        <v>0</v>
      </c>
      <c r="AZ91" s="939">
        <f t="shared" si="10"/>
        <v>0</v>
      </c>
      <c r="BA91" s="419"/>
    </row>
    <row r="92" spans="1:53" s="141" customFormat="1" x14ac:dyDescent="0.25">
      <c r="A92" s="153"/>
      <c r="B92" s="172"/>
      <c r="C92" s="174"/>
      <c r="D92" s="171"/>
      <c r="E92" s="509"/>
      <c r="F92" s="509"/>
      <c r="G92" s="509"/>
      <c r="H92" s="199"/>
      <c r="I92" s="169"/>
      <c r="J92" s="169"/>
      <c r="K92" s="169"/>
      <c r="L92" s="169"/>
      <c r="M92" s="169"/>
      <c r="N92" s="169"/>
      <c r="O92" s="169"/>
      <c r="P92" s="169"/>
      <c r="Q92" s="169"/>
      <c r="R92" s="169"/>
      <c r="S92" s="169"/>
      <c r="T92" s="169"/>
      <c r="U92" s="169"/>
      <c r="V92" s="169"/>
      <c r="W92" s="169"/>
      <c r="X92" s="169"/>
      <c r="Y92" s="169"/>
      <c r="Z92" s="169"/>
      <c r="AA92" s="169"/>
      <c r="AB92" s="169"/>
      <c r="AC92" s="169"/>
      <c r="AD92" s="169"/>
      <c r="AE92" s="169"/>
      <c r="AF92" s="169"/>
      <c r="AG92" s="169"/>
      <c r="AH92" s="169"/>
      <c r="AI92" s="169"/>
      <c r="AJ92" s="169"/>
      <c r="AK92" s="169"/>
      <c r="AL92" s="169"/>
      <c r="AM92" s="169"/>
      <c r="AN92" s="169"/>
      <c r="AO92" s="169"/>
      <c r="AP92" s="169"/>
      <c r="AQ92" s="169"/>
      <c r="AR92" s="169"/>
      <c r="AS92" s="169"/>
      <c r="AT92" s="169"/>
      <c r="AU92" s="169"/>
      <c r="AV92" s="169"/>
      <c r="AW92" s="169"/>
      <c r="AX92" s="169"/>
      <c r="AY92" s="169"/>
      <c r="AZ92" s="169"/>
      <c r="BA92" s="169"/>
    </row>
    <row r="93" spans="1:53" s="141" customFormat="1" x14ac:dyDescent="0.25">
      <c r="A93" s="153"/>
      <c r="B93" s="172"/>
      <c r="C93" s="174" t="s">
        <v>254</v>
      </c>
      <c r="D93" s="171"/>
      <c r="E93" s="509"/>
      <c r="F93" s="509"/>
      <c r="G93" s="509"/>
      <c r="H93" s="199"/>
      <c r="I93" s="169"/>
      <c r="J93" s="169"/>
      <c r="K93" s="169"/>
      <c r="L93" s="169"/>
      <c r="M93" s="169"/>
      <c r="N93" s="169"/>
      <c r="O93" s="169"/>
      <c r="P93" s="169"/>
      <c r="Q93" s="169"/>
      <c r="R93" s="169"/>
      <c r="S93" s="169"/>
      <c r="T93" s="169"/>
      <c r="U93" s="169"/>
      <c r="V93" s="169"/>
      <c r="W93" s="169"/>
      <c r="X93" s="169"/>
      <c r="Y93" s="169"/>
      <c r="Z93" s="169"/>
      <c r="AA93" s="169"/>
      <c r="AB93" s="169"/>
      <c r="AC93" s="169"/>
      <c r="AD93" s="169"/>
      <c r="AE93" s="169"/>
      <c r="AF93" s="169"/>
      <c r="AG93" s="169"/>
      <c r="AH93" s="169"/>
      <c r="AI93" s="169"/>
      <c r="AJ93" s="169"/>
      <c r="AK93" s="169"/>
      <c r="AL93" s="169"/>
      <c r="AM93" s="169"/>
      <c r="AN93" s="169"/>
      <c r="AO93" s="169"/>
      <c r="AP93" s="169"/>
      <c r="AQ93" s="169"/>
      <c r="AR93" s="169"/>
      <c r="AS93" s="169"/>
      <c r="AT93" s="169"/>
      <c r="AU93" s="169"/>
      <c r="AV93" s="169"/>
      <c r="AW93" s="169"/>
      <c r="AX93" s="169"/>
      <c r="AY93" s="169"/>
      <c r="AZ93" s="169"/>
      <c r="BA93" s="169"/>
    </row>
    <row r="94" spans="1:53" s="141" customFormat="1" x14ac:dyDescent="0.25">
      <c r="A94" s="153"/>
      <c r="B94" s="172"/>
      <c r="C94" s="174"/>
      <c r="D94" s="171"/>
      <c r="E94" s="509"/>
      <c r="F94" s="509"/>
      <c r="G94" s="509"/>
      <c r="H94" s="199"/>
      <c r="I94" s="169"/>
      <c r="J94" s="169"/>
      <c r="K94" s="169"/>
      <c r="L94" s="169"/>
      <c r="M94" s="169"/>
      <c r="N94" s="169"/>
      <c r="O94" s="169"/>
      <c r="P94" s="169"/>
      <c r="Q94" s="169"/>
      <c r="R94" s="169"/>
      <c r="S94" s="169"/>
      <c r="T94" s="169"/>
      <c r="U94" s="169"/>
      <c r="V94" s="169"/>
      <c r="W94" s="169"/>
      <c r="X94" s="169"/>
      <c r="Y94" s="169"/>
      <c r="Z94" s="169"/>
      <c r="AA94" s="169"/>
      <c r="AB94" s="169"/>
      <c r="AC94" s="169"/>
      <c r="AD94" s="169"/>
      <c r="AE94" s="169"/>
      <c r="AF94" s="169"/>
      <c r="AG94" s="169"/>
      <c r="AH94" s="169"/>
      <c r="AI94" s="169"/>
      <c r="AJ94" s="169"/>
      <c r="AK94" s="169"/>
      <c r="AL94" s="169"/>
      <c r="AM94" s="169"/>
      <c r="AN94" s="169"/>
      <c r="AO94" s="169"/>
      <c r="AP94" s="169"/>
      <c r="AQ94" s="169"/>
      <c r="AR94" s="169"/>
      <c r="AS94" s="169"/>
      <c r="AT94" s="169"/>
      <c r="AU94" s="169"/>
      <c r="AV94" s="169"/>
      <c r="AW94" s="169"/>
      <c r="AX94" s="169"/>
      <c r="AY94" s="169"/>
      <c r="AZ94" s="169"/>
      <c r="BA94" s="169"/>
    </row>
    <row r="95" spans="1:53" s="141" customFormat="1" x14ac:dyDescent="0.25">
      <c r="A95" s="153"/>
      <c r="B95" s="172"/>
      <c r="C95" s="174"/>
      <c r="D95" s="171"/>
      <c r="E95" s="501" t="str">
        <f>'Stock Value'!E$106</f>
        <v>$ Income Multiplier</v>
      </c>
      <c r="F95" s="501" t="str">
        <f>'Stock Value'!F$106</f>
        <v>UTA 2017</v>
      </c>
      <c r="G95" s="501" t="str">
        <f>'Stock Value'!G$106</f>
        <v>Multiplier</v>
      </c>
      <c r="H95" s="237">
        <f>'Stock Value'!H$106</f>
        <v>0.61</v>
      </c>
      <c r="I95" s="173"/>
      <c r="J95" s="173"/>
      <c r="K95" s="173"/>
      <c r="L95" s="173"/>
      <c r="M95" s="173"/>
      <c r="N95" s="173"/>
      <c r="O95" s="173"/>
      <c r="P95" s="173"/>
      <c r="Q95" s="173"/>
      <c r="R95" s="173"/>
      <c r="S95" s="173"/>
      <c r="T95" s="173"/>
      <c r="U95" s="173"/>
      <c r="V95" s="173"/>
      <c r="W95" s="173"/>
      <c r="X95" s="173"/>
      <c r="Y95" s="173"/>
      <c r="Z95" s="173"/>
      <c r="AA95" s="173"/>
      <c r="AB95" s="173"/>
      <c r="AC95" s="173"/>
      <c r="AD95" s="173"/>
      <c r="AE95" s="173"/>
      <c r="AF95" s="173"/>
      <c r="AG95" s="173"/>
      <c r="AH95" s="173"/>
      <c r="AI95" s="173"/>
      <c r="AJ95" s="173"/>
      <c r="AK95" s="173"/>
      <c r="AL95" s="173"/>
      <c r="AM95" s="173"/>
      <c r="AN95" s="173"/>
      <c r="AO95" s="173"/>
      <c r="AP95" s="173"/>
      <c r="AQ95" s="173"/>
      <c r="AR95" s="173"/>
      <c r="AS95" s="173"/>
      <c r="AT95" s="173"/>
      <c r="AU95" s="173"/>
      <c r="AV95" s="173"/>
      <c r="AW95" s="173"/>
      <c r="AX95" s="173"/>
      <c r="AY95" s="173"/>
      <c r="AZ95" s="173"/>
      <c r="BA95" s="173"/>
    </row>
    <row r="96" spans="1:53" s="141" customFormat="1" x14ac:dyDescent="0.25">
      <c r="A96" s="153"/>
      <c r="B96" s="172"/>
      <c r="C96" s="174"/>
      <c r="D96" s="171"/>
      <c r="E96" s="862" t="str">
        <f>E$64</f>
        <v>Healthcare Expenditure Avoided - Biking</v>
      </c>
      <c r="F96" s="862">
        <f t="shared" ref="F96:AZ96" si="11">F$64</f>
        <v>0</v>
      </c>
      <c r="G96" s="862" t="str">
        <f t="shared" si="11"/>
        <v>2021$s</v>
      </c>
      <c r="H96" s="931">
        <f t="shared" si="11"/>
        <v>0</v>
      </c>
      <c r="I96" s="932">
        <f t="shared" si="11"/>
        <v>0</v>
      </c>
      <c r="J96" s="932">
        <f t="shared" si="11"/>
        <v>0</v>
      </c>
      <c r="K96" s="932">
        <f t="shared" si="11"/>
        <v>0</v>
      </c>
      <c r="L96" s="932">
        <f t="shared" si="11"/>
        <v>0</v>
      </c>
      <c r="M96" s="932">
        <f t="shared" si="11"/>
        <v>0</v>
      </c>
      <c r="N96" s="932">
        <f t="shared" si="11"/>
        <v>0</v>
      </c>
      <c r="O96" s="932">
        <f t="shared" si="11"/>
        <v>0</v>
      </c>
      <c r="P96" s="932">
        <f t="shared" si="11"/>
        <v>0</v>
      </c>
      <c r="Q96" s="932">
        <f t="shared" si="11"/>
        <v>0</v>
      </c>
      <c r="R96" s="932">
        <f t="shared" si="11"/>
        <v>0</v>
      </c>
      <c r="S96" s="932">
        <f t="shared" si="11"/>
        <v>0</v>
      </c>
      <c r="T96" s="932">
        <f t="shared" si="11"/>
        <v>0</v>
      </c>
      <c r="U96" s="932">
        <f t="shared" si="11"/>
        <v>0</v>
      </c>
      <c r="V96" s="932">
        <f t="shared" si="11"/>
        <v>0</v>
      </c>
      <c r="W96" s="932">
        <f t="shared" si="11"/>
        <v>0</v>
      </c>
      <c r="X96" s="932">
        <f t="shared" si="11"/>
        <v>0</v>
      </c>
      <c r="Y96" s="932">
        <f t="shared" si="11"/>
        <v>0</v>
      </c>
      <c r="Z96" s="932">
        <f t="shared" si="11"/>
        <v>0</v>
      </c>
      <c r="AA96" s="932">
        <f t="shared" si="11"/>
        <v>0</v>
      </c>
      <c r="AB96" s="932">
        <f t="shared" si="11"/>
        <v>0</v>
      </c>
      <c r="AC96" s="932">
        <f t="shared" si="11"/>
        <v>0</v>
      </c>
      <c r="AD96" s="932">
        <f t="shared" si="11"/>
        <v>0</v>
      </c>
      <c r="AE96" s="932">
        <f t="shared" si="11"/>
        <v>0</v>
      </c>
      <c r="AF96" s="932">
        <f t="shared" si="11"/>
        <v>0</v>
      </c>
      <c r="AG96" s="932">
        <f t="shared" si="11"/>
        <v>0</v>
      </c>
      <c r="AH96" s="932">
        <f t="shared" si="11"/>
        <v>0</v>
      </c>
      <c r="AI96" s="932">
        <f t="shared" si="11"/>
        <v>0</v>
      </c>
      <c r="AJ96" s="932">
        <f t="shared" si="11"/>
        <v>0</v>
      </c>
      <c r="AK96" s="932">
        <f t="shared" si="11"/>
        <v>0</v>
      </c>
      <c r="AL96" s="932">
        <f t="shared" si="11"/>
        <v>0</v>
      </c>
      <c r="AM96" s="932">
        <f t="shared" si="11"/>
        <v>0</v>
      </c>
      <c r="AN96" s="932">
        <f t="shared" si="11"/>
        <v>0</v>
      </c>
      <c r="AO96" s="932">
        <f t="shared" si="11"/>
        <v>0</v>
      </c>
      <c r="AP96" s="932">
        <f t="shared" si="11"/>
        <v>0</v>
      </c>
      <c r="AQ96" s="932">
        <f t="shared" si="11"/>
        <v>0</v>
      </c>
      <c r="AR96" s="932">
        <f t="shared" si="11"/>
        <v>0</v>
      </c>
      <c r="AS96" s="932">
        <f t="shared" si="11"/>
        <v>0</v>
      </c>
      <c r="AT96" s="932">
        <f t="shared" si="11"/>
        <v>0</v>
      </c>
      <c r="AU96" s="932">
        <f t="shared" si="11"/>
        <v>0</v>
      </c>
      <c r="AV96" s="932">
        <f t="shared" si="11"/>
        <v>0</v>
      </c>
      <c r="AW96" s="932">
        <f t="shared" si="11"/>
        <v>0</v>
      </c>
      <c r="AX96" s="932">
        <f t="shared" si="11"/>
        <v>0</v>
      </c>
      <c r="AY96" s="932">
        <f t="shared" si="11"/>
        <v>0</v>
      </c>
      <c r="AZ96" s="932">
        <f t="shared" si="11"/>
        <v>0</v>
      </c>
      <c r="BA96" s="147"/>
    </row>
    <row r="97" spans="1:54" s="141" customFormat="1" x14ac:dyDescent="0.25">
      <c r="A97" s="153"/>
      <c r="B97" s="172"/>
      <c r="C97" s="174"/>
      <c r="D97" s="171"/>
      <c r="E97" s="862" t="str">
        <f>E$70</f>
        <v>Healthcare Expenditure Avoided - Walking</v>
      </c>
      <c r="F97" s="862">
        <f t="shared" ref="F97:AZ97" si="12">F$70</f>
        <v>0</v>
      </c>
      <c r="G97" s="862" t="str">
        <f t="shared" si="12"/>
        <v>2021$s</v>
      </c>
      <c r="H97" s="931">
        <f t="shared" si="12"/>
        <v>0</v>
      </c>
      <c r="I97" s="932">
        <f t="shared" si="12"/>
        <v>0</v>
      </c>
      <c r="J97" s="932">
        <f t="shared" si="12"/>
        <v>0</v>
      </c>
      <c r="K97" s="932">
        <f t="shared" si="12"/>
        <v>0</v>
      </c>
      <c r="L97" s="932">
        <f t="shared" si="12"/>
        <v>0</v>
      </c>
      <c r="M97" s="932">
        <f t="shared" si="12"/>
        <v>0</v>
      </c>
      <c r="N97" s="932">
        <f t="shared" si="12"/>
        <v>0</v>
      </c>
      <c r="O97" s="932">
        <f t="shared" si="12"/>
        <v>0</v>
      </c>
      <c r="P97" s="932">
        <f t="shared" si="12"/>
        <v>0</v>
      </c>
      <c r="Q97" s="932">
        <f t="shared" si="12"/>
        <v>0</v>
      </c>
      <c r="R97" s="932">
        <f t="shared" si="12"/>
        <v>0</v>
      </c>
      <c r="S97" s="932">
        <f t="shared" si="12"/>
        <v>0</v>
      </c>
      <c r="T97" s="932">
        <f t="shared" si="12"/>
        <v>0</v>
      </c>
      <c r="U97" s="932">
        <f t="shared" si="12"/>
        <v>0</v>
      </c>
      <c r="V97" s="932">
        <f t="shared" si="12"/>
        <v>0</v>
      </c>
      <c r="W97" s="932">
        <f t="shared" si="12"/>
        <v>0</v>
      </c>
      <c r="X97" s="932">
        <f t="shared" si="12"/>
        <v>0</v>
      </c>
      <c r="Y97" s="932">
        <f t="shared" si="12"/>
        <v>0</v>
      </c>
      <c r="Z97" s="932">
        <f t="shared" si="12"/>
        <v>0</v>
      </c>
      <c r="AA97" s="932">
        <f t="shared" si="12"/>
        <v>0</v>
      </c>
      <c r="AB97" s="932">
        <f t="shared" si="12"/>
        <v>0</v>
      </c>
      <c r="AC97" s="932">
        <f t="shared" si="12"/>
        <v>0</v>
      </c>
      <c r="AD97" s="932">
        <f t="shared" si="12"/>
        <v>0</v>
      </c>
      <c r="AE97" s="932">
        <f t="shared" si="12"/>
        <v>0</v>
      </c>
      <c r="AF97" s="932">
        <f t="shared" si="12"/>
        <v>0</v>
      </c>
      <c r="AG97" s="932">
        <f t="shared" si="12"/>
        <v>0</v>
      </c>
      <c r="AH97" s="932">
        <f t="shared" si="12"/>
        <v>0</v>
      </c>
      <c r="AI97" s="932">
        <f t="shared" si="12"/>
        <v>0</v>
      </c>
      <c r="AJ97" s="932">
        <f t="shared" si="12"/>
        <v>0</v>
      </c>
      <c r="AK97" s="932">
        <f t="shared" si="12"/>
        <v>0</v>
      </c>
      <c r="AL97" s="932">
        <f t="shared" si="12"/>
        <v>0</v>
      </c>
      <c r="AM97" s="932">
        <f t="shared" si="12"/>
        <v>0</v>
      </c>
      <c r="AN97" s="932">
        <f t="shared" si="12"/>
        <v>0</v>
      </c>
      <c r="AO97" s="932">
        <f t="shared" si="12"/>
        <v>0</v>
      </c>
      <c r="AP97" s="932">
        <f t="shared" si="12"/>
        <v>0</v>
      </c>
      <c r="AQ97" s="932">
        <f t="shared" si="12"/>
        <v>0</v>
      </c>
      <c r="AR97" s="932">
        <f t="shared" si="12"/>
        <v>0</v>
      </c>
      <c r="AS97" s="932">
        <f t="shared" si="12"/>
        <v>0</v>
      </c>
      <c r="AT97" s="932">
        <f t="shared" si="12"/>
        <v>0</v>
      </c>
      <c r="AU97" s="932">
        <f t="shared" si="12"/>
        <v>0</v>
      </c>
      <c r="AV97" s="932">
        <f t="shared" si="12"/>
        <v>0</v>
      </c>
      <c r="AW97" s="932">
        <f t="shared" si="12"/>
        <v>0</v>
      </c>
      <c r="AX97" s="932">
        <f t="shared" si="12"/>
        <v>0</v>
      </c>
      <c r="AY97" s="932">
        <f t="shared" si="12"/>
        <v>0</v>
      </c>
      <c r="AZ97" s="932">
        <f t="shared" si="12"/>
        <v>0</v>
      </c>
      <c r="BA97" s="147"/>
    </row>
    <row r="98" spans="1:54" s="424" customFormat="1" x14ac:dyDescent="0.25">
      <c r="A98" s="78"/>
      <c r="B98" s="421"/>
      <c r="C98" s="422"/>
      <c r="D98" s="423"/>
      <c r="E98" s="933" t="s">
        <v>396</v>
      </c>
      <c r="F98" s="933"/>
      <c r="G98" s="933" t="s">
        <v>296</v>
      </c>
      <c r="H98" s="748">
        <f>SUM(I98:BA98)</f>
        <v>0</v>
      </c>
      <c r="I98" s="936">
        <f>(I96+I97)*$H$95</f>
        <v>0</v>
      </c>
      <c r="J98" s="936">
        <f t="shared" ref="J98:AZ98" si="13">(J96+J97)*$H$95</f>
        <v>0</v>
      </c>
      <c r="K98" s="936">
        <f t="shared" si="13"/>
        <v>0</v>
      </c>
      <c r="L98" s="936">
        <f t="shared" si="13"/>
        <v>0</v>
      </c>
      <c r="M98" s="936">
        <f t="shared" si="13"/>
        <v>0</v>
      </c>
      <c r="N98" s="936">
        <f t="shared" si="13"/>
        <v>0</v>
      </c>
      <c r="O98" s="936">
        <f t="shared" si="13"/>
        <v>0</v>
      </c>
      <c r="P98" s="936">
        <f t="shared" si="13"/>
        <v>0</v>
      </c>
      <c r="Q98" s="936">
        <f t="shared" si="13"/>
        <v>0</v>
      </c>
      <c r="R98" s="936">
        <f t="shared" si="13"/>
        <v>0</v>
      </c>
      <c r="S98" s="936">
        <f t="shared" si="13"/>
        <v>0</v>
      </c>
      <c r="T98" s="936">
        <f t="shared" si="13"/>
        <v>0</v>
      </c>
      <c r="U98" s="936">
        <f t="shared" si="13"/>
        <v>0</v>
      </c>
      <c r="V98" s="936">
        <f t="shared" si="13"/>
        <v>0</v>
      </c>
      <c r="W98" s="936">
        <f t="shared" si="13"/>
        <v>0</v>
      </c>
      <c r="X98" s="936">
        <f t="shared" si="13"/>
        <v>0</v>
      </c>
      <c r="Y98" s="936">
        <f t="shared" si="13"/>
        <v>0</v>
      </c>
      <c r="Z98" s="936">
        <f t="shared" si="13"/>
        <v>0</v>
      </c>
      <c r="AA98" s="936">
        <f t="shared" si="13"/>
        <v>0</v>
      </c>
      <c r="AB98" s="936">
        <f t="shared" si="13"/>
        <v>0</v>
      </c>
      <c r="AC98" s="936">
        <f t="shared" si="13"/>
        <v>0</v>
      </c>
      <c r="AD98" s="936">
        <f t="shared" si="13"/>
        <v>0</v>
      </c>
      <c r="AE98" s="936">
        <f t="shared" si="13"/>
        <v>0</v>
      </c>
      <c r="AF98" s="936">
        <f t="shared" si="13"/>
        <v>0</v>
      </c>
      <c r="AG98" s="936">
        <f t="shared" si="13"/>
        <v>0</v>
      </c>
      <c r="AH98" s="936">
        <f t="shared" si="13"/>
        <v>0</v>
      </c>
      <c r="AI98" s="936">
        <f t="shared" si="13"/>
        <v>0</v>
      </c>
      <c r="AJ98" s="936">
        <f t="shared" si="13"/>
        <v>0</v>
      </c>
      <c r="AK98" s="936">
        <f t="shared" si="13"/>
        <v>0</v>
      </c>
      <c r="AL98" s="936">
        <f t="shared" si="13"/>
        <v>0</v>
      </c>
      <c r="AM98" s="936">
        <f t="shared" si="13"/>
        <v>0</v>
      </c>
      <c r="AN98" s="936">
        <f t="shared" si="13"/>
        <v>0</v>
      </c>
      <c r="AO98" s="936">
        <f t="shared" si="13"/>
        <v>0</v>
      </c>
      <c r="AP98" s="936">
        <f t="shared" si="13"/>
        <v>0</v>
      </c>
      <c r="AQ98" s="936">
        <f t="shared" si="13"/>
        <v>0</v>
      </c>
      <c r="AR98" s="936">
        <f t="shared" si="13"/>
        <v>0</v>
      </c>
      <c r="AS98" s="936">
        <f t="shared" si="13"/>
        <v>0</v>
      </c>
      <c r="AT98" s="936">
        <f t="shared" si="13"/>
        <v>0</v>
      </c>
      <c r="AU98" s="936">
        <f t="shared" si="13"/>
        <v>0</v>
      </c>
      <c r="AV98" s="936">
        <f t="shared" si="13"/>
        <v>0</v>
      </c>
      <c r="AW98" s="936">
        <f t="shared" si="13"/>
        <v>0</v>
      </c>
      <c r="AX98" s="936">
        <f t="shared" si="13"/>
        <v>0</v>
      </c>
      <c r="AY98" s="936">
        <f t="shared" si="13"/>
        <v>0</v>
      </c>
      <c r="AZ98" s="936">
        <f t="shared" si="13"/>
        <v>0</v>
      </c>
      <c r="BA98" s="336"/>
    </row>
    <row r="99" spans="1:54" s="141" customFormat="1" x14ac:dyDescent="0.25">
      <c r="A99" s="153"/>
      <c r="B99" s="172"/>
      <c r="C99" s="174"/>
      <c r="D99" s="171"/>
      <c r="E99" s="442"/>
      <c r="F99" s="509"/>
      <c r="G99" s="509"/>
      <c r="H99" s="203"/>
      <c r="I99" s="184"/>
      <c r="J99" s="184"/>
      <c r="K99" s="184"/>
      <c r="L99" s="184"/>
      <c r="M99" s="184"/>
      <c r="N99" s="184"/>
      <c r="O99" s="184"/>
      <c r="P99" s="184"/>
      <c r="Q99" s="184"/>
      <c r="R99" s="184"/>
      <c r="S99" s="184"/>
      <c r="T99" s="184"/>
      <c r="U99" s="184"/>
      <c r="V99" s="184"/>
      <c r="W99" s="184"/>
      <c r="X99" s="184"/>
      <c r="Y99" s="184"/>
      <c r="Z99" s="184"/>
      <c r="AA99" s="184"/>
      <c r="AB99" s="184"/>
      <c r="AC99" s="184"/>
      <c r="AD99" s="184"/>
      <c r="AE99" s="184"/>
      <c r="AF99" s="184"/>
      <c r="AG99" s="184"/>
      <c r="AH99" s="184"/>
      <c r="AI99" s="184"/>
      <c r="AJ99" s="184"/>
      <c r="AK99" s="184"/>
      <c r="AL99" s="184"/>
      <c r="AM99" s="184"/>
      <c r="AN99" s="184"/>
      <c r="AO99" s="184"/>
      <c r="AP99" s="184"/>
      <c r="AQ99" s="184"/>
      <c r="AR99" s="184"/>
      <c r="AS99" s="184"/>
      <c r="AT99" s="184"/>
      <c r="AU99" s="184"/>
      <c r="AV99" s="184"/>
      <c r="AW99" s="184"/>
      <c r="AX99" s="184"/>
      <c r="AY99" s="184"/>
      <c r="AZ99" s="184"/>
      <c r="BA99" s="184"/>
    </row>
    <row r="100" spans="1:54" s="141" customFormat="1" hidden="1" x14ac:dyDescent="0.25">
      <c r="A100" s="153"/>
      <c r="B100" s="172"/>
      <c r="C100" s="174"/>
      <c r="D100" s="171"/>
      <c r="E100" s="442"/>
      <c r="F100" s="509"/>
      <c r="G100" s="509"/>
      <c r="H100" s="199"/>
      <c r="I100" s="147"/>
      <c r="J100" s="147"/>
      <c r="K100" s="147"/>
      <c r="L100" s="147"/>
      <c r="M100" s="147"/>
      <c r="N100" s="147"/>
      <c r="O100" s="147"/>
      <c r="P100" s="147"/>
      <c r="Q100" s="147"/>
      <c r="R100" s="147"/>
      <c r="S100" s="147"/>
      <c r="T100" s="147"/>
      <c r="U100" s="147"/>
      <c r="V100" s="147"/>
      <c r="W100" s="147"/>
      <c r="X100" s="147"/>
      <c r="Y100" s="147"/>
      <c r="Z100" s="147"/>
      <c r="AA100" s="147"/>
      <c r="AB100" s="147"/>
      <c r="AC100" s="147"/>
      <c r="AD100" s="147"/>
      <c r="AE100" s="147"/>
      <c r="AF100" s="147"/>
      <c r="AG100" s="147"/>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row>
    <row r="101" spans="1:54" s="153" customFormat="1" hidden="1" x14ac:dyDescent="0.25">
      <c r="B101" s="174"/>
      <c r="C101" s="152"/>
      <c r="D101" s="171"/>
      <c r="E101" s="442"/>
      <c r="F101" s="442"/>
      <c r="G101" s="442"/>
      <c r="H101" s="199"/>
      <c r="I101" s="142"/>
      <c r="J101" s="142"/>
      <c r="K101" s="142"/>
      <c r="L101" s="142"/>
      <c r="M101" s="142"/>
      <c r="N101" s="142"/>
      <c r="O101" s="142"/>
      <c r="P101" s="142"/>
      <c r="Q101" s="142"/>
      <c r="R101" s="142"/>
      <c r="S101" s="142"/>
      <c r="T101" s="142"/>
      <c r="U101" s="142"/>
      <c r="V101" s="142"/>
      <c r="W101" s="142"/>
      <c r="X101" s="142"/>
      <c r="Y101" s="142"/>
      <c r="Z101" s="142"/>
      <c r="AA101" s="142"/>
      <c r="AB101" s="142"/>
      <c r="AC101" s="142"/>
      <c r="AD101" s="142"/>
      <c r="AE101" s="142"/>
      <c r="AF101" s="142"/>
      <c r="AG101" s="142"/>
      <c r="AH101" s="142"/>
      <c r="AI101" s="142"/>
      <c r="AJ101" s="142"/>
      <c r="AK101" s="142"/>
      <c r="AL101" s="142"/>
      <c r="AM101" s="142"/>
      <c r="AN101" s="142"/>
      <c r="AO101" s="142"/>
      <c r="AP101" s="142"/>
      <c r="AQ101" s="142"/>
      <c r="AR101" s="142"/>
      <c r="AS101" s="142"/>
      <c r="AT101" s="142"/>
      <c r="AU101" s="142"/>
      <c r="AV101" s="142"/>
      <c r="AW101" s="142"/>
      <c r="AX101" s="142"/>
      <c r="AY101" s="142"/>
      <c r="AZ101" s="142"/>
      <c r="BA101" s="142"/>
    </row>
    <row r="102" spans="1:54" s="153" customFormat="1" hidden="1" x14ac:dyDescent="0.25">
      <c r="B102" s="172"/>
      <c r="C102" s="174"/>
      <c r="D102" s="171"/>
      <c r="E102" s="442"/>
      <c r="F102" s="442"/>
      <c r="G102" s="442"/>
      <c r="H102" s="199"/>
      <c r="I102" s="142"/>
      <c r="J102" s="142"/>
      <c r="K102" s="142"/>
      <c r="L102" s="142"/>
      <c r="M102" s="142"/>
      <c r="N102" s="142"/>
      <c r="O102" s="142"/>
      <c r="P102" s="142"/>
      <c r="Q102" s="142"/>
      <c r="R102" s="142"/>
      <c r="S102" s="142"/>
      <c r="T102" s="142"/>
      <c r="U102" s="142"/>
      <c r="V102" s="142"/>
      <c r="W102" s="142"/>
      <c r="X102" s="142"/>
      <c r="Y102" s="142"/>
      <c r="Z102" s="142"/>
      <c r="AA102" s="142"/>
      <c r="AB102" s="142"/>
      <c r="AC102" s="142"/>
      <c r="AD102" s="142"/>
      <c r="AE102" s="142"/>
      <c r="AF102" s="142"/>
      <c r="AG102" s="142"/>
      <c r="AH102" s="142"/>
      <c r="AI102" s="142"/>
      <c r="AJ102" s="142"/>
      <c r="AK102" s="142"/>
      <c r="AL102" s="142"/>
      <c r="AM102" s="142"/>
      <c r="AN102" s="142"/>
      <c r="AO102" s="142"/>
      <c r="AP102" s="142"/>
      <c r="AQ102" s="142"/>
      <c r="AR102" s="142"/>
      <c r="AS102" s="142"/>
      <c r="AT102" s="142"/>
      <c r="AU102" s="142"/>
      <c r="AV102" s="142"/>
      <c r="AW102" s="142"/>
      <c r="AX102" s="142"/>
      <c r="AY102" s="142"/>
      <c r="AZ102" s="142"/>
      <c r="BA102" s="142"/>
    </row>
    <row r="103" spans="1:54" s="141" customFormat="1" hidden="1" x14ac:dyDescent="0.25">
      <c r="A103" s="153"/>
      <c r="B103" s="172"/>
      <c r="C103" s="174"/>
      <c r="D103" s="171"/>
      <c r="E103" s="509"/>
      <c r="F103" s="592"/>
      <c r="G103" s="509"/>
      <c r="H103" s="200"/>
      <c r="I103" s="177"/>
      <c r="J103" s="177"/>
      <c r="K103" s="177"/>
      <c r="L103" s="177"/>
      <c r="M103" s="177"/>
      <c r="N103" s="177"/>
      <c r="O103" s="177"/>
      <c r="P103" s="177"/>
      <c r="Q103" s="177"/>
      <c r="R103" s="177"/>
      <c r="S103" s="177"/>
      <c r="T103" s="177"/>
      <c r="U103" s="177"/>
      <c r="V103" s="177"/>
      <c r="W103" s="177"/>
      <c r="X103" s="177"/>
      <c r="Y103" s="177"/>
      <c r="Z103" s="177"/>
      <c r="AA103" s="177"/>
      <c r="AB103" s="177"/>
      <c r="AC103" s="177"/>
      <c r="AD103" s="177"/>
      <c r="AE103" s="177"/>
      <c r="AF103" s="177"/>
      <c r="AG103" s="177"/>
      <c r="AH103" s="177"/>
      <c r="AI103" s="177"/>
      <c r="AJ103" s="177"/>
      <c r="AK103" s="177"/>
      <c r="AL103" s="177"/>
      <c r="AM103" s="177"/>
      <c r="AN103" s="177"/>
      <c r="AO103" s="177"/>
      <c r="AP103" s="177"/>
      <c r="AQ103" s="177"/>
      <c r="AR103" s="177"/>
      <c r="AS103" s="177"/>
      <c r="AT103" s="177"/>
      <c r="AU103" s="177"/>
      <c r="AV103" s="177"/>
      <c r="AW103" s="177"/>
      <c r="AX103" s="177"/>
      <c r="AY103" s="177"/>
      <c r="AZ103" s="177"/>
      <c r="BA103" s="177"/>
    </row>
    <row r="104" spans="1:54" s="141" customFormat="1" hidden="1" x14ac:dyDescent="0.25">
      <c r="A104" s="153"/>
      <c r="B104" s="172"/>
      <c r="C104" s="174"/>
      <c r="D104" s="171"/>
      <c r="E104" s="442"/>
      <c r="F104" s="509"/>
      <c r="G104" s="509"/>
      <c r="H104" s="199"/>
      <c r="I104" s="147"/>
      <c r="J104" s="147"/>
      <c r="K104" s="147"/>
      <c r="L104" s="147"/>
      <c r="M104" s="147"/>
      <c r="N104" s="147"/>
      <c r="O104" s="147"/>
      <c r="P104" s="147"/>
      <c r="Q104" s="147"/>
      <c r="R104" s="147"/>
      <c r="S104" s="147"/>
      <c r="T104" s="147"/>
      <c r="U104" s="147"/>
      <c r="V104" s="147"/>
      <c r="W104" s="147"/>
      <c r="X104" s="147"/>
      <c r="Y104" s="147"/>
      <c r="Z104" s="147"/>
      <c r="AA104" s="147"/>
      <c r="AB104" s="147"/>
      <c r="AC104" s="147"/>
      <c r="AD104" s="147"/>
      <c r="AE104" s="147"/>
      <c r="AF104" s="147"/>
      <c r="AG104" s="147"/>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row>
    <row r="105" spans="1:54" s="141" customFormat="1" hidden="1" x14ac:dyDescent="0.25">
      <c r="A105" s="153"/>
      <c r="B105" s="172"/>
      <c r="C105" s="174"/>
      <c r="D105" s="171"/>
      <c r="E105" s="442"/>
      <c r="F105" s="509"/>
      <c r="G105" s="509"/>
      <c r="H105" s="199"/>
      <c r="I105" s="147"/>
      <c r="J105" s="147"/>
      <c r="K105" s="147"/>
      <c r="L105" s="147"/>
      <c r="M105" s="147"/>
      <c r="N105" s="147"/>
      <c r="O105" s="147"/>
      <c r="P105" s="147"/>
      <c r="Q105" s="147"/>
      <c r="R105" s="147"/>
      <c r="S105" s="147"/>
      <c r="T105" s="147"/>
      <c r="U105" s="147"/>
      <c r="V105" s="147"/>
      <c r="W105" s="147"/>
      <c r="X105" s="147"/>
      <c r="Y105" s="147"/>
      <c r="Z105" s="147"/>
      <c r="AA105" s="147"/>
      <c r="AB105" s="147"/>
      <c r="AC105" s="147"/>
      <c r="AD105" s="147"/>
      <c r="AE105" s="147"/>
      <c r="AF105" s="147"/>
      <c r="AG105" s="147"/>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row>
    <row r="106" spans="1:54" s="141" customFormat="1" hidden="1" x14ac:dyDescent="0.25">
      <c r="A106" s="153"/>
      <c r="B106" s="172"/>
      <c r="C106" s="174"/>
      <c r="D106" s="171"/>
      <c r="E106" s="593"/>
      <c r="F106" s="594"/>
      <c r="G106" s="593"/>
      <c r="H106" s="204"/>
      <c r="I106" s="142"/>
      <c r="J106" s="142"/>
      <c r="K106" s="142"/>
      <c r="L106" s="142"/>
      <c r="M106" s="142"/>
      <c r="N106" s="142"/>
      <c r="O106" s="142"/>
      <c r="P106" s="142"/>
      <c r="Q106" s="142"/>
      <c r="R106" s="142"/>
      <c r="S106" s="142"/>
      <c r="T106" s="142"/>
      <c r="U106" s="142"/>
      <c r="V106" s="142"/>
      <c r="W106" s="142"/>
      <c r="X106" s="142"/>
      <c r="Y106" s="142"/>
      <c r="Z106" s="142"/>
      <c r="AA106" s="142"/>
      <c r="AB106" s="142"/>
      <c r="AC106" s="142"/>
      <c r="AD106" s="142"/>
      <c r="AE106" s="142"/>
      <c r="AF106" s="142"/>
      <c r="AG106" s="142"/>
      <c r="AH106" s="142"/>
      <c r="AI106" s="142"/>
      <c r="AJ106" s="142"/>
      <c r="AK106" s="142"/>
      <c r="AL106" s="142"/>
      <c r="AM106" s="142"/>
      <c r="AN106" s="142"/>
      <c r="AO106" s="142"/>
      <c r="AP106" s="142"/>
      <c r="AQ106" s="142"/>
      <c r="AR106" s="142"/>
      <c r="AS106" s="142"/>
      <c r="AT106" s="142"/>
      <c r="AU106" s="142"/>
      <c r="AV106" s="142"/>
      <c r="AW106" s="142"/>
      <c r="AX106" s="142"/>
      <c r="AY106" s="142"/>
      <c r="AZ106" s="142"/>
      <c r="BA106" s="142"/>
    </row>
    <row r="107" spans="1:54" s="141" customFormat="1" hidden="1" x14ac:dyDescent="0.25">
      <c r="A107" s="153"/>
      <c r="B107" s="172"/>
      <c r="C107" s="174"/>
      <c r="D107" s="171"/>
      <c r="E107" s="442"/>
      <c r="F107" s="595"/>
      <c r="G107" s="442"/>
      <c r="H107" s="203"/>
      <c r="I107" s="184"/>
      <c r="J107" s="184"/>
      <c r="K107" s="184"/>
      <c r="L107" s="184"/>
      <c r="M107" s="184"/>
      <c r="N107" s="184"/>
      <c r="O107" s="184"/>
      <c r="P107" s="184"/>
      <c r="Q107" s="184"/>
      <c r="R107" s="184"/>
      <c r="S107" s="184"/>
      <c r="T107" s="184"/>
      <c r="U107" s="184"/>
      <c r="V107" s="184"/>
      <c r="W107" s="184"/>
      <c r="X107" s="184"/>
      <c r="Y107" s="184"/>
      <c r="Z107" s="184"/>
      <c r="AA107" s="184"/>
      <c r="AB107" s="184"/>
      <c r="AC107" s="184"/>
      <c r="AD107" s="184"/>
      <c r="AE107" s="184"/>
      <c r="AF107" s="184"/>
      <c r="AG107" s="184"/>
      <c r="AH107" s="184"/>
      <c r="AI107" s="184"/>
      <c r="AJ107" s="184"/>
      <c r="AK107" s="184"/>
      <c r="AL107" s="184"/>
      <c r="AM107" s="184"/>
      <c r="AN107" s="184"/>
      <c r="AO107" s="184"/>
      <c r="AP107" s="184"/>
      <c r="AQ107" s="184"/>
      <c r="AR107" s="184"/>
      <c r="AS107" s="184"/>
      <c r="AT107" s="184"/>
      <c r="AU107" s="184"/>
      <c r="AV107" s="184"/>
      <c r="AW107" s="184"/>
      <c r="AX107" s="184"/>
      <c r="AY107" s="184"/>
      <c r="AZ107" s="184"/>
      <c r="BA107" s="184"/>
    </row>
    <row r="108" spans="1:54" s="141" customFormat="1" hidden="1" x14ac:dyDescent="0.25">
      <c r="A108" s="153"/>
      <c r="B108" s="172"/>
      <c r="C108" s="174"/>
      <c r="D108" s="171"/>
      <c r="E108" s="442"/>
      <c r="F108" s="509"/>
      <c r="G108" s="509"/>
      <c r="H108" s="199"/>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row>
    <row r="109" spans="1:54" s="20" customFormat="1" ht="15.75" hidden="1" x14ac:dyDescent="0.25">
      <c r="A109" s="175"/>
      <c r="B109" s="172"/>
      <c r="C109" s="152"/>
      <c r="D109" s="171"/>
      <c r="E109" s="442"/>
      <c r="F109" s="442"/>
      <c r="G109" s="442"/>
      <c r="H109" s="178"/>
      <c r="I109" s="152"/>
      <c r="J109" s="152"/>
      <c r="K109" s="152"/>
      <c r="L109" s="152"/>
      <c r="M109" s="152"/>
      <c r="N109" s="152"/>
      <c r="O109" s="152"/>
      <c r="P109" s="152"/>
      <c r="Q109" s="152"/>
      <c r="R109" s="152"/>
      <c r="S109" s="152"/>
      <c r="T109" s="152"/>
      <c r="U109" s="152"/>
      <c r="V109" s="152"/>
      <c r="W109" s="152"/>
      <c r="X109" s="152"/>
      <c r="Y109" s="152"/>
      <c r="Z109" s="152"/>
      <c r="AA109" s="152"/>
      <c r="AB109" s="152"/>
      <c r="AC109" s="152"/>
      <c r="AD109" s="152"/>
      <c r="AE109" s="152"/>
      <c r="AF109" s="152"/>
      <c r="AG109" s="152"/>
      <c r="AH109" s="152"/>
      <c r="AI109" s="152"/>
      <c r="AJ109" s="152"/>
      <c r="AK109" s="152"/>
      <c r="AL109" s="152"/>
      <c r="AM109" s="152"/>
      <c r="AN109" s="152"/>
      <c r="AO109" s="152"/>
      <c r="AP109" s="152"/>
      <c r="AQ109" s="152"/>
      <c r="AR109" s="152"/>
      <c r="AS109" s="152"/>
      <c r="AT109" s="152"/>
      <c r="AU109" s="152"/>
      <c r="AV109" s="152"/>
      <c r="AW109" s="152"/>
      <c r="AX109" s="152"/>
      <c r="AY109" s="152"/>
      <c r="AZ109" s="152"/>
      <c r="BA109" s="152"/>
      <c r="BB109" s="167"/>
    </row>
    <row r="110" spans="1:54" s="144" customFormat="1" ht="15.75" hidden="1" x14ac:dyDescent="0.25">
      <c r="A110" s="175"/>
      <c r="B110" s="172"/>
      <c r="C110" s="174"/>
      <c r="D110" s="152"/>
      <c r="E110" s="442"/>
      <c r="F110" s="442"/>
      <c r="G110" s="442"/>
      <c r="H110" s="178"/>
      <c r="I110" s="152"/>
      <c r="J110" s="152"/>
      <c r="K110" s="152"/>
      <c r="L110" s="152"/>
      <c r="M110" s="152"/>
      <c r="N110" s="152"/>
      <c r="O110" s="152"/>
      <c r="P110" s="152"/>
      <c r="Q110" s="152"/>
      <c r="R110" s="152"/>
      <c r="S110" s="152"/>
      <c r="T110" s="152"/>
      <c r="U110" s="152"/>
      <c r="V110" s="152"/>
      <c r="W110" s="152"/>
      <c r="X110" s="152"/>
      <c r="Y110" s="152"/>
      <c r="Z110" s="152"/>
      <c r="AA110" s="152"/>
      <c r="AB110" s="152"/>
      <c r="AC110" s="152"/>
      <c r="AD110" s="152"/>
      <c r="AE110" s="152"/>
      <c r="AF110" s="152"/>
      <c r="AG110" s="152"/>
      <c r="AH110" s="152"/>
      <c r="AI110" s="152"/>
      <c r="AJ110" s="152"/>
      <c r="AK110" s="152"/>
      <c r="AL110" s="152"/>
      <c r="AM110" s="152"/>
      <c r="AN110" s="152"/>
      <c r="AO110" s="152"/>
      <c r="AP110" s="152"/>
      <c r="AQ110" s="152"/>
      <c r="AR110" s="152"/>
      <c r="AS110" s="152"/>
      <c r="AT110" s="152"/>
      <c r="AU110" s="152"/>
      <c r="AV110" s="152"/>
      <c r="AW110" s="152"/>
      <c r="AX110" s="152"/>
      <c r="AY110" s="152"/>
      <c r="AZ110" s="152"/>
      <c r="BA110" s="152"/>
    </row>
    <row r="111" spans="1:54" s="141" customFormat="1" hidden="1" x14ac:dyDescent="0.25">
      <c r="A111" s="153"/>
      <c r="B111" s="172"/>
      <c r="C111" s="174"/>
      <c r="D111" s="171"/>
      <c r="E111" s="509"/>
      <c r="F111" s="592"/>
      <c r="G111" s="509"/>
      <c r="H111" s="200"/>
      <c r="I111" s="177"/>
      <c r="J111" s="177"/>
      <c r="K111" s="177"/>
      <c r="L111" s="177"/>
      <c r="M111" s="177"/>
      <c r="N111" s="177"/>
      <c r="O111" s="177"/>
      <c r="P111" s="177"/>
      <c r="Q111" s="177"/>
      <c r="R111" s="177"/>
      <c r="S111" s="177"/>
      <c r="T111" s="177"/>
      <c r="U111" s="177"/>
      <c r="V111" s="177"/>
      <c r="W111" s="177"/>
      <c r="X111" s="177"/>
      <c r="Y111" s="177"/>
      <c r="Z111" s="177"/>
      <c r="AA111" s="177"/>
      <c r="AB111" s="177"/>
      <c r="AC111" s="177"/>
      <c r="AD111" s="177"/>
      <c r="AE111" s="177"/>
      <c r="AF111" s="177"/>
      <c r="AG111" s="177"/>
      <c r="AH111" s="177"/>
      <c r="AI111" s="177"/>
      <c r="AJ111" s="177"/>
      <c r="AK111" s="177"/>
      <c r="AL111" s="177"/>
      <c r="AM111" s="177"/>
      <c r="AN111" s="177"/>
      <c r="AO111" s="177"/>
      <c r="AP111" s="177"/>
      <c r="AQ111" s="177"/>
      <c r="AR111" s="177"/>
      <c r="AS111" s="177"/>
      <c r="AT111" s="177"/>
      <c r="AU111" s="177"/>
      <c r="AV111" s="177"/>
      <c r="AW111" s="177"/>
      <c r="AX111" s="177"/>
      <c r="AY111" s="177"/>
      <c r="AZ111" s="177"/>
      <c r="BA111" s="177"/>
    </row>
    <row r="112" spans="1:54" s="141" customFormat="1" hidden="1" x14ac:dyDescent="0.25">
      <c r="A112" s="153"/>
      <c r="B112" s="172"/>
      <c r="C112" s="174"/>
      <c r="D112" s="171"/>
      <c r="E112" s="442"/>
      <c r="F112" s="509"/>
      <c r="G112" s="509"/>
      <c r="H112" s="199"/>
      <c r="I112" s="169"/>
      <c r="J112" s="169"/>
      <c r="K112" s="169"/>
      <c r="L112" s="169"/>
      <c r="M112" s="169"/>
      <c r="N112" s="169"/>
      <c r="O112" s="169"/>
      <c r="P112" s="169"/>
      <c r="Q112" s="169"/>
      <c r="R112" s="169"/>
      <c r="S112" s="169"/>
      <c r="T112" s="169"/>
      <c r="U112" s="169"/>
      <c r="V112" s="169"/>
      <c r="W112" s="169"/>
      <c r="X112" s="169"/>
      <c r="Y112" s="169"/>
      <c r="Z112" s="169"/>
      <c r="AA112" s="169"/>
      <c r="AB112" s="169"/>
      <c r="AC112" s="169"/>
      <c r="AD112" s="169"/>
      <c r="AE112" s="169"/>
      <c r="AF112" s="169"/>
      <c r="AG112" s="169"/>
      <c r="AH112" s="169"/>
      <c r="AI112" s="169"/>
      <c r="AJ112" s="169"/>
      <c r="AK112" s="169"/>
      <c r="AL112" s="169"/>
      <c r="AM112" s="169"/>
      <c r="AN112" s="169"/>
      <c r="AO112" s="169"/>
      <c r="AP112" s="169"/>
      <c r="AQ112" s="169"/>
      <c r="AR112" s="169"/>
      <c r="AS112" s="169"/>
      <c r="AT112" s="169"/>
      <c r="AU112" s="169"/>
      <c r="AV112" s="169"/>
      <c r="AW112" s="169"/>
      <c r="AX112" s="169"/>
      <c r="AY112" s="169"/>
      <c r="AZ112" s="169"/>
      <c r="BA112" s="169"/>
    </row>
    <row r="113" spans="1:54" hidden="1" x14ac:dyDescent="0.25">
      <c r="A113" s="70"/>
      <c r="B113" s="172"/>
      <c r="C113" s="174"/>
      <c r="D113" s="171"/>
      <c r="E113" s="596"/>
      <c r="F113" s="446"/>
      <c r="G113" s="442"/>
      <c r="H113" s="178"/>
      <c r="I113" s="152"/>
      <c r="J113" s="152"/>
      <c r="K113" s="152"/>
      <c r="L113" s="152"/>
      <c r="M113" s="152"/>
      <c r="N113" s="152"/>
      <c r="O113" s="152"/>
      <c r="P113" s="152"/>
      <c r="Q113" s="152"/>
      <c r="R113" s="152"/>
      <c r="S113" s="152"/>
      <c r="T113" s="152"/>
      <c r="U113" s="152"/>
      <c r="V113" s="152"/>
      <c r="W113" s="152"/>
      <c r="X113" s="152"/>
      <c r="Y113" s="152"/>
      <c r="Z113" s="152"/>
      <c r="AA113" s="152"/>
      <c r="AB113" s="152"/>
      <c r="AC113" s="152"/>
      <c r="AD113" s="152"/>
      <c r="AE113" s="152"/>
      <c r="AF113" s="152"/>
      <c r="AG113" s="152"/>
      <c r="AH113" s="152"/>
      <c r="AI113" s="152"/>
      <c r="AJ113" s="152"/>
      <c r="AK113" s="152"/>
      <c r="AL113" s="152"/>
      <c r="AM113" s="152"/>
      <c r="AN113" s="152"/>
      <c r="AO113" s="152"/>
      <c r="AP113" s="152"/>
      <c r="AQ113" s="152"/>
      <c r="AR113" s="152"/>
      <c r="AS113" s="152"/>
      <c r="AT113" s="152"/>
      <c r="AU113" s="152"/>
      <c r="AV113" s="152"/>
      <c r="AW113" s="152"/>
      <c r="AX113" s="152"/>
      <c r="AY113" s="152"/>
      <c r="AZ113" s="152"/>
      <c r="BA113" s="152"/>
      <c r="BB113" s="168"/>
    </row>
    <row r="114" spans="1:54" hidden="1" x14ac:dyDescent="0.25">
      <c r="A114" s="70"/>
      <c r="B114" s="172"/>
      <c r="C114" s="174"/>
      <c r="D114" s="171"/>
      <c r="E114" s="442"/>
      <c r="F114" s="442"/>
      <c r="G114" s="442"/>
      <c r="H114" s="178"/>
      <c r="I114" s="152"/>
      <c r="J114" s="152"/>
      <c r="K114" s="152"/>
      <c r="L114" s="152"/>
      <c r="M114" s="152"/>
      <c r="N114" s="152"/>
      <c r="O114" s="152"/>
      <c r="P114" s="152"/>
      <c r="Q114" s="152"/>
      <c r="R114" s="152"/>
      <c r="S114" s="152"/>
      <c r="T114" s="152"/>
      <c r="U114" s="152"/>
      <c r="V114" s="152"/>
      <c r="W114" s="152"/>
      <c r="X114" s="152"/>
      <c r="Y114" s="152"/>
      <c r="Z114" s="152"/>
      <c r="AA114" s="152"/>
      <c r="AB114" s="152"/>
      <c r="AC114" s="152"/>
      <c r="AD114" s="152"/>
      <c r="AE114" s="152"/>
      <c r="AF114" s="152"/>
      <c r="AG114" s="152"/>
      <c r="AH114" s="152"/>
      <c r="AI114" s="152"/>
      <c r="AJ114" s="152"/>
      <c r="AK114" s="152"/>
      <c r="AL114" s="152"/>
      <c r="AM114" s="152"/>
      <c r="AN114" s="152"/>
      <c r="AO114" s="152"/>
      <c r="AP114" s="152"/>
      <c r="AQ114" s="152"/>
      <c r="AR114" s="152"/>
      <c r="AS114" s="152"/>
      <c r="AT114" s="152"/>
      <c r="AU114" s="152"/>
      <c r="AV114" s="152"/>
      <c r="AW114" s="152"/>
      <c r="AX114" s="152"/>
      <c r="AY114" s="152"/>
      <c r="AZ114" s="152"/>
      <c r="BA114" s="152"/>
      <c r="BB114" s="168"/>
    </row>
    <row r="115" spans="1:54" hidden="1" x14ac:dyDescent="0.25">
      <c r="A115" s="70"/>
      <c r="B115" s="172"/>
      <c r="C115" s="174"/>
      <c r="D115" s="171"/>
      <c r="E115" s="442"/>
      <c r="F115" s="442"/>
      <c r="G115" s="442"/>
      <c r="H115" s="178"/>
      <c r="I115" s="152"/>
      <c r="J115" s="152"/>
      <c r="K115" s="152"/>
      <c r="L115" s="152"/>
      <c r="M115" s="152"/>
      <c r="N115" s="152"/>
      <c r="O115" s="152"/>
      <c r="P115" s="152"/>
      <c r="Q115" s="152"/>
      <c r="R115" s="152"/>
      <c r="S115" s="152"/>
      <c r="T115" s="152"/>
      <c r="U115" s="152"/>
      <c r="V115" s="152"/>
      <c r="W115" s="152"/>
      <c r="X115" s="152"/>
      <c r="Y115" s="152"/>
      <c r="Z115" s="152"/>
      <c r="AA115" s="152"/>
      <c r="AB115" s="152"/>
      <c r="AC115" s="152"/>
      <c r="AD115" s="152"/>
      <c r="AE115" s="152"/>
      <c r="AF115" s="152"/>
      <c r="AG115" s="152"/>
      <c r="AH115" s="152"/>
      <c r="AI115" s="152"/>
      <c r="AJ115" s="152"/>
      <c r="AK115" s="152"/>
      <c r="AL115" s="152"/>
      <c r="AM115" s="152"/>
      <c r="AN115" s="152"/>
      <c r="AO115" s="152"/>
      <c r="AP115" s="152"/>
      <c r="AQ115" s="152"/>
      <c r="AR115" s="152"/>
      <c r="AS115" s="152"/>
      <c r="AT115" s="152"/>
      <c r="AU115" s="152"/>
      <c r="AV115" s="152"/>
      <c r="AW115" s="152"/>
      <c r="AX115" s="152"/>
      <c r="AY115" s="152"/>
      <c r="AZ115" s="152"/>
      <c r="BA115" s="152"/>
      <c r="BB115" s="168"/>
    </row>
    <row r="116" spans="1:54" hidden="1" x14ac:dyDescent="0.25">
      <c r="A116" s="70"/>
      <c r="B116" s="172"/>
      <c r="C116" s="174"/>
      <c r="D116" s="171"/>
      <c r="E116" s="442"/>
      <c r="F116" s="442"/>
      <c r="G116" s="442"/>
      <c r="H116" s="205"/>
      <c r="I116" s="152"/>
      <c r="J116" s="152"/>
      <c r="K116" s="152"/>
      <c r="L116" s="152"/>
      <c r="M116" s="152"/>
      <c r="N116" s="152"/>
      <c r="O116" s="152"/>
      <c r="P116" s="152"/>
      <c r="Q116" s="152"/>
      <c r="R116" s="152"/>
      <c r="S116" s="152"/>
      <c r="T116" s="152"/>
      <c r="U116" s="152"/>
      <c r="V116" s="152"/>
      <c r="W116" s="152"/>
      <c r="X116" s="152"/>
      <c r="Y116" s="152"/>
      <c r="Z116" s="152"/>
      <c r="AA116" s="152"/>
      <c r="AB116" s="152"/>
      <c r="AC116" s="152"/>
      <c r="AD116" s="152"/>
      <c r="AE116" s="152"/>
      <c r="AF116" s="152"/>
      <c r="AG116" s="152"/>
      <c r="AH116" s="152"/>
      <c r="AI116" s="152"/>
      <c r="AJ116" s="152"/>
      <c r="AK116" s="152"/>
      <c r="AL116" s="152"/>
      <c r="AM116" s="152"/>
      <c r="AN116" s="152"/>
      <c r="AO116" s="152"/>
      <c r="AP116" s="152"/>
      <c r="AQ116" s="152"/>
      <c r="AR116" s="152"/>
      <c r="AS116" s="152"/>
      <c r="AT116" s="152"/>
      <c r="AU116" s="152"/>
      <c r="AV116" s="152"/>
      <c r="AW116" s="152"/>
      <c r="AX116" s="152"/>
      <c r="AY116" s="152"/>
      <c r="AZ116" s="152"/>
      <c r="BA116" s="152"/>
      <c r="BB116" s="168"/>
    </row>
    <row r="117" spans="1:54" hidden="1" x14ac:dyDescent="0.25">
      <c r="A117" s="70"/>
      <c r="B117" s="172"/>
      <c r="C117" s="174"/>
      <c r="D117" s="171"/>
      <c r="E117" s="442"/>
      <c r="F117" s="442"/>
      <c r="G117" s="442"/>
      <c r="H117" s="178"/>
      <c r="I117" s="152"/>
      <c r="J117" s="152"/>
      <c r="K117" s="152"/>
      <c r="L117" s="152"/>
      <c r="M117" s="152"/>
      <c r="N117" s="152"/>
      <c r="O117" s="152"/>
      <c r="P117" s="152"/>
      <c r="Q117" s="152"/>
      <c r="R117" s="152"/>
      <c r="S117" s="152"/>
      <c r="T117" s="152"/>
      <c r="U117" s="152"/>
      <c r="V117" s="152"/>
      <c r="W117" s="152"/>
      <c r="X117" s="152"/>
      <c r="Y117" s="152"/>
      <c r="Z117" s="152"/>
      <c r="AA117" s="152"/>
      <c r="AB117" s="152"/>
      <c r="AC117" s="152"/>
      <c r="AD117" s="152"/>
      <c r="AE117" s="152"/>
      <c r="AF117" s="152"/>
      <c r="AG117" s="152"/>
      <c r="AH117" s="152"/>
      <c r="AI117" s="152"/>
      <c r="AJ117" s="152"/>
      <c r="AK117" s="152"/>
      <c r="AL117" s="152"/>
      <c r="AM117" s="152"/>
      <c r="AN117" s="152"/>
      <c r="AO117" s="152"/>
      <c r="AP117" s="152"/>
      <c r="AQ117" s="152"/>
      <c r="AR117" s="152"/>
      <c r="AS117" s="152"/>
      <c r="AT117" s="152"/>
      <c r="AU117" s="152"/>
      <c r="AV117" s="152"/>
      <c r="AW117" s="152"/>
      <c r="AX117" s="152"/>
      <c r="AY117" s="152"/>
      <c r="AZ117" s="152"/>
      <c r="BA117" s="152"/>
      <c r="BB117" s="168"/>
    </row>
    <row r="118" spans="1:54" hidden="1" x14ac:dyDescent="0.25">
      <c r="A118" s="70"/>
      <c r="B118" s="172"/>
      <c r="C118" s="174"/>
      <c r="D118" s="171"/>
      <c r="E118" s="442"/>
      <c r="F118" s="442"/>
      <c r="G118" s="442"/>
      <c r="H118" s="178"/>
      <c r="I118" s="152"/>
      <c r="J118" s="152"/>
      <c r="K118" s="152"/>
      <c r="L118" s="152"/>
      <c r="M118" s="152"/>
      <c r="N118" s="152"/>
      <c r="O118" s="152"/>
      <c r="P118" s="152"/>
      <c r="Q118" s="152"/>
      <c r="R118" s="152"/>
      <c r="S118" s="152"/>
      <c r="T118" s="152"/>
      <c r="U118" s="152"/>
      <c r="V118" s="152"/>
      <c r="W118" s="152"/>
      <c r="X118" s="152"/>
      <c r="Y118" s="152"/>
      <c r="Z118" s="152"/>
      <c r="AA118" s="152"/>
      <c r="AB118" s="152"/>
      <c r="AC118" s="152"/>
      <c r="AD118" s="152"/>
      <c r="AE118" s="152"/>
      <c r="AF118" s="152"/>
      <c r="AG118" s="152"/>
      <c r="AH118" s="152"/>
      <c r="AI118" s="152"/>
      <c r="AJ118" s="152"/>
      <c r="AK118" s="152"/>
      <c r="AL118" s="152"/>
      <c r="AM118" s="152"/>
      <c r="AN118" s="152"/>
      <c r="AO118" s="152"/>
      <c r="AP118" s="152"/>
      <c r="AQ118" s="152"/>
      <c r="AR118" s="152"/>
      <c r="AS118" s="152"/>
      <c r="AT118" s="152"/>
      <c r="AU118" s="152"/>
      <c r="AV118" s="152"/>
      <c r="AW118" s="152"/>
      <c r="AX118" s="152"/>
      <c r="AY118" s="152"/>
      <c r="AZ118" s="152"/>
      <c r="BA118" s="152"/>
      <c r="BB118" s="168"/>
    </row>
    <row r="119" spans="1:54" hidden="1" x14ac:dyDescent="0.25">
      <c r="A119" s="70"/>
      <c r="B119" s="172"/>
      <c r="C119" s="174"/>
      <c r="D119" s="171"/>
      <c r="E119" s="442"/>
      <c r="F119" s="442"/>
      <c r="G119" s="442"/>
      <c r="H119" s="178"/>
      <c r="I119" s="152"/>
      <c r="J119" s="152"/>
      <c r="K119" s="152"/>
      <c r="L119" s="152"/>
      <c r="M119" s="152"/>
      <c r="N119" s="152"/>
      <c r="O119" s="152"/>
      <c r="P119" s="152"/>
      <c r="Q119" s="152"/>
      <c r="R119" s="152"/>
      <c r="S119" s="152"/>
      <c r="T119" s="152"/>
      <c r="U119" s="152"/>
      <c r="V119" s="152"/>
      <c r="W119" s="152"/>
      <c r="X119" s="152"/>
      <c r="Y119" s="152"/>
      <c r="Z119" s="152"/>
      <c r="AA119" s="152"/>
      <c r="AB119" s="152"/>
      <c r="AC119" s="152"/>
      <c r="AD119" s="152"/>
      <c r="AE119" s="152"/>
      <c r="AF119" s="152"/>
      <c r="AG119" s="152"/>
      <c r="AH119" s="152"/>
      <c r="AI119" s="152"/>
      <c r="AJ119" s="152"/>
      <c r="AK119" s="152"/>
      <c r="AL119" s="152"/>
      <c r="AM119" s="152"/>
      <c r="AN119" s="152"/>
      <c r="AO119" s="152"/>
      <c r="AP119" s="152"/>
      <c r="AQ119" s="152"/>
      <c r="AR119" s="152"/>
      <c r="AS119" s="152"/>
      <c r="AT119" s="152"/>
      <c r="AU119" s="152"/>
      <c r="AV119" s="152"/>
      <c r="AW119" s="152"/>
      <c r="AX119" s="152"/>
      <c r="AY119" s="152"/>
      <c r="AZ119" s="152"/>
      <c r="BA119" s="152"/>
      <c r="BB119" s="168"/>
    </row>
    <row r="120" spans="1:54" hidden="1" x14ac:dyDescent="0.25">
      <c r="A120" s="150"/>
      <c r="B120" s="180"/>
      <c r="C120" s="181"/>
      <c r="D120" s="182"/>
      <c r="E120" s="450"/>
      <c r="F120" s="450"/>
      <c r="G120" s="450"/>
      <c r="H120" s="206"/>
      <c r="I120" s="146"/>
      <c r="J120" s="146"/>
      <c r="K120" s="146"/>
      <c r="L120" s="146"/>
      <c r="M120" s="146"/>
      <c r="N120" s="146"/>
      <c r="O120" s="146"/>
      <c r="P120" s="146"/>
      <c r="Q120" s="146"/>
      <c r="R120" s="146"/>
      <c r="S120" s="146"/>
      <c r="T120" s="146"/>
      <c r="U120" s="146"/>
      <c r="V120" s="146"/>
      <c r="W120" s="146"/>
      <c r="X120" s="146"/>
      <c r="Y120" s="146"/>
      <c r="Z120" s="146"/>
      <c r="AA120" s="146"/>
      <c r="AB120" s="146"/>
      <c r="AC120" s="146"/>
      <c r="AD120" s="146"/>
      <c r="AE120" s="146"/>
      <c r="AF120" s="146"/>
      <c r="AG120" s="146"/>
      <c r="AH120" s="146"/>
      <c r="AI120" s="146"/>
      <c r="AJ120" s="146"/>
      <c r="AK120" s="146"/>
      <c r="AL120" s="146"/>
      <c r="AM120" s="146"/>
      <c r="AN120" s="146"/>
      <c r="AO120" s="146"/>
      <c r="AP120" s="146"/>
      <c r="AQ120" s="146"/>
      <c r="AR120" s="146"/>
      <c r="AS120" s="146"/>
      <c r="AT120" s="146"/>
      <c r="AU120" s="146"/>
      <c r="AV120" s="146"/>
      <c r="AW120" s="146"/>
      <c r="AX120" s="146"/>
      <c r="AY120" s="146"/>
      <c r="AZ120" s="146"/>
      <c r="BA120" s="146"/>
    </row>
    <row r="121" spans="1:54" hidden="1" x14ac:dyDescent="0.25">
      <c r="H121" s="207"/>
    </row>
    <row r="124" spans="1:54" hidden="1" x14ac:dyDescent="0.25">
      <c r="H124" s="209"/>
    </row>
    <row r="127" spans="1:54" hidden="1" x14ac:dyDescent="0.25">
      <c r="H127" s="210"/>
    </row>
    <row r="128" spans="1:54" hidden="1" x14ac:dyDescent="0.25">
      <c r="H128" s="210"/>
    </row>
    <row r="129" spans="4:8" hidden="1" x14ac:dyDescent="0.25">
      <c r="H129" s="211"/>
    </row>
    <row r="132" spans="4:8" hidden="1" x14ac:dyDescent="0.25">
      <c r="H132" s="212"/>
    </row>
    <row r="133" spans="4:8" hidden="1" x14ac:dyDescent="0.25">
      <c r="H133" s="212"/>
    </row>
    <row r="134" spans="4:8" hidden="1" x14ac:dyDescent="0.25">
      <c r="H134" s="212"/>
    </row>
    <row r="137" spans="4:8" hidden="1" x14ac:dyDescent="0.25">
      <c r="H137" s="212"/>
    </row>
    <row r="139" spans="4:8" hidden="1" x14ac:dyDescent="0.25">
      <c r="D139" s="130"/>
    </row>
    <row r="149" spans="8:8" hidden="1" x14ac:dyDescent="0.25">
      <c r="H149" s="213"/>
    </row>
    <row r="151" spans="8:8" hidden="1" x14ac:dyDescent="0.25">
      <c r="H151" s="213"/>
    </row>
    <row r="157" spans="8:8" hidden="1" x14ac:dyDescent="0.25">
      <c r="H157" s="212"/>
    </row>
    <row r="158" spans="8:8" hidden="1" x14ac:dyDescent="0.25">
      <c r="H158" s="212"/>
    </row>
    <row r="159" spans="8:8" hidden="1" x14ac:dyDescent="0.25">
      <c r="H159" s="212"/>
    </row>
    <row r="160" spans="8:8" hidden="1" x14ac:dyDescent="0.25">
      <c r="H160" s="212"/>
    </row>
  </sheetData>
  <sheetProtection sheet="1" objects="1" scenarios="1"/>
  <dataConsolidate/>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992EB-4B1B-4645-8E05-0A4BC18120EA}">
  <sheetPr>
    <tabColor theme="7"/>
  </sheetPr>
  <dimension ref="A1:BD83"/>
  <sheetViews>
    <sheetView showGridLines="0" zoomScale="90" zoomScaleNormal="90" workbookViewId="0">
      <pane xSplit="8" ySplit="6" topLeftCell="I7" activePane="bottomRight" state="frozen"/>
      <selection pane="topRight"/>
      <selection pane="bottomLeft"/>
      <selection pane="bottomRight"/>
    </sheetView>
  </sheetViews>
  <sheetFormatPr defaultColWidth="0" defaultRowHeight="15" customHeight="1" zeroHeight="1" x14ac:dyDescent="0.25"/>
  <cols>
    <col min="1" max="1" width="1.5703125" style="1" customWidth="1"/>
    <col min="2" max="2" width="1.5703125" style="99" customWidth="1"/>
    <col min="3" max="3" width="1.5703125" style="130" customWidth="1"/>
    <col min="4" max="4" width="1.5703125" style="64" customWidth="1"/>
    <col min="5" max="5" width="49.85546875" style="447" bestFit="1" customWidth="1"/>
    <col min="6" max="7" width="15.5703125" style="447" customWidth="1"/>
    <col min="8" max="8" width="14.42578125" style="208" bestFit="1" customWidth="1"/>
    <col min="9" max="9" width="15.140625" style="17" customWidth="1"/>
    <col min="10" max="49" width="11.5703125" style="17" customWidth="1"/>
    <col min="50" max="52" width="9.140625" style="17" customWidth="1"/>
    <col min="53" max="53" width="9.140625" style="4" hidden="1" customWidth="1"/>
    <col min="54" max="56" width="0" style="4" hidden="1" customWidth="1"/>
    <col min="57" max="16384" width="9.140625" style="4" hidden="1"/>
  </cols>
  <sheetData>
    <row r="1" spans="1:53" ht="5.0999999999999996" customHeight="1" x14ac:dyDescent="0.25">
      <c r="B1" s="2"/>
      <c r="C1" s="16"/>
      <c r="D1" s="3"/>
      <c r="E1" s="280"/>
      <c r="F1" s="280"/>
      <c r="G1" s="280"/>
      <c r="H1" s="191"/>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row>
    <row r="2" spans="1:53" x14ac:dyDescent="0.25">
      <c r="B2" s="2"/>
      <c r="C2" s="16"/>
      <c r="D2" s="3"/>
      <c r="E2" s="280"/>
      <c r="F2" s="280"/>
      <c r="G2" s="280"/>
      <c r="H2" s="26" t="str">
        <f>Discount!H2</f>
        <v>Calendar Year</v>
      </c>
      <c r="I2" s="1">
        <f>Discount!I2</f>
        <v>2021</v>
      </c>
      <c r="J2" s="1">
        <f>Discount!J2</f>
        <v>2022</v>
      </c>
      <c r="K2" s="1">
        <f>Discount!K2</f>
        <v>2023</v>
      </c>
      <c r="L2" s="1">
        <f>Discount!L2</f>
        <v>2024</v>
      </c>
      <c r="M2" s="1">
        <f>Discount!M2</f>
        <v>2025</v>
      </c>
      <c r="N2" s="1">
        <f>Discount!N2</f>
        <v>2026</v>
      </c>
      <c r="O2" s="1">
        <f>Discount!O2</f>
        <v>2027</v>
      </c>
      <c r="P2" s="1">
        <f>Discount!P2</f>
        <v>2028</v>
      </c>
      <c r="Q2" s="1">
        <f>Discount!Q2</f>
        <v>2029</v>
      </c>
      <c r="R2" s="1">
        <f>Discount!R2</f>
        <v>2030</v>
      </c>
      <c r="S2" s="1">
        <f>Discount!S2</f>
        <v>2031</v>
      </c>
      <c r="T2" s="1">
        <f>Discount!T2</f>
        <v>2032</v>
      </c>
      <c r="U2" s="1">
        <f>Discount!U2</f>
        <v>2033</v>
      </c>
      <c r="V2" s="1">
        <f>Discount!V2</f>
        <v>2034</v>
      </c>
      <c r="W2" s="1">
        <f>Discount!W2</f>
        <v>2035</v>
      </c>
      <c r="X2" s="1">
        <f>Discount!X2</f>
        <v>2036</v>
      </c>
      <c r="Y2" s="1">
        <f>Discount!Y2</f>
        <v>2037</v>
      </c>
      <c r="Z2" s="1">
        <f>Discount!Z2</f>
        <v>2038</v>
      </c>
      <c r="AA2" s="1">
        <f>Discount!AA2</f>
        <v>2039</v>
      </c>
      <c r="AB2" s="1">
        <f>Discount!AB2</f>
        <v>2040</v>
      </c>
      <c r="AC2" s="1">
        <f>Discount!AC2</f>
        <v>2041</v>
      </c>
      <c r="AD2" s="1">
        <f>Discount!AD2</f>
        <v>2042</v>
      </c>
      <c r="AE2" s="1">
        <f>Discount!AE2</f>
        <v>2043</v>
      </c>
      <c r="AF2" s="1">
        <f>Discount!AF2</f>
        <v>2044</v>
      </c>
      <c r="AG2" s="1">
        <f>Discount!AG2</f>
        <v>2045</v>
      </c>
      <c r="AH2" s="1">
        <f>Discount!AH2</f>
        <v>2046</v>
      </c>
      <c r="AI2" s="1">
        <f>Discount!AI2</f>
        <v>2047</v>
      </c>
      <c r="AJ2" s="1">
        <f>Discount!AJ2</f>
        <v>2048</v>
      </c>
      <c r="AK2" s="1">
        <f>Discount!AK2</f>
        <v>2049</v>
      </c>
      <c r="AL2" s="1">
        <f>Discount!AL2</f>
        <v>2050</v>
      </c>
      <c r="AM2" s="1">
        <f>Discount!AM2</f>
        <v>2051</v>
      </c>
      <c r="AN2" s="1">
        <f>Discount!AN2</f>
        <v>2052</v>
      </c>
      <c r="AO2" s="1">
        <f>Discount!AO2</f>
        <v>2053</v>
      </c>
      <c r="AP2" s="1">
        <f>Discount!AP2</f>
        <v>2054</v>
      </c>
      <c r="AQ2" s="1">
        <f>Discount!AQ2</f>
        <v>2055</v>
      </c>
      <c r="AR2" s="1">
        <f>Discount!AR2</f>
        <v>2056</v>
      </c>
      <c r="AS2" s="1">
        <f>Discount!AS2</f>
        <v>2057</v>
      </c>
      <c r="AT2" s="1">
        <f>Discount!AT2</f>
        <v>2058</v>
      </c>
      <c r="AU2" s="1">
        <f>Discount!AU2</f>
        <v>2059</v>
      </c>
      <c r="AV2" s="1">
        <f>Discount!AV2</f>
        <v>2060</v>
      </c>
      <c r="AW2" s="1">
        <f>Discount!AW2</f>
        <v>2061</v>
      </c>
      <c r="AX2" s="1">
        <f>Discount!AX2</f>
        <v>2062</v>
      </c>
      <c r="AY2" s="1">
        <f>Discount!AY2</f>
        <v>2063</v>
      </c>
      <c r="AZ2" s="1">
        <f>Discount!AZ2</f>
        <v>2064</v>
      </c>
    </row>
    <row r="3" spans="1:53" s="29" customFormat="1" ht="15" customHeight="1" x14ac:dyDescent="0.25">
      <c r="A3" s="88"/>
      <c r="B3" s="120"/>
      <c r="C3" s="125"/>
      <c r="D3" s="63"/>
      <c r="E3" s="439" t="str">
        <f>Discount!E$15</f>
        <v>Escalation Factor</v>
      </c>
      <c r="F3" s="439" t="str">
        <f>Discount!F$15</f>
        <v>Calculated</v>
      </c>
      <c r="G3" s="439" t="str">
        <f>Discount!G$15</f>
        <v>Factor</v>
      </c>
      <c r="H3" s="218">
        <f>Discount!H$15</f>
        <v>0</v>
      </c>
      <c r="I3" s="216">
        <f>Discount!I$15</f>
        <v>3.7545005085123648E+17</v>
      </c>
      <c r="J3" s="216">
        <f>Discount!J$15</f>
        <v>3.8304353427254784E+17</v>
      </c>
      <c r="K3" s="216">
        <f>Discount!K$15</f>
        <v>3.9079059602029421E+17</v>
      </c>
      <c r="L3" s="216">
        <f>Discount!L$15</f>
        <v>3.986943422186407E+17</v>
      </c>
      <c r="M3" s="216">
        <f>Discount!M$15</f>
        <v>4.0675794181316422E+17</v>
      </c>
      <c r="N3" s="216">
        <f>Discount!N$15</f>
        <v>4.1498462784141773E+17</v>
      </c>
      <c r="O3" s="216">
        <f>Discount!O$15</f>
        <v>4.2337769872919187E+17</v>
      </c>
      <c r="P3" s="216">
        <f>Discount!P$15</f>
        <v>4.3194051961299264E+17</v>
      </c>
      <c r="Q3" s="216">
        <f>Discount!Q$15</f>
        <v>4.4067652368926701E+17</v>
      </c>
      <c r="R3" s="216">
        <f>Discount!R$15</f>
        <v>4.4958921359091629E+17</v>
      </c>
      <c r="S3" s="216">
        <f>Discount!S$15</f>
        <v>4.586821627916496E+17</v>
      </c>
      <c r="T3" s="216">
        <f>Discount!T$15</f>
        <v>4.6795901703873997E+17</v>
      </c>
      <c r="U3" s="216">
        <f>Discount!U$15</f>
        <v>4.7742349581475898E+17</v>
      </c>
      <c r="V3" s="216">
        <f>Discount!V$15</f>
        <v>4.8707939382887405E+17</v>
      </c>
      <c r="W3" s="216">
        <f>Discount!W$15</f>
        <v>4.9693058253830739E+17</v>
      </c>
      <c r="X3" s="216">
        <f>Discount!X$15</f>
        <v>5.0698101170056723E+17</v>
      </c>
      <c r="Y3" s="216">
        <f>Discount!Y$15</f>
        <v>5.1723471095707162E+17</v>
      </c>
      <c r="Z3" s="216">
        <f>Discount!Z$15</f>
        <v>5.2769579144880262E+17</v>
      </c>
      <c r="AA3" s="216">
        <f>Discount!AA$15</f>
        <v>5.3836844746463533E+17</v>
      </c>
      <c r="AB3" s="216">
        <f>Discount!AB$15</f>
        <v>5.4925695812300704E+17</v>
      </c>
      <c r="AC3" s="216">
        <f>Discount!AC$15</f>
        <v>5.6036568908759392E+17</v>
      </c>
      <c r="AD3" s="216">
        <f>Discount!AD$15</f>
        <v>5.7169909431769286E+17</v>
      </c>
      <c r="AE3" s="216">
        <f>Discount!AE$15</f>
        <v>5.8326171785399962E+17</v>
      </c>
      <c r="AF3" s="216">
        <f>Discount!AF$15</f>
        <v>5.9505819564050739E+17</v>
      </c>
      <c r="AG3" s="216">
        <f>Discount!AG$15</f>
        <v>6.0709325738325312E+17</v>
      </c>
      <c r="AH3" s="216">
        <f>Discount!AH$15</f>
        <v>6.1937172844665472E+17</v>
      </c>
      <c r="AI3" s="216">
        <f>Discount!AI$15</f>
        <v>6.3189853178820518E+17</v>
      </c>
      <c r="AJ3" s="216">
        <f>Discount!AJ$15</f>
        <v>6.4467868993229325E+17</v>
      </c>
      <c r="AK3" s="216">
        <f>Discount!AK$15</f>
        <v>6.5771732698394522E+17</v>
      </c>
      <c r="AL3" s="216">
        <f>Discount!AL$15</f>
        <v>6.7101967068329562E+17</v>
      </c>
      <c r="AM3" s="216">
        <f>Discount!AM$15</f>
        <v>6.8459105450160883E+17</v>
      </c>
      <c r="AN3" s="216">
        <f>Discount!AN$15</f>
        <v>6.984369197796928E+17</v>
      </c>
      <c r="AO3" s="216">
        <f>Discount!AO$15</f>
        <v>7.1256281790956198E+17</v>
      </c>
      <c r="AP3" s="216">
        <f>Discount!AP$15</f>
        <v>7.2697441256022579E+17</v>
      </c>
      <c r="AQ3" s="216">
        <f>Discount!AQ$15</f>
        <v>7.4167748194849126E+17</v>
      </c>
      <c r="AR3" s="216">
        <f>Discount!AR$15</f>
        <v>7.5667792115569574E+17</v>
      </c>
      <c r="AS3" s="216">
        <f>Discount!AS$15</f>
        <v>7.7198174449129216E+17</v>
      </c>
      <c r="AT3" s="216">
        <f>Discount!AT$15</f>
        <v>7.8759508790424141E+17</v>
      </c>
      <c r="AU3" s="216">
        <f>Discount!AU$15</f>
        <v>8.0352421144317171E+17</v>
      </c>
      <c r="AV3" s="216">
        <f>Discount!AV$15</f>
        <v>8.1977550176629798E+17</v>
      </c>
      <c r="AW3" s="216">
        <f>Discount!AW$15</f>
        <v>8.3635547470210138E+17</v>
      </c>
      <c r="AX3" s="216">
        <f>Discount!AX$15</f>
        <v>8.5327077786180109E+17</v>
      </c>
      <c r="AY3" s="216">
        <f>Discount!AY$15</f>
        <v>8.7052819330466163E+17</v>
      </c>
      <c r="AZ3" s="216">
        <f>Discount!AZ$15</f>
        <v>8.8813464025720781E+17</v>
      </c>
    </row>
    <row r="4" spans="1:53" s="29" customFormat="1" ht="15" customHeight="1" x14ac:dyDescent="0.25">
      <c r="A4" s="88"/>
      <c r="B4" s="120"/>
      <c r="C4" s="125"/>
      <c r="D4" s="63"/>
      <c r="E4" s="498" t="str">
        <f>Discount!E39</f>
        <v>Operations Period Flag</v>
      </c>
      <c r="F4" s="498">
        <f>Discount!F39</f>
        <v>0</v>
      </c>
      <c r="G4" s="498" t="str">
        <f>Discount!G39</f>
        <v>Factor</v>
      </c>
      <c r="H4" s="498">
        <f>Discount!H39</f>
        <v>0</v>
      </c>
      <c r="I4" s="869">
        <f>Discount!I39</f>
        <v>0</v>
      </c>
      <c r="J4" s="869">
        <f>Discount!J39</f>
        <v>0</v>
      </c>
      <c r="K4" s="869">
        <f>Discount!K39</f>
        <v>0</v>
      </c>
      <c r="L4" s="869">
        <f>Discount!L39</f>
        <v>0</v>
      </c>
      <c r="M4" s="869">
        <f>Discount!M39</f>
        <v>0</v>
      </c>
      <c r="N4" s="869">
        <f>Discount!N39</f>
        <v>0</v>
      </c>
      <c r="O4" s="869">
        <f>Discount!O39</f>
        <v>0</v>
      </c>
      <c r="P4" s="869">
        <f>Discount!P39</f>
        <v>0</v>
      </c>
      <c r="Q4" s="869">
        <f>Discount!Q39</f>
        <v>0</v>
      </c>
      <c r="R4" s="869">
        <f>Discount!R39</f>
        <v>0</v>
      </c>
      <c r="S4" s="869">
        <f>Discount!S39</f>
        <v>0</v>
      </c>
      <c r="T4" s="869">
        <f>Discount!T39</f>
        <v>0</v>
      </c>
      <c r="U4" s="869">
        <f>Discount!U39</f>
        <v>0</v>
      </c>
      <c r="V4" s="869">
        <f>Discount!V39</f>
        <v>0</v>
      </c>
      <c r="W4" s="869">
        <f>Discount!W39</f>
        <v>0</v>
      </c>
      <c r="X4" s="869">
        <f>Discount!X39</f>
        <v>0</v>
      </c>
      <c r="Y4" s="869">
        <f>Discount!Y39</f>
        <v>0</v>
      </c>
      <c r="Z4" s="869">
        <f>Discount!Z39</f>
        <v>0</v>
      </c>
      <c r="AA4" s="869">
        <f>Discount!AA39</f>
        <v>0</v>
      </c>
      <c r="AB4" s="869">
        <f>Discount!AB39</f>
        <v>0</v>
      </c>
      <c r="AC4" s="869">
        <f>Discount!AC39</f>
        <v>0</v>
      </c>
      <c r="AD4" s="869">
        <f>Discount!AD39</f>
        <v>0</v>
      </c>
      <c r="AE4" s="869">
        <f>Discount!AE39</f>
        <v>0</v>
      </c>
      <c r="AF4" s="869">
        <f>Discount!AF39</f>
        <v>0</v>
      </c>
      <c r="AG4" s="869">
        <f>Discount!AG39</f>
        <v>0</v>
      </c>
      <c r="AH4" s="869">
        <f>Discount!AH39</f>
        <v>0</v>
      </c>
      <c r="AI4" s="869">
        <f>Discount!AI39</f>
        <v>0</v>
      </c>
      <c r="AJ4" s="869">
        <f>Discount!AJ39</f>
        <v>0</v>
      </c>
      <c r="AK4" s="869">
        <f>Discount!AK39</f>
        <v>0</v>
      </c>
      <c r="AL4" s="869">
        <f>Discount!AL39</f>
        <v>0</v>
      </c>
      <c r="AM4" s="869">
        <f>Discount!AM39</f>
        <v>0</v>
      </c>
      <c r="AN4" s="869">
        <f>Discount!AN39</f>
        <v>0</v>
      </c>
      <c r="AO4" s="869">
        <f>Discount!AO39</f>
        <v>0</v>
      </c>
      <c r="AP4" s="869">
        <f>Discount!AP39</f>
        <v>0</v>
      </c>
      <c r="AQ4" s="869">
        <f>Discount!AQ39</f>
        <v>0</v>
      </c>
      <c r="AR4" s="869">
        <f>Discount!AR39</f>
        <v>0</v>
      </c>
      <c r="AS4" s="869">
        <f>Discount!AS39</f>
        <v>0</v>
      </c>
      <c r="AT4" s="869">
        <f>Discount!AT39</f>
        <v>0</v>
      </c>
      <c r="AU4" s="869">
        <f>Discount!AU39</f>
        <v>0</v>
      </c>
      <c r="AV4" s="869">
        <f>Discount!AV39</f>
        <v>0</v>
      </c>
      <c r="AW4" s="869">
        <f>Discount!AW39</f>
        <v>0</v>
      </c>
      <c r="AX4" s="869">
        <f>Discount!AX39</f>
        <v>0</v>
      </c>
      <c r="AY4" s="869">
        <f>Discount!AY39</f>
        <v>0</v>
      </c>
      <c r="AZ4" s="869">
        <f>Discount!AZ39</f>
        <v>0</v>
      </c>
    </row>
    <row r="5" spans="1:53" s="29" customFormat="1" ht="15" customHeight="1" x14ac:dyDescent="0.25">
      <c r="A5" s="88"/>
      <c r="B5" s="120"/>
      <c r="C5" s="125"/>
      <c r="D5" s="63"/>
      <c r="E5" s="439"/>
      <c r="F5" s="439"/>
      <c r="G5" s="439"/>
      <c r="H5" s="218"/>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c r="AI5" s="216"/>
      <c r="AJ5" s="216"/>
      <c r="AK5" s="216"/>
      <c r="AL5" s="216"/>
      <c r="AM5" s="216"/>
      <c r="AN5" s="216"/>
      <c r="AO5" s="216"/>
      <c r="AP5" s="216"/>
      <c r="AQ5" s="216"/>
      <c r="AR5" s="216"/>
      <c r="AS5" s="216"/>
      <c r="AT5" s="216"/>
      <c r="AU5" s="216"/>
      <c r="AV5" s="216"/>
      <c r="AW5" s="216"/>
      <c r="AX5" s="216"/>
      <c r="AY5" s="216"/>
      <c r="AZ5" s="216"/>
    </row>
    <row r="6" spans="1:53" s="29" customFormat="1" ht="15" customHeight="1" x14ac:dyDescent="0.25">
      <c r="A6" s="88"/>
      <c r="B6" s="120"/>
      <c r="C6" s="125"/>
      <c r="D6" s="63"/>
      <c r="E6" s="562" t="s">
        <v>68</v>
      </c>
      <c r="F6" s="345" t="s">
        <v>73</v>
      </c>
      <c r="G6" s="345" t="s">
        <v>208</v>
      </c>
      <c r="H6" s="193" t="s">
        <v>209</v>
      </c>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c r="AS6" s="151"/>
      <c r="AT6" s="151"/>
      <c r="AU6" s="151"/>
      <c r="AV6" s="151"/>
      <c r="AW6" s="151"/>
      <c r="AX6" s="151"/>
      <c r="AY6" s="151"/>
      <c r="AZ6" s="151"/>
    </row>
    <row r="7" spans="1:53" x14ac:dyDescent="0.25">
      <c r="A7" s="1" t="s">
        <v>258</v>
      </c>
      <c r="B7" s="2"/>
      <c r="C7" s="16"/>
      <c r="D7" s="3"/>
      <c r="E7" s="72"/>
      <c r="F7" s="72"/>
      <c r="G7" s="72"/>
      <c r="H7" s="19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4"/>
      <c r="AY7" s="4"/>
      <c r="AZ7" s="4"/>
    </row>
    <row r="8" spans="1:53" x14ac:dyDescent="0.25">
      <c r="A8" s="70"/>
      <c r="B8" s="116"/>
      <c r="C8" s="188"/>
      <c r="D8" s="189"/>
      <c r="E8" s="440"/>
      <c r="F8" s="440"/>
      <c r="G8" s="440"/>
      <c r="H8" s="198"/>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c r="AY8"/>
      <c r="AZ8"/>
      <c r="BA8" s="168"/>
    </row>
    <row r="9" spans="1:53" x14ac:dyDescent="0.25">
      <c r="A9" s="70"/>
      <c r="B9" s="116"/>
      <c r="C9" s="188"/>
      <c r="D9" s="189"/>
      <c r="E9" s="857" t="str">
        <f>'Demand Estimation'!E70</f>
        <v>Ridership Growth Factor</v>
      </c>
      <c r="F9" s="857" t="str">
        <f>'Demand Estimation'!F70</f>
        <v>Estimated</v>
      </c>
      <c r="G9" s="857" t="str">
        <f>'Demand Estimation'!G70</f>
        <v>Users</v>
      </c>
      <c r="H9" s="857">
        <f>'Demand Estimation'!H70</f>
        <v>0</v>
      </c>
      <c r="I9" s="858">
        <f>'Demand Estimation'!I70</f>
        <v>1</v>
      </c>
      <c r="J9" s="858">
        <f>'Demand Estimation'!J70</f>
        <v>1</v>
      </c>
      <c r="K9" s="858">
        <f>'Demand Estimation'!K70</f>
        <v>1</v>
      </c>
      <c r="L9" s="858">
        <f>'Demand Estimation'!L70</f>
        <v>1</v>
      </c>
      <c r="M9" s="858">
        <f>'Demand Estimation'!M70</f>
        <v>1</v>
      </c>
      <c r="N9" s="858">
        <f>'Demand Estimation'!N70</f>
        <v>1</v>
      </c>
      <c r="O9" s="858">
        <f>'Demand Estimation'!O70</f>
        <v>1</v>
      </c>
      <c r="P9" s="858">
        <f>'Demand Estimation'!P70</f>
        <v>1</v>
      </c>
      <c r="Q9" s="858">
        <f>'Demand Estimation'!Q70</f>
        <v>1</v>
      </c>
      <c r="R9" s="858">
        <f>'Demand Estimation'!R70</f>
        <v>1</v>
      </c>
      <c r="S9" s="858">
        <f>'Demand Estimation'!S70</f>
        <v>1</v>
      </c>
      <c r="T9" s="858">
        <f>'Demand Estimation'!T70</f>
        <v>1</v>
      </c>
      <c r="U9" s="858">
        <f>'Demand Estimation'!U70</f>
        <v>1</v>
      </c>
      <c r="V9" s="858">
        <f>'Demand Estimation'!V70</f>
        <v>1</v>
      </c>
      <c r="W9" s="858">
        <f>'Demand Estimation'!W70</f>
        <v>1</v>
      </c>
      <c r="X9" s="858">
        <f>'Demand Estimation'!X70</f>
        <v>1</v>
      </c>
      <c r="Y9" s="858">
        <f>'Demand Estimation'!Y70</f>
        <v>1</v>
      </c>
      <c r="Z9" s="858">
        <f>'Demand Estimation'!Z70</f>
        <v>1</v>
      </c>
      <c r="AA9" s="858">
        <f>'Demand Estimation'!AA70</f>
        <v>1</v>
      </c>
      <c r="AB9" s="858">
        <f>'Demand Estimation'!AB70</f>
        <v>1</v>
      </c>
      <c r="AC9" s="858">
        <f>'Demand Estimation'!AC70</f>
        <v>1</v>
      </c>
      <c r="AD9" s="858">
        <f>'Demand Estimation'!AD70</f>
        <v>1</v>
      </c>
      <c r="AE9" s="858">
        <f>'Demand Estimation'!AE70</f>
        <v>1</v>
      </c>
      <c r="AF9" s="858">
        <f>'Demand Estimation'!AF70</f>
        <v>1</v>
      </c>
      <c r="AG9" s="858">
        <f>'Demand Estimation'!AG70</f>
        <v>1</v>
      </c>
      <c r="AH9" s="858">
        <f>'Demand Estimation'!AH70</f>
        <v>1</v>
      </c>
      <c r="AI9" s="858">
        <f>'Demand Estimation'!AI70</f>
        <v>1</v>
      </c>
      <c r="AJ9" s="858">
        <f>'Demand Estimation'!AJ70</f>
        <v>1</v>
      </c>
      <c r="AK9" s="858">
        <f>'Demand Estimation'!AK70</f>
        <v>1</v>
      </c>
      <c r="AL9" s="858">
        <f>'Demand Estimation'!AL70</f>
        <v>1</v>
      </c>
      <c r="AM9" s="858">
        <f>'Demand Estimation'!AM70</f>
        <v>1</v>
      </c>
      <c r="AN9" s="858">
        <f>'Demand Estimation'!AN70</f>
        <v>1</v>
      </c>
      <c r="AO9" s="858">
        <f>'Demand Estimation'!AO70</f>
        <v>1</v>
      </c>
      <c r="AP9" s="858">
        <f>'Demand Estimation'!AP70</f>
        <v>1</v>
      </c>
      <c r="AQ9" s="858">
        <f>'Demand Estimation'!AQ70</f>
        <v>1</v>
      </c>
      <c r="AR9" s="858">
        <f>'Demand Estimation'!AR70</f>
        <v>1</v>
      </c>
      <c r="AS9" s="858">
        <f>'Demand Estimation'!AS70</f>
        <v>1</v>
      </c>
      <c r="AT9" s="858">
        <f>'Demand Estimation'!AT70</f>
        <v>1</v>
      </c>
      <c r="AU9" s="858">
        <f>'Demand Estimation'!AU70</f>
        <v>1</v>
      </c>
      <c r="AV9" s="858">
        <f>'Demand Estimation'!AV70</f>
        <v>1</v>
      </c>
      <c r="AW9" s="858">
        <f>'Demand Estimation'!AW70</f>
        <v>1</v>
      </c>
      <c r="AX9" s="858">
        <f>'Demand Estimation'!AX70</f>
        <v>1</v>
      </c>
      <c r="AY9" s="858">
        <f>'Demand Estimation'!AY70</f>
        <v>1</v>
      </c>
      <c r="AZ9" s="858">
        <f>'Demand Estimation'!AZ70</f>
        <v>1</v>
      </c>
      <c r="BA9" s="168"/>
    </row>
    <row r="10" spans="1:53" x14ac:dyDescent="0.25">
      <c r="A10" s="70"/>
      <c r="B10" s="116"/>
      <c r="C10" s="188"/>
      <c r="D10" s="189"/>
      <c r="E10" s="857"/>
      <c r="F10" s="857"/>
      <c r="G10" s="857"/>
      <c r="H10" s="857"/>
      <c r="I10" s="858"/>
      <c r="J10" s="858"/>
      <c r="K10" s="858"/>
      <c r="L10" s="858"/>
      <c r="M10" s="858"/>
      <c r="N10" s="858"/>
      <c r="O10" s="858"/>
      <c r="P10" s="858"/>
      <c r="Q10" s="858"/>
      <c r="R10" s="858"/>
      <c r="S10" s="858"/>
      <c r="T10" s="858"/>
      <c r="U10" s="858"/>
      <c r="V10" s="858"/>
      <c r="W10" s="858"/>
      <c r="X10" s="858"/>
      <c r="Y10" s="858"/>
      <c r="Z10" s="858"/>
      <c r="AA10" s="858"/>
      <c r="AB10" s="858"/>
      <c r="AC10" s="858"/>
      <c r="AD10" s="858"/>
      <c r="AE10" s="858"/>
      <c r="AF10" s="858"/>
      <c r="AG10" s="858"/>
      <c r="AH10" s="858"/>
      <c r="AI10" s="858"/>
      <c r="AJ10" s="858"/>
      <c r="AK10" s="858"/>
      <c r="AL10" s="858"/>
      <c r="AM10" s="858"/>
      <c r="AN10" s="858"/>
      <c r="AO10" s="858"/>
      <c r="AP10" s="858"/>
      <c r="AQ10" s="858"/>
      <c r="AR10" s="858"/>
      <c r="AS10" s="858"/>
      <c r="AT10" s="858"/>
      <c r="AU10" s="858"/>
      <c r="AV10" s="858"/>
      <c r="AW10" s="858"/>
      <c r="AX10" s="858"/>
      <c r="AY10" s="858"/>
      <c r="AZ10" s="858"/>
      <c r="BA10" s="168"/>
    </row>
    <row r="11" spans="1:53" x14ac:dyDescent="0.25">
      <c r="A11" s="70"/>
      <c r="B11" s="116" t="s">
        <v>397</v>
      </c>
      <c r="C11" s="188"/>
      <c r="D11" s="189"/>
      <c r="E11" s="440"/>
      <c r="F11" s="440"/>
      <c r="G11" s="440"/>
      <c r="H11" s="198"/>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c r="AY11"/>
      <c r="AZ11"/>
      <c r="BA11" s="168"/>
    </row>
    <row r="12" spans="1:53" x14ac:dyDescent="0.25">
      <c r="A12" s="70"/>
      <c r="B12" s="116"/>
      <c r="C12" s="188"/>
      <c r="D12" s="189"/>
      <c r="E12" s="441" t="str">
        <f>'User Inputs'!E64</f>
        <v>Overnight Tourist Average Total Expenditure</v>
      </c>
      <c r="F12" s="441" t="str">
        <f>'User Inputs'!F64</f>
        <v>UTA 2017</v>
      </c>
      <c r="G12" s="441" t="str">
        <f>'User Inputs'!G64</f>
        <v>$ per night</v>
      </c>
      <c r="H12" s="154">
        <f>IF('User Inputs'!H64=0,'User Inputs'!I64,'User Inputs'!H64)</f>
        <v>191.62774000000002</v>
      </c>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c r="AY12"/>
      <c r="AZ12"/>
      <c r="BA12" s="168"/>
    </row>
    <row r="13" spans="1:53" x14ac:dyDescent="0.25">
      <c r="A13" s="70"/>
      <c r="B13" s="116"/>
      <c r="C13" s="188"/>
      <c r="D13" s="189"/>
      <c r="E13" s="441" t="str">
        <f>'User Inputs'!E65</f>
        <v>Number of Nights per Tourist (Overnight Tourists)</v>
      </c>
      <c r="F13" s="441" t="str">
        <f>'User Inputs'!F65</f>
        <v>User Defined</v>
      </c>
      <c r="G13" s="441" t="str">
        <f>'User Inputs'!G65</f>
        <v>Nights / Tourist</v>
      </c>
      <c r="H13" s="154">
        <f>'User Inputs'!H65</f>
        <v>0</v>
      </c>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c r="AY13"/>
      <c r="AZ13"/>
      <c r="BA13" s="168"/>
    </row>
    <row r="14" spans="1:53" x14ac:dyDescent="0.25">
      <c r="A14" s="70"/>
      <c r="B14" s="116"/>
      <c r="C14" s="188"/>
      <c r="D14" s="189"/>
      <c r="E14" s="441" t="str">
        <f>'User Inputs'!E$66</f>
        <v>Number of Overnight Tourists</v>
      </c>
      <c r="F14" s="441" t="str">
        <f>'User Inputs'!F$66</f>
        <v>User Defined</v>
      </c>
      <c r="G14" s="441" t="str">
        <f>'User Inputs'!G$66</f>
        <v>Tourists / year</v>
      </c>
      <c r="H14" s="765">
        <f>'User Inputs'!H$66</f>
        <v>0</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c r="AY14"/>
      <c r="AZ14"/>
      <c r="BA14" s="168"/>
    </row>
    <row r="15" spans="1:53" x14ac:dyDescent="0.25">
      <c r="A15" s="70"/>
      <c r="B15" s="116"/>
      <c r="C15" s="188"/>
      <c r="D15" s="189"/>
      <c r="E15" s="857"/>
      <c r="F15" s="857"/>
      <c r="G15" s="857"/>
      <c r="H15" s="857"/>
      <c r="I15" s="858"/>
      <c r="J15" s="858"/>
      <c r="K15" s="858"/>
      <c r="L15" s="858"/>
      <c r="M15" s="858"/>
      <c r="N15" s="858"/>
      <c r="O15" s="858"/>
      <c r="P15" s="858"/>
      <c r="Q15" s="858"/>
      <c r="R15" s="858"/>
      <c r="S15" s="858"/>
      <c r="T15" s="858"/>
      <c r="U15" s="858"/>
      <c r="V15" s="858"/>
      <c r="W15" s="858"/>
      <c r="X15" s="858"/>
      <c r="Y15" s="858"/>
      <c r="Z15" s="858"/>
      <c r="AA15" s="858"/>
      <c r="AB15" s="858"/>
      <c r="AC15" s="858"/>
      <c r="AD15" s="858"/>
      <c r="AE15" s="858"/>
      <c r="AF15" s="858"/>
      <c r="AG15" s="858"/>
      <c r="AH15" s="858"/>
      <c r="AI15" s="858"/>
      <c r="AJ15" s="858"/>
      <c r="AK15" s="858"/>
      <c r="AL15" s="858"/>
      <c r="AM15" s="858"/>
      <c r="AN15" s="858"/>
      <c r="AO15" s="858"/>
      <c r="AP15" s="858"/>
      <c r="AQ15" s="858"/>
      <c r="AR15" s="858"/>
      <c r="AS15" s="858"/>
      <c r="AT15" s="858"/>
      <c r="AU15" s="858"/>
      <c r="AV15" s="858"/>
      <c r="AW15" s="858"/>
      <c r="AX15" s="858"/>
      <c r="AY15" s="858"/>
      <c r="AZ15" s="858"/>
      <c r="BA15" s="168"/>
    </row>
    <row r="16" spans="1:53" x14ac:dyDescent="0.25">
      <c r="A16"/>
      <c r="B16" s="116"/>
      <c r="C16" s="188"/>
      <c r="D16" s="189"/>
      <c r="E16" s="442" t="s">
        <v>158</v>
      </c>
      <c r="F16" s="441"/>
      <c r="G16" s="441"/>
      <c r="H16" s="765"/>
      <c r="I16" s="859">
        <f t="shared" ref="I16:AZ16" si="0">$H$14*I9</f>
        <v>0</v>
      </c>
      <c r="J16" s="859">
        <f t="shared" si="0"/>
        <v>0</v>
      </c>
      <c r="K16" s="859">
        <f t="shared" si="0"/>
        <v>0</v>
      </c>
      <c r="L16" s="859">
        <f t="shared" si="0"/>
        <v>0</v>
      </c>
      <c r="M16" s="859">
        <f t="shared" si="0"/>
        <v>0</v>
      </c>
      <c r="N16" s="859">
        <f t="shared" si="0"/>
        <v>0</v>
      </c>
      <c r="O16" s="859">
        <f t="shared" si="0"/>
        <v>0</v>
      </c>
      <c r="P16" s="859">
        <f t="shared" si="0"/>
        <v>0</v>
      </c>
      <c r="Q16" s="859">
        <f t="shared" si="0"/>
        <v>0</v>
      </c>
      <c r="R16" s="859">
        <f t="shared" si="0"/>
        <v>0</v>
      </c>
      <c r="S16" s="859">
        <f t="shared" si="0"/>
        <v>0</v>
      </c>
      <c r="T16" s="859">
        <f t="shared" si="0"/>
        <v>0</v>
      </c>
      <c r="U16" s="859">
        <f t="shared" si="0"/>
        <v>0</v>
      </c>
      <c r="V16" s="859">
        <f t="shared" si="0"/>
        <v>0</v>
      </c>
      <c r="W16" s="859">
        <f t="shared" si="0"/>
        <v>0</v>
      </c>
      <c r="X16" s="859">
        <f t="shared" si="0"/>
        <v>0</v>
      </c>
      <c r="Y16" s="859">
        <f t="shared" si="0"/>
        <v>0</v>
      </c>
      <c r="Z16" s="859">
        <f t="shared" si="0"/>
        <v>0</v>
      </c>
      <c r="AA16" s="859">
        <f t="shared" si="0"/>
        <v>0</v>
      </c>
      <c r="AB16" s="859">
        <f t="shared" si="0"/>
        <v>0</v>
      </c>
      <c r="AC16" s="859">
        <f t="shared" si="0"/>
        <v>0</v>
      </c>
      <c r="AD16" s="859">
        <f t="shared" si="0"/>
        <v>0</v>
      </c>
      <c r="AE16" s="859">
        <f t="shared" si="0"/>
        <v>0</v>
      </c>
      <c r="AF16" s="859">
        <f t="shared" si="0"/>
        <v>0</v>
      </c>
      <c r="AG16" s="859">
        <f t="shared" si="0"/>
        <v>0</v>
      </c>
      <c r="AH16" s="859">
        <f t="shared" si="0"/>
        <v>0</v>
      </c>
      <c r="AI16" s="859">
        <f t="shared" si="0"/>
        <v>0</v>
      </c>
      <c r="AJ16" s="859">
        <f t="shared" si="0"/>
        <v>0</v>
      </c>
      <c r="AK16" s="859">
        <f t="shared" si="0"/>
        <v>0</v>
      </c>
      <c r="AL16" s="859">
        <f t="shared" si="0"/>
        <v>0</v>
      </c>
      <c r="AM16" s="859">
        <f t="shared" si="0"/>
        <v>0</v>
      </c>
      <c r="AN16" s="859">
        <f t="shared" si="0"/>
        <v>0</v>
      </c>
      <c r="AO16" s="859">
        <f t="shared" si="0"/>
        <v>0</v>
      </c>
      <c r="AP16" s="859">
        <f t="shared" si="0"/>
        <v>0</v>
      </c>
      <c r="AQ16" s="859">
        <f t="shared" si="0"/>
        <v>0</v>
      </c>
      <c r="AR16" s="859">
        <f t="shared" si="0"/>
        <v>0</v>
      </c>
      <c r="AS16" s="859">
        <f t="shared" si="0"/>
        <v>0</v>
      </c>
      <c r="AT16" s="859">
        <f t="shared" si="0"/>
        <v>0</v>
      </c>
      <c r="AU16" s="859">
        <f t="shared" si="0"/>
        <v>0</v>
      </c>
      <c r="AV16" s="859">
        <f t="shared" si="0"/>
        <v>0</v>
      </c>
      <c r="AW16" s="859">
        <f t="shared" si="0"/>
        <v>0</v>
      </c>
      <c r="AX16" s="859">
        <f t="shared" si="0"/>
        <v>0</v>
      </c>
      <c r="AY16" s="859">
        <f t="shared" si="0"/>
        <v>0</v>
      </c>
      <c r="AZ16" s="859">
        <f t="shared" si="0"/>
        <v>0</v>
      </c>
      <c r="BA16" s="168"/>
    </row>
    <row r="17" spans="1:53" x14ac:dyDescent="0.25">
      <c r="A17"/>
      <c r="B17" s="116"/>
      <c r="C17" s="188"/>
      <c r="D17" s="189"/>
      <c r="E17" s="442"/>
      <c r="F17" s="441"/>
      <c r="G17" s="441"/>
      <c r="H17" s="765"/>
      <c r="I17" s="859"/>
      <c r="J17" s="859"/>
      <c r="K17" s="859"/>
      <c r="L17" s="859"/>
      <c r="M17" s="859"/>
      <c r="N17" s="859"/>
      <c r="O17" s="859"/>
      <c r="P17" s="859"/>
      <c r="Q17" s="859"/>
      <c r="R17" s="859"/>
      <c r="S17" s="859"/>
      <c r="T17" s="859"/>
      <c r="U17" s="859"/>
      <c r="V17" s="859"/>
      <c r="W17" s="859"/>
      <c r="X17" s="859"/>
      <c r="Y17" s="859"/>
      <c r="Z17" s="859"/>
      <c r="AA17" s="859"/>
      <c r="AB17" s="859"/>
      <c r="AC17" s="859"/>
      <c r="AD17" s="859"/>
      <c r="AE17" s="859"/>
      <c r="AF17" s="859"/>
      <c r="AG17" s="859"/>
      <c r="AH17" s="859"/>
      <c r="AI17" s="859"/>
      <c r="AJ17" s="859"/>
      <c r="AK17" s="859"/>
      <c r="AL17" s="859"/>
      <c r="AM17" s="859"/>
      <c r="AN17" s="859"/>
      <c r="AO17" s="859"/>
      <c r="AP17" s="859"/>
      <c r="AQ17" s="859"/>
      <c r="AR17" s="859"/>
      <c r="AS17" s="859"/>
      <c r="AT17" s="859"/>
      <c r="AU17" s="859"/>
      <c r="AV17" s="859"/>
      <c r="AW17" s="859"/>
      <c r="AX17" s="859"/>
      <c r="AY17" s="859"/>
      <c r="AZ17" s="859"/>
      <c r="BA17" s="168"/>
    </row>
    <row r="18" spans="1:53" x14ac:dyDescent="0.25">
      <c r="A18"/>
      <c r="B18" s="116"/>
      <c r="C18" s="188"/>
      <c r="D18" s="189"/>
      <c r="E18" s="442" t="s">
        <v>398</v>
      </c>
      <c r="F18" s="441"/>
      <c r="G18" s="442" t="s">
        <v>296</v>
      </c>
      <c r="H18" s="289">
        <f>SUM(I18:AZ18)</f>
        <v>0</v>
      </c>
      <c r="I18" s="860">
        <f t="shared" ref="I18:AZ18" si="1">$H$12*$H$13*I16*I4</f>
        <v>0</v>
      </c>
      <c r="J18" s="860">
        <f t="shared" si="1"/>
        <v>0</v>
      </c>
      <c r="K18" s="860">
        <f t="shared" si="1"/>
        <v>0</v>
      </c>
      <c r="L18" s="860">
        <f t="shared" si="1"/>
        <v>0</v>
      </c>
      <c r="M18" s="860">
        <f t="shared" si="1"/>
        <v>0</v>
      </c>
      <c r="N18" s="860">
        <f t="shared" si="1"/>
        <v>0</v>
      </c>
      <c r="O18" s="860">
        <f t="shared" si="1"/>
        <v>0</v>
      </c>
      <c r="P18" s="860">
        <f t="shared" si="1"/>
        <v>0</v>
      </c>
      <c r="Q18" s="860">
        <f t="shared" si="1"/>
        <v>0</v>
      </c>
      <c r="R18" s="860">
        <f t="shared" si="1"/>
        <v>0</v>
      </c>
      <c r="S18" s="860">
        <f t="shared" si="1"/>
        <v>0</v>
      </c>
      <c r="T18" s="860">
        <f t="shared" si="1"/>
        <v>0</v>
      </c>
      <c r="U18" s="860">
        <f t="shared" si="1"/>
        <v>0</v>
      </c>
      <c r="V18" s="860">
        <f t="shared" si="1"/>
        <v>0</v>
      </c>
      <c r="W18" s="860">
        <f t="shared" si="1"/>
        <v>0</v>
      </c>
      <c r="X18" s="860">
        <f t="shared" si="1"/>
        <v>0</v>
      </c>
      <c r="Y18" s="860">
        <f t="shared" si="1"/>
        <v>0</v>
      </c>
      <c r="Z18" s="860">
        <f t="shared" si="1"/>
        <v>0</v>
      </c>
      <c r="AA18" s="860">
        <f t="shared" si="1"/>
        <v>0</v>
      </c>
      <c r="AB18" s="860">
        <f t="shared" si="1"/>
        <v>0</v>
      </c>
      <c r="AC18" s="860">
        <f t="shared" si="1"/>
        <v>0</v>
      </c>
      <c r="AD18" s="860">
        <f t="shared" si="1"/>
        <v>0</v>
      </c>
      <c r="AE18" s="860">
        <f t="shared" si="1"/>
        <v>0</v>
      </c>
      <c r="AF18" s="860">
        <f t="shared" si="1"/>
        <v>0</v>
      </c>
      <c r="AG18" s="860">
        <f t="shared" si="1"/>
        <v>0</v>
      </c>
      <c r="AH18" s="860">
        <f t="shared" si="1"/>
        <v>0</v>
      </c>
      <c r="AI18" s="860">
        <f t="shared" si="1"/>
        <v>0</v>
      </c>
      <c r="AJ18" s="860">
        <f t="shared" si="1"/>
        <v>0</v>
      </c>
      <c r="AK18" s="860">
        <f t="shared" si="1"/>
        <v>0</v>
      </c>
      <c r="AL18" s="860">
        <f t="shared" si="1"/>
        <v>0</v>
      </c>
      <c r="AM18" s="860">
        <f t="shared" si="1"/>
        <v>0</v>
      </c>
      <c r="AN18" s="860">
        <f t="shared" si="1"/>
        <v>0</v>
      </c>
      <c r="AO18" s="860">
        <f t="shared" si="1"/>
        <v>0</v>
      </c>
      <c r="AP18" s="860">
        <f t="shared" si="1"/>
        <v>0</v>
      </c>
      <c r="AQ18" s="860">
        <f t="shared" si="1"/>
        <v>0</v>
      </c>
      <c r="AR18" s="860">
        <f t="shared" si="1"/>
        <v>0</v>
      </c>
      <c r="AS18" s="860">
        <f t="shared" si="1"/>
        <v>0</v>
      </c>
      <c r="AT18" s="860">
        <f t="shared" si="1"/>
        <v>0</v>
      </c>
      <c r="AU18" s="860">
        <f t="shared" si="1"/>
        <v>0</v>
      </c>
      <c r="AV18" s="860">
        <f t="shared" si="1"/>
        <v>0</v>
      </c>
      <c r="AW18" s="860">
        <f t="shared" si="1"/>
        <v>0</v>
      </c>
      <c r="AX18" s="860">
        <f t="shared" si="1"/>
        <v>0</v>
      </c>
      <c r="AY18" s="860">
        <f t="shared" si="1"/>
        <v>0</v>
      </c>
      <c r="AZ18" s="860">
        <f t="shared" si="1"/>
        <v>0</v>
      </c>
      <c r="BA18" s="168"/>
    </row>
    <row r="19" spans="1:53" x14ac:dyDescent="0.25">
      <c r="A19"/>
      <c r="B19" s="116"/>
      <c r="C19" s="188"/>
      <c r="D19" s="189"/>
      <c r="E19" s="425" t="s">
        <v>399</v>
      </c>
      <c r="F19" s="425"/>
      <c r="G19" s="425" t="s">
        <v>400</v>
      </c>
      <c r="H19" s="861">
        <f>SUM(I19:AZ19)</f>
        <v>0</v>
      </c>
      <c r="I19" s="860">
        <f t="shared" ref="I19:AZ19" si="2">I18*I3</f>
        <v>0</v>
      </c>
      <c r="J19" s="860">
        <f t="shared" si="2"/>
        <v>0</v>
      </c>
      <c r="K19" s="860">
        <f t="shared" si="2"/>
        <v>0</v>
      </c>
      <c r="L19" s="860">
        <f t="shared" si="2"/>
        <v>0</v>
      </c>
      <c r="M19" s="860">
        <f t="shared" si="2"/>
        <v>0</v>
      </c>
      <c r="N19" s="860">
        <f t="shared" si="2"/>
        <v>0</v>
      </c>
      <c r="O19" s="860">
        <f t="shared" si="2"/>
        <v>0</v>
      </c>
      <c r="P19" s="860">
        <f t="shared" si="2"/>
        <v>0</v>
      </c>
      <c r="Q19" s="860">
        <f t="shared" si="2"/>
        <v>0</v>
      </c>
      <c r="R19" s="860">
        <f t="shared" si="2"/>
        <v>0</v>
      </c>
      <c r="S19" s="860">
        <f t="shared" si="2"/>
        <v>0</v>
      </c>
      <c r="T19" s="860">
        <f t="shared" si="2"/>
        <v>0</v>
      </c>
      <c r="U19" s="860">
        <f t="shared" si="2"/>
        <v>0</v>
      </c>
      <c r="V19" s="860">
        <f t="shared" si="2"/>
        <v>0</v>
      </c>
      <c r="W19" s="860">
        <f t="shared" si="2"/>
        <v>0</v>
      </c>
      <c r="X19" s="860">
        <f t="shared" si="2"/>
        <v>0</v>
      </c>
      <c r="Y19" s="860">
        <f t="shared" si="2"/>
        <v>0</v>
      </c>
      <c r="Z19" s="860">
        <f t="shared" si="2"/>
        <v>0</v>
      </c>
      <c r="AA19" s="860">
        <f t="shared" si="2"/>
        <v>0</v>
      </c>
      <c r="AB19" s="860">
        <f t="shared" si="2"/>
        <v>0</v>
      </c>
      <c r="AC19" s="860">
        <f t="shared" si="2"/>
        <v>0</v>
      </c>
      <c r="AD19" s="860">
        <f t="shared" si="2"/>
        <v>0</v>
      </c>
      <c r="AE19" s="860">
        <f t="shared" si="2"/>
        <v>0</v>
      </c>
      <c r="AF19" s="860">
        <f t="shared" si="2"/>
        <v>0</v>
      </c>
      <c r="AG19" s="860">
        <f t="shared" si="2"/>
        <v>0</v>
      </c>
      <c r="AH19" s="860">
        <f t="shared" si="2"/>
        <v>0</v>
      </c>
      <c r="AI19" s="860">
        <f t="shared" si="2"/>
        <v>0</v>
      </c>
      <c r="AJ19" s="860">
        <f t="shared" si="2"/>
        <v>0</v>
      </c>
      <c r="AK19" s="860">
        <f t="shared" si="2"/>
        <v>0</v>
      </c>
      <c r="AL19" s="860">
        <f t="shared" si="2"/>
        <v>0</v>
      </c>
      <c r="AM19" s="860">
        <f t="shared" si="2"/>
        <v>0</v>
      </c>
      <c r="AN19" s="860">
        <f t="shared" si="2"/>
        <v>0</v>
      </c>
      <c r="AO19" s="860">
        <f t="shared" si="2"/>
        <v>0</v>
      </c>
      <c r="AP19" s="860">
        <f t="shared" si="2"/>
        <v>0</v>
      </c>
      <c r="AQ19" s="860">
        <f t="shared" si="2"/>
        <v>0</v>
      </c>
      <c r="AR19" s="860">
        <f t="shared" si="2"/>
        <v>0</v>
      </c>
      <c r="AS19" s="860">
        <f t="shared" si="2"/>
        <v>0</v>
      </c>
      <c r="AT19" s="860">
        <f t="shared" si="2"/>
        <v>0</v>
      </c>
      <c r="AU19" s="860">
        <f t="shared" si="2"/>
        <v>0</v>
      </c>
      <c r="AV19" s="860">
        <f t="shared" si="2"/>
        <v>0</v>
      </c>
      <c r="AW19" s="860">
        <f t="shared" si="2"/>
        <v>0</v>
      </c>
      <c r="AX19" s="860">
        <f t="shared" si="2"/>
        <v>0</v>
      </c>
      <c r="AY19" s="860">
        <f t="shared" si="2"/>
        <v>0</v>
      </c>
      <c r="AZ19" s="860">
        <f t="shared" si="2"/>
        <v>0</v>
      </c>
      <c r="BA19" s="168"/>
    </row>
    <row r="20" spans="1:53" ht="14.25" customHeight="1" x14ac:dyDescent="0.25">
      <c r="A20" s="70"/>
      <c r="B20" s="172"/>
      <c r="C20" s="174"/>
      <c r="D20" s="171"/>
      <c r="E20" s="442"/>
      <c r="F20" s="442"/>
      <c r="G20" s="442"/>
      <c r="H20" s="314"/>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2"/>
      <c r="AI20" s="152"/>
      <c r="AJ20" s="152"/>
      <c r="AK20" s="152"/>
      <c r="AL20" s="152"/>
      <c r="AM20" s="152"/>
      <c r="AN20" s="152"/>
      <c r="AO20" s="152"/>
      <c r="AP20" s="152"/>
      <c r="AQ20" s="152"/>
      <c r="AR20" s="152"/>
      <c r="AS20" s="152"/>
      <c r="AT20" s="152"/>
      <c r="AU20" s="152"/>
      <c r="AV20" s="152"/>
      <c r="AW20" s="152"/>
      <c r="AX20" s="152"/>
      <c r="AY20" s="152"/>
      <c r="AZ20" s="152"/>
      <c r="BA20" s="168"/>
    </row>
    <row r="21" spans="1:53" ht="14.25" customHeight="1" x14ac:dyDescent="0.25">
      <c r="A21" s="70"/>
      <c r="B21" s="172"/>
      <c r="C21" s="174" t="s">
        <v>401</v>
      </c>
      <c r="E21" s="442"/>
      <c r="F21" s="442"/>
      <c r="G21" s="442"/>
      <c r="H21" s="314"/>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2"/>
      <c r="AY21" s="152"/>
      <c r="AZ21" s="152"/>
      <c r="BA21" s="168"/>
    </row>
    <row r="22" spans="1:53" ht="14.25" customHeight="1" x14ac:dyDescent="0.25">
      <c r="A22" s="70"/>
      <c r="B22" s="172"/>
      <c r="C22" s="174"/>
      <c r="D22" s="171"/>
      <c r="E22" s="442"/>
      <c r="F22" s="442"/>
      <c r="G22" s="442"/>
      <c r="H22" s="314"/>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2"/>
      <c r="BA22" s="168"/>
    </row>
    <row r="23" spans="1:53" ht="14.25" customHeight="1" x14ac:dyDescent="0.25">
      <c r="A23" s="70"/>
      <c r="B23" s="172"/>
      <c r="C23" s="174"/>
      <c r="D23" s="171" t="s">
        <v>249</v>
      </c>
      <c r="E23" s="442"/>
      <c r="F23" s="442"/>
      <c r="G23" s="442"/>
      <c r="H23" s="314"/>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52"/>
      <c r="AQ23" s="152"/>
      <c r="AR23" s="152"/>
      <c r="AS23" s="152"/>
      <c r="AT23" s="152"/>
      <c r="AU23" s="152"/>
      <c r="AV23" s="152"/>
      <c r="AW23" s="152"/>
      <c r="AX23" s="152"/>
      <c r="AY23" s="152"/>
      <c r="AZ23" s="152"/>
      <c r="BA23" s="168"/>
    </row>
    <row r="24" spans="1:53" ht="14.25" customHeight="1" x14ac:dyDescent="0.25">
      <c r="A24" s="70"/>
      <c r="B24" s="172"/>
      <c r="C24" s="174"/>
      <c r="D24" s="171"/>
      <c r="E24" s="441" t="str">
        <f>'Stock Value'!E113</f>
        <v>Total Output Multiplier</v>
      </c>
      <c r="F24" s="441" t="str">
        <f>'Stock Value'!F113</f>
        <v>UTA 2017</v>
      </c>
      <c r="G24" s="441" t="str">
        <f>'Stock Value'!G113</f>
        <v>Multiplier</v>
      </c>
      <c r="H24" s="154">
        <f>'Stock Value'!H113</f>
        <v>1.36</v>
      </c>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52"/>
      <c r="AQ24" s="152"/>
      <c r="AR24" s="152"/>
      <c r="AS24" s="152"/>
      <c r="AT24" s="152"/>
      <c r="AU24" s="152"/>
      <c r="AV24" s="152"/>
      <c r="AW24" s="152"/>
      <c r="AX24" s="152"/>
      <c r="AY24" s="152"/>
      <c r="AZ24" s="152"/>
      <c r="BA24" s="168"/>
    </row>
    <row r="25" spans="1:53" ht="14.25" customHeight="1" x14ac:dyDescent="0.25">
      <c r="A25" s="70"/>
      <c r="B25" s="172"/>
      <c r="C25" s="174"/>
      <c r="D25" s="171"/>
      <c r="E25" s="444" t="str">
        <f>E18</f>
        <v>Overnight Tourist Total Expenditure</v>
      </c>
      <c r="F25" s="444">
        <f t="shared" ref="F25:AZ25" si="3">F18</f>
        <v>0</v>
      </c>
      <c r="G25" s="444" t="str">
        <f t="shared" si="3"/>
        <v>2021$s</v>
      </c>
      <c r="H25" s="862">
        <f t="shared" si="3"/>
        <v>0</v>
      </c>
      <c r="I25" s="862">
        <f t="shared" si="3"/>
        <v>0</v>
      </c>
      <c r="J25" s="862">
        <f t="shared" si="3"/>
        <v>0</v>
      </c>
      <c r="K25" s="862">
        <f t="shared" si="3"/>
        <v>0</v>
      </c>
      <c r="L25" s="862">
        <f t="shared" si="3"/>
        <v>0</v>
      </c>
      <c r="M25" s="862">
        <f t="shared" si="3"/>
        <v>0</v>
      </c>
      <c r="N25" s="862">
        <f t="shared" si="3"/>
        <v>0</v>
      </c>
      <c r="O25" s="862">
        <f t="shared" si="3"/>
        <v>0</v>
      </c>
      <c r="P25" s="862">
        <f t="shared" si="3"/>
        <v>0</v>
      </c>
      <c r="Q25" s="862">
        <f t="shared" si="3"/>
        <v>0</v>
      </c>
      <c r="R25" s="862">
        <f t="shared" si="3"/>
        <v>0</v>
      </c>
      <c r="S25" s="862">
        <f t="shared" si="3"/>
        <v>0</v>
      </c>
      <c r="T25" s="862">
        <f t="shared" si="3"/>
        <v>0</v>
      </c>
      <c r="U25" s="862">
        <f t="shared" si="3"/>
        <v>0</v>
      </c>
      <c r="V25" s="862">
        <f t="shared" si="3"/>
        <v>0</v>
      </c>
      <c r="W25" s="862">
        <f t="shared" si="3"/>
        <v>0</v>
      </c>
      <c r="X25" s="862">
        <f t="shared" si="3"/>
        <v>0</v>
      </c>
      <c r="Y25" s="862">
        <f t="shared" si="3"/>
        <v>0</v>
      </c>
      <c r="Z25" s="862">
        <f t="shared" si="3"/>
        <v>0</v>
      </c>
      <c r="AA25" s="862">
        <f t="shared" si="3"/>
        <v>0</v>
      </c>
      <c r="AB25" s="862">
        <f t="shared" si="3"/>
        <v>0</v>
      </c>
      <c r="AC25" s="862">
        <f t="shared" si="3"/>
        <v>0</v>
      </c>
      <c r="AD25" s="862">
        <f t="shared" si="3"/>
        <v>0</v>
      </c>
      <c r="AE25" s="862">
        <f t="shared" si="3"/>
        <v>0</v>
      </c>
      <c r="AF25" s="862">
        <f t="shared" si="3"/>
        <v>0</v>
      </c>
      <c r="AG25" s="862">
        <f t="shared" si="3"/>
        <v>0</v>
      </c>
      <c r="AH25" s="862">
        <f t="shared" si="3"/>
        <v>0</v>
      </c>
      <c r="AI25" s="862">
        <f t="shared" si="3"/>
        <v>0</v>
      </c>
      <c r="AJ25" s="862">
        <f t="shared" si="3"/>
        <v>0</v>
      </c>
      <c r="AK25" s="862">
        <f t="shared" si="3"/>
        <v>0</v>
      </c>
      <c r="AL25" s="862">
        <f t="shared" si="3"/>
        <v>0</v>
      </c>
      <c r="AM25" s="862">
        <f t="shared" si="3"/>
        <v>0</v>
      </c>
      <c r="AN25" s="862">
        <f t="shared" si="3"/>
        <v>0</v>
      </c>
      <c r="AO25" s="862">
        <f t="shared" si="3"/>
        <v>0</v>
      </c>
      <c r="AP25" s="862">
        <f t="shared" si="3"/>
        <v>0</v>
      </c>
      <c r="AQ25" s="862">
        <f t="shared" si="3"/>
        <v>0</v>
      </c>
      <c r="AR25" s="862">
        <f t="shared" si="3"/>
        <v>0</v>
      </c>
      <c r="AS25" s="862">
        <f t="shared" si="3"/>
        <v>0</v>
      </c>
      <c r="AT25" s="862">
        <f t="shared" si="3"/>
        <v>0</v>
      </c>
      <c r="AU25" s="862">
        <f t="shared" si="3"/>
        <v>0</v>
      </c>
      <c r="AV25" s="862">
        <f t="shared" si="3"/>
        <v>0</v>
      </c>
      <c r="AW25" s="862">
        <f t="shared" si="3"/>
        <v>0</v>
      </c>
      <c r="AX25" s="862">
        <f t="shared" si="3"/>
        <v>0</v>
      </c>
      <c r="AY25" s="862">
        <f t="shared" si="3"/>
        <v>0</v>
      </c>
      <c r="AZ25" s="862">
        <f t="shared" si="3"/>
        <v>0</v>
      </c>
      <c r="BA25" s="168"/>
    </row>
    <row r="26" spans="1:53" ht="14.25" customHeight="1" x14ac:dyDescent="0.25">
      <c r="A26" s="70"/>
      <c r="B26" s="172"/>
      <c r="C26" s="174"/>
      <c r="D26" s="171"/>
      <c r="E26" s="443" t="s">
        <v>402</v>
      </c>
      <c r="F26" s="445"/>
      <c r="G26" s="445" t="s">
        <v>296</v>
      </c>
      <c r="H26" s="436">
        <f>SUM(I26:AZ26)</f>
        <v>0</v>
      </c>
      <c r="I26" s="864">
        <f>$H$24*I25</f>
        <v>0</v>
      </c>
      <c r="J26" s="864">
        <f t="shared" ref="J26:AZ26" si="4">$H$24*J25</f>
        <v>0</v>
      </c>
      <c r="K26" s="864">
        <f t="shared" si="4"/>
        <v>0</v>
      </c>
      <c r="L26" s="864">
        <f t="shared" si="4"/>
        <v>0</v>
      </c>
      <c r="M26" s="864">
        <f t="shared" si="4"/>
        <v>0</v>
      </c>
      <c r="N26" s="864">
        <f t="shared" si="4"/>
        <v>0</v>
      </c>
      <c r="O26" s="864">
        <f t="shared" si="4"/>
        <v>0</v>
      </c>
      <c r="P26" s="864">
        <f t="shared" si="4"/>
        <v>0</v>
      </c>
      <c r="Q26" s="864">
        <f t="shared" si="4"/>
        <v>0</v>
      </c>
      <c r="R26" s="864">
        <f t="shared" si="4"/>
        <v>0</v>
      </c>
      <c r="S26" s="864">
        <f t="shared" si="4"/>
        <v>0</v>
      </c>
      <c r="T26" s="864">
        <f t="shared" si="4"/>
        <v>0</v>
      </c>
      <c r="U26" s="864">
        <f t="shared" si="4"/>
        <v>0</v>
      </c>
      <c r="V26" s="864">
        <f t="shared" si="4"/>
        <v>0</v>
      </c>
      <c r="W26" s="864">
        <f t="shared" si="4"/>
        <v>0</v>
      </c>
      <c r="X26" s="864">
        <f t="shared" si="4"/>
        <v>0</v>
      </c>
      <c r="Y26" s="864">
        <f t="shared" si="4"/>
        <v>0</v>
      </c>
      <c r="Z26" s="864">
        <f t="shared" si="4"/>
        <v>0</v>
      </c>
      <c r="AA26" s="864">
        <f t="shared" si="4"/>
        <v>0</v>
      </c>
      <c r="AB26" s="864">
        <f t="shared" si="4"/>
        <v>0</v>
      </c>
      <c r="AC26" s="864">
        <f t="shared" si="4"/>
        <v>0</v>
      </c>
      <c r="AD26" s="864">
        <f t="shared" si="4"/>
        <v>0</v>
      </c>
      <c r="AE26" s="864">
        <f t="shared" si="4"/>
        <v>0</v>
      </c>
      <c r="AF26" s="864">
        <f t="shared" si="4"/>
        <v>0</v>
      </c>
      <c r="AG26" s="864">
        <f t="shared" si="4"/>
        <v>0</v>
      </c>
      <c r="AH26" s="864">
        <f t="shared" si="4"/>
        <v>0</v>
      </c>
      <c r="AI26" s="864">
        <f t="shared" si="4"/>
        <v>0</v>
      </c>
      <c r="AJ26" s="864">
        <f t="shared" si="4"/>
        <v>0</v>
      </c>
      <c r="AK26" s="864">
        <f t="shared" si="4"/>
        <v>0</v>
      </c>
      <c r="AL26" s="864">
        <f t="shared" si="4"/>
        <v>0</v>
      </c>
      <c r="AM26" s="864">
        <f t="shared" si="4"/>
        <v>0</v>
      </c>
      <c r="AN26" s="864">
        <f t="shared" si="4"/>
        <v>0</v>
      </c>
      <c r="AO26" s="864">
        <f t="shared" si="4"/>
        <v>0</v>
      </c>
      <c r="AP26" s="864">
        <f t="shared" si="4"/>
        <v>0</v>
      </c>
      <c r="AQ26" s="864">
        <f t="shared" si="4"/>
        <v>0</v>
      </c>
      <c r="AR26" s="864">
        <f t="shared" si="4"/>
        <v>0</v>
      </c>
      <c r="AS26" s="864">
        <f t="shared" si="4"/>
        <v>0</v>
      </c>
      <c r="AT26" s="864">
        <f t="shared" si="4"/>
        <v>0</v>
      </c>
      <c r="AU26" s="864">
        <f t="shared" si="4"/>
        <v>0</v>
      </c>
      <c r="AV26" s="864">
        <f t="shared" si="4"/>
        <v>0</v>
      </c>
      <c r="AW26" s="864">
        <f t="shared" si="4"/>
        <v>0</v>
      </c>
      <c r="AX26" s="864">
        <f t="shared" si="4"/>
        <v>0</v>
      </c>
      <c r="AY26" s="864">
        <f t="shared" si="4"/>
        <v>0</v>
      </c>
      <c r="AZ26" s="864">
        <f t="shared" si="4"/>
        <v>0</v>
      </c>
      <c r="BA26" s="168"/>
    </row>
    <row r="27" spans="1:53" ht="14.25" customHeight="1" x14ac:dyDescent="0.25">
      <c r="A27" s="70"/>
      <c r="B27" s="172"/>
      <c r="C27" s="174"/>
      <c r="D27" s="171"/>
      <c r="E27" s="442"/>
      <c r="F27" s="446"/>
      <c r="G27" s="446"/>
      <c r="H27" s="435"/>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2"/>
      <c r="AK27" s="152"/>
      <c r="AL27" s="152"/>
      <c r="AM27" s="152"/>
      <c r="AN27" s="152"/>
      <c r="AO27" s="152"/>
      <c r="AP27" s="152"/>
      <c r="AQ27" s="152"/>
      <c r="AR27" s="152"/>
      <c r="AS27" s="152"/>
      <c r="AT27" s="152"/>
      <c r="AU27" s="152"/>
      <c r="AV27" s="152"/>
      <c r="AW27" s="152"/>
      <c r="AX27" s="152"/>
      <c r="AY27" s="152"/>
      <c r="AZ27" s="152"/>
      <c r="BA27" s="168"/>
    </row>
    <row r="28" spans="1:53" ht="14.25" customHeight="1" x14ac:dyDescent="0.25">
      <c r="A28" s="70"/>
      <c r="B28" s="172"/>
      <c r="C28" s="174"/>
      <c r="D28" s="171" t="s">
        <v>252</v>
      </c>
      <c r="E28" s="442"/>
      <c r="F28" s="446"/>
      <c r="G28" s="446"/>
      <c r="H28" s="435"/>
      <c r="I28" s="152"/>
      <c r="J28" s="152"/>
      <c r="K28" s="152"/>
      <c r="L28" s="152"/>
      <c r="M28" s="152"/>
      <c r="N28" s="152"/>
      <c r="O28" s="152"/>
      <c r="P28" s="152"/>
      <c r="Q28" s="152"/>
      <c r="R28" s="152"/>
      <c r="S28" s="152"/>
      <c r="T28" s="152"/>
      <c r="U28" s="152"/>
      <c r="V28" s="152"/>
      <c r="W28" s="152"/>
      <c r="X28" s="152"/>
      <c r="Y28" s="152"/>
      <c r="Z28" s="152"/>
      <c r="AA28" s="152"/>
      <c r="AB28" s="152"/>
      <c r="AC28" s="152"/>
      <c r="AD28" s="152"/>
      <c r="AE28" s="152"/>
      <c r="AF28" s="152"/>
      <c r="AG28" s="152"/>
      <c r="AH28" s="152"/>
      <c r="AI28" s="152"/>
      <c r="AJ28" s="152"/>
      <c r="AK28" s="152"/>
      <c r="AL28" s="152"/>
      <c r="AM28" s="152"/>
      <c r="AN28" s="152"/>
      <c r="AO28" s="152"/>
      <c r="AP28" s="152"/>
      <c r="AQ28" s="152"/>
      <c r="AR28" s="152"/>
      <c r="AS28" s="152"/>
      <c r="AT28" s="152"/>
      <c r="AU28" s="152"/>
      <c r="AV28" s="152"/>
      <c r="AW28" s="152"/>
      <c r="AX28" s="152"/>
      <c r="AY28" s="152"/>
      <c r="AZ28" s="152"/>
      <c r="BA28" s="168"/>
    </row>
    <row r="29" spans="1:53" ht="14.25" customHeight="1" x14ac:dyDescent="0.25">
      <c r="A29" s="70"/>
      <c r="B29" s="172"/>
      <c r="C29" s="174"/>
      <c r="D29" s="171"/>
      <c r="E29" s="441" t="str">
        <f>'Stock Value'!E114</f>
        <v># Jobs per $Million Multplier</v>
      </c>
      <c r="F29" s="441" t="str">
        <f>'Stock Value'!F114</f>
        <v>UTA 2017</v>
      </c>
      <c r="G29" s="441" t="str">
        <f>'Stock Value'!G114</f>
        <v>Multiplier</v>
      </c>
      <c r="H29" s="154">
        <f>'Stock Value'!H114</f>
        <v>21.28</v>
      </c>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2"/>
      <c r="AJ29" s="152"/>
      <c r="AK29" s="152"/>
      <c r="AL29" s="152"/>
      <c r="AM29" s="152"/>
      <c r="AN29" s="152"/>
      <c r="AO29" s="152"/>
      <c r="AP29" s="152"/>
      <c r="AQ29" s="152"/>
      <c r="AR29" s="152"/>
      <c r="AS29" s="152"/>
      <c r="AT29" s="152"/>
      <c r="AU29" s="152"/>
      <c r="AV29" s="152"/>
      <c r="AW29" s="152"/>
      <c r="AX29" s="152"/>
      <c r="AY29" s="152"/>
      <c r="AZ29" s="152"/>
      <c r="BA29" s="168"/>
    </row>
    <row r="30" spans="1:53" s="17" customFormat="1" ht="14.25" customHeight="1" x14ac:dyDescent="0.25">
      <c r="A30" s="179"/>
      <c r="B30" s="172"/>
      <c r="C30" s="174"/>
      <c r="D30" s="171"/>
      <c r="E30" s="442" t="s">
        <v>403</v>
      </c>
      <c r="F30" s="442" t="s">
        <v>93</v>
      </c>
      <c r="G30" s="442" t="s">
        <v>347</v>
      </c>
      <c r="H30" s="178">
        <f>H29/1000000</f>
        <v>2.128E-5</v>
      </c>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2"/>
      <c r="AJ30" s="152"/>
      <c r="AK30" s="152"/>
      <c r="AL30" s="152"/>
      <c r="AM30" s="152"/>
      <c r="AN30" s="152"/>
      <c r="AO30" s="152"/>
      <c r="AP30" s="152"/>
      <c r="AQ30" s="152"/>
      <c r="AR30" s="152"/>
      <c r="AS30" s="152"/>
      <c r="AT30" s="152"/>
      <c r="AU30" s="152"/>
      <c r="AV30" s="152"/>
      <c r="AW30" s="152"/>
      <c r="AX30" s="152"/>
      <c r="AY30" s="152"/>
      <c r="AZ30" s="152"/>
      <c r="BA30" s="282"/>
    </row>
    <row r="31" spans="1:53" ht="14.25" customHeight="1" x14ac:dyDescent="0.25">
      <c r="A31" s="70"/>
      <c r="B31" s="172"/>
      <c r="C31" s="174"/>
      <c r="D31" s="171"/>
      <c r="E31" s="444" t="str">
        <f>E18</f>
        <v>Overnight Tourist Total Expenditure</v>
      </c>
      <c r="F31" s="444">
        <f t="shared" ref="F31:AZ31" si="5">F18</f>
        <v>0</v>
      </c>
      <c r="G31" s="444" t="str">
        <f t="shared" si="5"/>
        <v>2021$s</v>
      </c>
      <c r="H31" s="862">
        <f t="shared" si="5"/>
        <v>0</v>
      </c>
      <c r="I31" s="862">
        <f t="shared" si="5"/>
        <v>0</v>
      </c>
      <c r="J31" s="862">
        <f t="shared" si="5"/>
        <v>0</v>
      </c>
      <c r="K31" s="862">
        <f t="shared" si="5"/>
        <v>0</v>
      </c>
      <c r="L31" s="862">
        <f t="shared" si="5"/>
        <v>0</v>
      </c>
      <c r="M31" s="862">
        <f t="shared" si="5"/>
        <v>0</v>
      </c>
      <c r="N31" s="862">
        <f t="shared" si="5"/>
        <v>0</v>
      </c>
      <c r="O31" s="862">
        <f t="shared" si="5"/>
        <v>0</v>
      </c>
      <c r="P31" s="862">
        <f t="shared" si="5"/>
        <v>0</v>
      </c>
      <c r="Q31" s="862">
        <f t="shared" si="5"/>
        <v>0</v>
      </c>
      <c r="R31" s="862">
        <f t="shared" si="5"/>
        <v>0</v>
      </c>
      <c r="S31" s="862">
        <f t="shared" si="5"/>
        <v>0</v>
      </c>
      <c r="T31" s="862">
        <f t="shared" si="5"/>
        <v>0</v>
      </c>
      <c r="U31" s="862">
        <f t="shared" si="5"/>
        <v>0</v>
      </c>
      <c r="V31" s="862">
        <f t="shared" si="5"/>
        <v>0</v>
      </c>
      <c r="W31" s="862">
        <f t="shared" si="5"/>
        <v>0</v>
      </c>
      <c r="X31" s="862">
        <f t="shared" si="5"/>
        <v>0</v>
      </c>
      <c r="Y31" s="862">
        <f t="shared" si="5"/>
        <v>0</v>
      </c>
      <c r="Z31" s="862">
        <f t="shared" si="5"/>
        <v>0</v>
      </c>
      <c r="AA31" s="862">
        <f t="shared" si="5"/>
        <v>0</v>
      </c>
      <c r="AB31" s="862">
        <f t="shared" si="5"/>
        <v>0</v>
      </c>
      <c r="AC31" s="862">
        <f t="shared" si="5"/>
        <v>0</v>
      </c>
      <c r="AD31" s="862">
        <f t="shared" si="5"/>
        <v>0</v>
      </c>
      <c r="AE31" s="862">
        <f t="shared" si="5"/>
        <v>0</v>
      </c>
      <c r="AF31" s="862">
        <f t="shared" si="5"/>
        <v>0</v>
      </c>
      <c r="AG31" s="862">
        <f t="shared" si="5"/>
        <v>0</v>
      </c>
      <c r="AH31" s="862">
        <f t="shared" si="5"/>
        <v>0</v>
      </c>
      <c r="AI31" s="862">
        <f t="shared" si="5"/>
        <v>0</v>
      </c>
      <c r="AJ31" s="862">
        <f t="shared" si="5"/>
        <v>0</v>
      </c>
      <c r="AK31" s="862">
        <f t="shared" si="5"/>
        <v>0</v>
      </c>
      <c r="AL31" s="862">
        <f t="shared" si="5"/>
        <v>0</v>
      </c>
      <c r="AM31" s="862">
        <f t="shared" si="5"/>
        <v>0</v>
      </c>
      <c r="AN31" s="862">
        <f t="shared" si="5"/>
        <v>0</v>
      </c>
      <c r="AO31" s="862">
        <f t="shared" si="5"/>
        <v>0</v>
      </c>
      <c r="AP31" s="862">
        <f t="shared" si="5"/>
        <v>0</v>
      </c>
      <c r="AQ31" s="862">
        <f t="shared" si="5"/>
        <v>0</v>
      </c>
      <c r="AR31" s="862">
        <f t="shared" si="5"/>
        <v>0</v>
      </c>
      <c r="AS31" s="862">
        <f t="shared" si="5"/>
        <v>0</v>
      </c>
      <c r="AT31" s="862">
        <f t="shared" si="5"/>
        <v>0</v>
      </c>
      <c r="AU31" s="862">
        <f t="shared" si="5"/>
        <v>0</v>
      </c>
      <c r="AV31" s="862">
        <f t="shared" si="5"/>
        <v>0</v>
      </c>
      <c r="AW31" s="862">
        <f t="shared" si="5"/>
        <v>0</v>
      </c>
      <c r="AX31" s="862">
        <f t="shared" si="5"/>
        <v>0</v>
      </c>
      <c r="AY31" s="862">
        <f t="shared" si="5"/>
        <v>0</v>
      </c>
      <c r="AZ31" s="862">
        <f t="shared" si="5"/>
        <v>0</v>
      </c>
      <c r="BA31" s="168"/>
    </row>
    <row r="32" spans="1:53" ht="14.25" customHeight="1" x14ac:dyDescent="0.25">
      <c r="A32" s="70"/>
      <c r="B32" s="172"/>
      <c r="C32" s="174"/>
      <c r="D32" s="171"/>
      <c r="E32" s="443" t="s">
        <v>404</v>
      </c>
      <c r="F32" s="445"/>
      <c r="G32" s="445"/>
      <c r="H32" s="436">
        <f>SUM(I32:AZ32)</f>
        <v>0</v>
      </c>
      <c r="I32" s="865">
        <f>$H$30*I31</f>
        <v>0</v>
      </c>
      <c r="J32" s="865">
        <f t="shared" ref="J32:AZ32" si="6">$H$30*J31</f>
        <v>0</v>
      </c>
      <c r="K32" s="865">
        <f t="shared" si="6"/>
        <v>0</v>
      </c>
      <c r="L32" s="865">
        <f t="shared" si="6"/>
        <v>0</v>
      </c>
      <c r="M32" s="865">
        <f t="shared" si="6"/>
        <v>0</v>
      </c>
      <c r="N32" s="865">
        <f t="shared" si="6"/>
        <v>0</v>
      </c>
      <c r="O32" s="865">
        <f t="shared" si="6"/>
        <v>0</v>
      </c>
      <c r="P32" s="865">
        <f t="shared" si="6"/>
        <v>0</v>
      </c>
      <c r="Q32" s="865">
        <f t="shared" si="6"/>
        <v>0</v>
      </c>
      <c r="R32" s="865">
        <f t="shared" si="6"/>
        <v>0</v>
      </c>
      <c r="S32" s="865">
        <f t="shared" si="6"/>
        <v>0</v>
      </c>
      <c r="T32" s="865">
        <f t="shared" si="6"/>
        <v>0</v>
      </c>
      <c r="U32" s="865">
        <f t="shared" si="6"/>
        <v>0</v>
      </c>
      <c r="V32" s="865">
        <f t="shared" si="6"/>
        <v>0</v>
      </c>
      <c r="W32" s="865">
        <f t="shared" si="6"/>
        <v>0</v>
      </c>
      <c r="X32" s="865">
        <f t="shared" si="6"/>
        <v>0</v>
      </c>
      <c r="Y32" s="865">
        <f t="shared" si="6"/>
        <v>0</v>
      </c>
      <c r="Z32" s="865">
        <f t="shared" si="6"/>
        <v>0</v>
      </c>
      <c r="AA32" s="865">
        <f t="shared" si="6"/>
        <v>0</v>
      </c>
      <c r="AB32" s="865">
        <f t="shared" si="6"/>
        <v>0</v>
      </c>
      <c r="AC32" s="865">
        <f t="shared" si="6"/>
        <v>0</v>
      </c>
      <c r="AD32" s="865">
        <f t="shared" si="6"/>
        <v>0</v>
      </c>
      <c r="AE32" s="865">
        <f t="shared" si="6"/>
        <v>0</v>
      </c>
      <c r="AF32" s="865">
        <f t="shared" si="6"/>
        <v>0</v>
      </c>
      <c r="AG32" s="865">
        <f t="shared" si="6"/>
        <v>0</v>
      </c>
      <c r="AH32" s="865">
        <f t="shared" si="6"/>
        <v>0</v>
      </c>
      <c r="AI32" s="865">
        <f t="shared" si="6"/>
        <v>0</v>
      </c>
      <c r="AJ32" s="865">
        <f t="shared" si="6"/>
        <v>0</v>
      </c>
      <c r="AK32" s="865">
        <f t="shared" si="6"/>
        <v>0</v>
      </c>
      <c r="AL32" s="865">
        <f t="shared" si="6"/>
        <v>0</v>
      </c>
      <c r="AM32" s="865">
        <f t="shared" si="6"/>
        <v>0</v>
      </c>
      <c r="AN32" s="865">
        <f t="shared" si="6"/>
        <v>0</v>
      </c>
      <c r="AO32" s="865">
        <f t="shared" si="6"/>
        <v>0</v>
      </c>
      <c r="AP32" s="865">
        <f t="shared" si="6"/>
        <v>0</v>
      </c>
      <c r="AQ32" s="865">
        <f t="shared" si="6"/>
        <v>0</v>
      </c>
      <c r="AR32" s="865">
        <f t="shared" si="6"/>
        <v>0</v>
      </c>
      <c r="AS32" s="865">
        <f t="shared" si="6"/>
        <v>0</v>
      </c>
      <c r="AT32" s="865">
        <f t="shared" si="6"/>
        <v>0</v>
      </c>
      <c r="AU32" s="865">
        <f t="shared" si="6"/>
        <v>0</v>
      </c>
      <c r="AV32" s="865">
        <f t="shared" si="6"/>
        <v>0</v>
      </c>
      <c r="AW32" s="865">
        <f t="shared" si="6"/>
        <v>0</v>
      </c>
      <c r="AX32" s="865">
        <f t="shared" si="6"/>
        <v>0</v>
      </c>
      <c r="AY32" s="865">
        <f t="shared" si="6"/>
        <v>0</v>
      </c>
      <c r="AZ32" s="865">
        <f t="shared" si="6"/>
        <v>0</v>
      </c>
      <c r="BA32" s="168"/>
    </row>
    <row r="33" spans="1:53" ht="14.25" customHeight="1" x14ac:dyDescent="0.25">
      <c r="A33" s="70"/>
      <c r="B33" s="172"/>
      <c r="C33" s="174"/>
      <c r="D33" s="171"/>
      <c r="E33" s="442"/>
      <c r="F33" s="446"/>
      <c r="G33" s="446"/>
      <c r="H33" s="435"/>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68"/>
    </row>
    <row r="34" spans="1:53" ht="14.25" customHeight="1" x14ac:dyDescent="0.25">
      <c r="A34" s="70"/>
      <c r="B34" s="172"/>
      <c r="C34" s="174"/>
      <c r="D34" s="171" t="s">
        <v>254</v>
      </c>
      <c r="E34" s="442"/>
      <c r="F34" s="446"/>
      <c r="G34" s="446"/>
      <c r="H34" s="435"/>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68"/>
    </row>
    <row r="35" spans="1:53" ht="14.25" customHeight="1" x14ac:dyDescent="0.25">
      <c r="A35" s="70"/>
      <c r="B35" s="172"/>
      <c r="C35" s="174"/>
      <c r="D35" s="171"/>
      <c r="E35" s="441" t="str">
        <f>'Stock Value'!E115</f>
        <v>$ Income Multiplier</v>
      </c>
      <c r="F35" s="441" t="str">
        <f>'Stock Value'!F115</f>
        <v>UTA 2017</v>
      </c>
      <c r="G35" s="441" t="str">
        <f>'Stock Value'!G115</f>
        <v>Multiplier</v>
      </c>
      <c r="H35" s="154">
        <f>'Stock Value'!H115</f>
        <v>0.51</v>
      </c>
      <c r="I35" s="152"/>
      <c r="J35" s="152"/>
      <c r="K35" s="152"/>
      <c r="L35" s="152"/>
      <c r="M35" s="152"/>
      <c r="N35" s="152"/>
      <c r="O35" s="152"/>
      <c r="P35" s="152"/>
      <c r="Q35" s="152"/>
      <c r="R35" s="152"/>
      <c r="S35" s="152"/>
      <c r="T35" s="152"/>
      <c r="U35" s="152"/>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68"/>
    </row>
    <row r="36" spans="1:53" ht="14.25" customHeight="1" x14ac:dyDescent="0.25">
      <c r="A36" s="70"/>
      <c r="B36" s="172"/>
      <c r="C36" s="174"/>
      <c r="D36" s="171"/>
      <c r="E36" s="444" t="str">
        <f>E18</f>
        <v>Overnight Tourist Total Expenditure</v>
      </c>
      <c r="F36" s="444">
        <f t="shared" ref="F36:AZ36" si="7">F18</f>
        <v>0</v>
      </c>
      <c r="G36" s="444" t="str">
        <f t="shared" si="7"/>
        <v>2021$s</v>
      </c>
      <c r="H36" s="862">
        <f t="shared" si="7"/>
        <v>0</v>
      </c>
      <c r="I36" s="862">
        <f t="shared" si="7"/>
        <v>0</v>
      </c>
      <c r="J36" s="862">
        <f t="shared" si="7"/>
        <v>0</v>
      </c>
      <c r="K36" s="862">
        <f t="shared" si="7"/>
        <v>0</v>
      </c>
      <c r="L36" s="862">
        <f t="shared" si="7"/>
        <v>0</v>
      </c>
      <c r="M36" s="862">
        <f t="shared" si="7"/>
        <v>0</v>
      </c>
      <c r="N36" s="862">
        <f t="shared" si="7"/>
        <v>0</v>
      </c>
      <c r="O36" s="862">
        <f t="shared" si="7"/>
        <v>0</v>
      </c>
      <c r="P36" s="862">
        <f t="shared" si="7"/>
        <v>0</v>
      </c>
      <c r="Q36" s="862">
        <f t="shared" si="7"/>
        <v>0</v>
      </c>
      <c r="R36" s="862">
        <f t="shared" si="7"/>
        <v>0</v>
      </c>
      <c r="S36" s="862">
        <f t="shared" si="7"/>
        <v>0</v>
      </c>
      <c r="T36" s="862">
        <f t="shared" si="7"/>
        <v>0</v>
      </c>
      <c r="U36" s="862">
        <f t="shared" si="7"/>
        <v>0</v>
      </c>
      <c r="V36" s="862">
        <f t="shared" si="7"/>
        <v>0</v>
      </c>
      <c r="W36" s="862">
        <f t="shared" si="7"/>
        <v>0</v>
      </c>
      <c r="X36" s="862">
        <f t="shared" si="7"/>
        <v>0</v>
      </c>
      <c r="Y36" s="862">
        <f t="shared" si="7"/>
        <v>0</v>
      </c>
      <c r="Z36" s="862">
        <f t="shared" si="7"/>
        <v>0</v>
      </c>
      <c r="AA36" s="862">
        <f t="shared" si="7"/>
        <v>0</v>
      </c>
      <c r="AB36" s="862">
        <f t="shared" si="7"/>
        <v>0</v>
      </c>
      <c r="AC36" s="862">
        <f t="shared" si="7"/>
        <v>0</v>
      </c>
      <c r="AD36" s="862">
        <f t="shared" si="7"/>
        <v>0</v>
      </c>
      <c r="AE36" s="862">
        <f t="shared" si="7"/>
        <v>0</v>
      </c>
      <c r="AF36" s="862">
        <f t="shared" si="7"/>
        <v>0</v>
      </c>
      <c r="AG36" s="862">
        <f t="shared" si="7"/>
        <v>0</v>
      </c>
      <c r="AH36" s="862">
        <f t="shared" si="7"/>
        <v>0</v>
      </c>
      <c r="AI36" s="862">
        <f t="shared" si="7"/>
        <v>0</v>
      </c>
      <c r="AJ36" s="862">
        <f t="shared" si="7"/>
        <v>0</v>
      </c>
      <c r="AK36" s="862">
        <f t="shared" si="7"/>
        <v>0</v>
      </c>
      <c r="AL36" s="862">
        <f t="shared" si="7"/>
        <v>0</v>
      </c>
      <c r="AM36" s="862">
        <f t="shared" si="7"/>
        <v>0</v>
      </c>
      <c r="AN36" s="862">
        <f t="shared" si="7"/>
        <v>0</v>
      </c>
      <c r="AO36" s="862">
        <f t="shared" si="7"/>
        <v>0</v>
      </c>
      <c r="AP36" s="862">
        <f t="shared" si="7"/>
        <v>0</v>
      </c>
      <c r="AQ36" s="862">
        <f t="shared" si="7"/>
        <v>0</v>
      </c>
      <c r="AR36" s="862">
        <f t="shared" si="7"/>
        <v>0</v>
      </c>
      <c r="AS36" s="862">
        <f t="shared" si="7"/>
        <v>0</v>
      </c>
      <c r="AT36" s="862">
        <f t="shared" si="7"/>
        <v>0</v>
      </c>
      <c r="AU36" s="862">
        <f t="shared" si="7"/>
        <v>0</v>
      </c>
      <c r="AV36" s="862">
        <f t="shared" si="7"/>
        <v>0</v>
      </c>
      <c r="AW36" s="862">
        <f t="shared" si="7"/>
        <v>0</v>
      </c>
      <c r="AX36" s="862">
        <f t="shared" si="7"/>
        <v>0</v>
      </c>
      <c r="AY36" s="862">
        <f t="shared" si="7"/>
        <v>0</v>
      </c>
      <c r="AZ36" s="862">
        <f t="shared" si="7"/>
        <v>0</v>
      </c>
      <c r="BA36" s="168"/>
    </row>
    <row r="37" spans="1:53" ht="14.25" customHeight="1" x14ac:dyDescent="0.25">
      <c r="A37" s="70"/>
      <c r="B37" s="172"/>
      <c r="C37" s="174"/>
      <c r="D37" s="171"/>
      <c r="E37" s="443" t="s">
        <v>405</v>
      </c>
      <c r="F37" s="445"/>
      <c r="G37" s="445" t="s">
        <v>296</v>
      </c>
      <c r="H37" s="436">
        <f>SUM(I37:AZ37)</f>
        <v>0</v>
      </c>
      <c r="I37" s="864">
        <f>$H$35*I36</f>
        <v>0</v>
      </c>
      <c r="J37" s="864">
        <f t="shared" ref="J37:AZ37" si="8">$H$35*J36</f>
        <v>0</v>
      </c>
      <c r="K37" s="864">
        <f t="shared" si="8"/>
        <v>0</v>
      </c>
      <c r="L37" s="864">
        <f t="shared" si="8"/>
        <v>0</v>
      </c>
      <c r="M37" s="864">
        <f t="shared" si="8"/>
        <v>0</v>
      </c>
      <c r="N37" s="864">
        <f t="shared" si="8"/>
        <v>0</v>
      </c>
      <c r="O37" s="864">
        <f t="shared" si="8"/>
        <v>0</v>
      </c>
      <c r="P37" s="864">
        <f t="shared" si="8"/>
        <v>0</v>
      </c>
      <c r="Q37" s="864">
        <f t="shared" si="8"/>
        <v>0</v>
      </c>
      <c r="R37" s="864">
        <f t="shared" si="8"/>
        <v>0</v>
      </c>
      <c r="S37" s="864">
        <f t="shared" si="8"/>
        <v>0</v>
      </c>
      <c r="T37" s="864">
        <f t="shared" si="8"/>
        <v>0</v>
      </c>
      <c r="U37" s="864">
        <f t="shared" si="8"/>
        <v>0</v>
      </c>
      <c r="V37" s="864">
        <f t="shared" si="8"/>
        <v>0</v>
      </c>
      <c r="W37" s="864">
        <f t="shared" si="8"/>
        <v>0</v>
      </c>
      <c r="X37" s="864">
        <f t="shared" si="8"/>
        <v>0</v>
      </c>
      <c r="Y37" s="864">
        <f t="shared" si="8"/>
        <v>0</v>
      </c>
      <c r="Z37" s="864">
        <f t="shared" si="8"/>
        <v>0</v>
      </c>
      <c r="AA37" s="864">
        <f t="shared" si="8"/>
        <v>0</v>
      </c>
      <c r="AB37" s="864">
        <f t="shared" si="8"/>
        <v>0</v>
      </c>
      <c r="AC37" s="864">
        <f t="shared" si="8"/>
        <v>0</v>
      </c>
      <c r="AD37" s="864">
        <f t="shared" si="8"/>
        <v>0</v>
      </c>
      <c r="AE37" s="864">
        <f t="shared" si="8"/>
        <v>0</v>
      </c>
      <c r="AF37" s="864">
        <f t="shared" si="8"/>
        <v>0</v>
      </c>
      <c r="AG37" s="864">
        <f t="shared" si="8"/>
        <v>0</v>
      </c>
      <c r="AH37" s="864">
        <f t="shared" si="8"/>
        <v>0</v>
      </c>
      <c r="AI37" s="864">
        <f t="shared" si="8"/>
        <v>0</v>
      </c>
      <c r="AJ37" s="864">
        <f t="shared" si="8"/>
        <v>0</v>
      </c>
      <c r="AK37" s="864">
        <f t="shared" si="8"/>
        <v>0</v>
      </c>
      <c r="AL37" s="864">
        <f t="shared" si="8"/>
        <v>0</v>
      </c>
      <c r="AM37" s="864">
        <f t="shared" si="8"/>
        <v>0</v>
      </c>
      <c r="AN37" s="864">
        <f t="shared" si="8"/>
        <v>0</v>
      </c>
      <c r="AO37" s="864">
        <f t="shared" si="8"/>
        <v>0</v>
      </c>
      <c r="AP37" s="864">
        <f t="shared" si="8"/>
        <v>0</v>
      </c>
      <c r="AQ37" s="864">
        <f t="shared" si="8"/>
        <v>0</v>
      </c>
      <c r="AR37" s="864">
        <f t="shared" si="8"/>
        <v>0</v>
      </c>
      <c r="AS37" s="864">
        <f t="shared" si="8"/>
        <v>0</v>
      </c>
      <c r="AT37" s="864">
        <f t="shared" si="8"/>
        <v>0</v>
      </c>
      <c r="AU37" s="864">
        <f t="shared" si="8"/>
        <v>0</v>
      </c>
      <c r="AV37" s="864">
        <f t="shared" si="8"/>
        <v>0</v>
      </c>
      <c r="AW37" s="864">
        <f t="shared" si="8"/>
        <v>0</v>
      </c>
      <c r="AX37" s="864">
        <f t="shared" si="8"/>
        <v>0</v>
      </c>
      <c r="AY37" s="864">
        <f t="shared" si="8"/>
        <v>0</v>
      </c>
      <c r="AZ37" s="864">
        <f t="shared" si="8"/>
        <v>0</v>
      </c>
      <c r="BA37" s="168"/>
    </row>
    <row r="38" spans="1:53" ht="14.25" customHeight="1" x14ac:dyDescent="0.25">
      <c r="A38" s="70"/>
      <c r="B38" s="172"/>
      <c r="C38" s="174"/>
      <c r="D38" s="171"/>
      <c r="E38" s="442"/>
      <c r="F38" s="446"/>
      <c r="G38" s="446"/>
      <c r="H38" s="435"/>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2"/>
      <c r="AL38" s="152"/>
      <c r="AM38" s="152"/>
      <c r="AN38" s="152"/>
      <c r="AO38" s="152"/>
      <c r="AP38" s="152"/>
      <c r="AQ38" s="152"/>
      <c r="AR38" s="152"/>
      <c r="AS38" s="152"/>
      <c r="AT38" s="152"/>
      <c r="AU38" s="152"/>
      <c r="AV38" s="152"/>
      <c r="AW38" s="152"/>
      <c r="AX38" s="152"/>
      <c r="AY38" s="152"/>
      <c r="AZ38" s="152"/>
      <c r="BA38" s="168"/>
    </row>
    <row r="39" spans="1:53" x14ac:dyDescent="0.25">
      <c r="A39" s="70"/>
      <c r="B39" s="172" t="s">
        <v>406</v>
      </c>
      <c r="C39" s="174"/>
      <c r="D39" s="171"/>
      <c r="E39" s="442"/>
      <c r="F39" s="442"/>
      <c r="G39" s="442"/>
      <c r="H39" s="191"/>
      <c r="I39" s="152"/>
      <c r="J39" s="152"/>
      <c r="K39" s="152"/>
      <c r="L39" s="152"/>
      <c r="M39" s="152"/>
      <c r="N39" s="152"/>
      <c r="O39" s="152"/>
      <c r="P39" s="152"/>
      <c r="Q39" s="152"/>
      <c r="R39" s="152"/>
      <c r="S39" s="152"/>
      <c r="T39" s="152"/>
      <c r="U39" s="152"/>
      <c r="V39" s="152"/>
      <c r="W39" s="152"/>
      <c r="X39" s="152"/>
      <c r="Y39" s="152"/>
      <c r="Z39" s="152"/>
      <c r="AA39" s="152"/>
      <c r="AB39" s="152"/>
      <c r="AC39" s="152"/>
      <c r="AD39" s="152"/>
      <c r="AE39" s="152"/>
      <c r="AF39" s="152"/>
      <c r="AG39" s="152"/>
      <c r="AH39" s="152"/>
      <c r="AI39" s="152"/>
      <c r="AJ39" s="152"/>
      <c r="AK39" s="152"/>
      <c r="AL39" s="152"/>
      <c r="AM39" s="152"/>
      <c r="AN39" s="152"/>
      <c r="AO39" s="152"/>
      <c r="AP39" s="152"/>
      <c r="AQ39" s="152"/>
      <c r="AR39" s="152"/>
      <c r="AS39" s="152"/>
      <c r="AT39" s="152"/>
      <c r="AU39" s="152"/>
      <c r="AV39" s="152"/>
      <c r="AW39" s="152"/>
      <c r="AX39" s="152"/>
      <c r="AY39" s="152"/>
      <c r="AZ39" s="152"/>
      <c r="BA39" s="168"/>
    </row>
    <row r="40" spans="1:53" x14ac:dyDescent="0.25">
      <c r="A40" s="70"/>
      <c r="B40" s="172"/>
      <c r="C40" s="174"/>
      <c r="D40" s="171"/>
      <c r="E40" s="441" t="str">
        <f>'User Inputs'!E67</f>
        <v>Day Trip Tourist Average Total Expenditure</v>
      </c>
      <c r="F40" s="441" t="str">
        <f>'User Inputs'!F67</f>
        <v>UTA 2017</v>
      </c>
      <c r="G40" s="441" t="str">
        <f>'User Inputs'!G67</f>
        <v>$ per day</v>
      </c>
      <c r="H40" s="154">
        <f>IF('User Inputs'!H67=0,'User Inputs'!I67,'User Inputs'!H67)</f>
        <v>36.605419999999995</v>
      </c>
      <c r="I40" s="152"/>
      <c r="J40" s="152"/>
      <c r="K40" s="152"/>
      <c r="L40" s="152"/>
      <c r="M40" s="152"/>
      <c r="N40" s="152"/>
      <c r="O40" s="152"/>
      <c r="P40" s="152"/>
      <c r="Q40" s="152"/>
      <c r="R40" s="152"/>
      <c r="S40" s="152"/>
      <c r="T40" s="152"/>
      <c r="U40" s="152"/>
      <c r="V40" s="152"/>
      <c r="W40" s="152"/>
      <c r="X40" s="152"/>
      <c r="Y40" s="152"/>
      <c r="Z40" s="152"/>
      <c r="AA40" s="152"/>
      <c r="AB40" s="152"/>
      <c r="AC40" s="152"/>
      <c r="AD40" s="152"/>
      <c r="AE40" s="152"/>
      <c r="AF40" s="152"/>
      <c r="AG40" s="152"/>
      <c r="AH40" s="152"/>
      <c r="AI40" s="152"/>
      <c r="AJ40" s="152"/>
      <c r="AK40" s="152"/>
      <c r="AL40" s="152"/>
      <c r="AM40" s="152"/>
      <c r="AN40" s="152"/>
      <c r="AO40" s="152"/>
      <c r="AP40" s="152"/>
      <c r="AQ40" s="152"/>
      <c r="AR40" s="152"/>
      <c r="AS40" s="152"/>
      <c r="AT40" s="152"/>
      <c r="AU40" s="152"/>
      <c r="AV40" s="152"/>
      <c r="AW40" s="152"/>
      <c r="AX40" s="152"/>
      <c r="AY40" s="152"/>
      <c r="AZ40" s="152"/>
      <c r="BA40" s="168"/>
    </row>
    <row r="41" spans="1:53" x14ac:dyDescent="0.25">
      <c r="A41" s="70"/>
      <c r="B41" s="172"/>
      <c r="C41" s="174"/>
      <c r="D41" s="171"/>
      <c r="E41" s="441" t="str">
        <f>'User Inputs'!E$68</f>
        <v>Number of Day Trip Tourists</v>
      </c>
      <c r="F41" s="441" t="str">
        <f>'User Inputs'!F$68</f>
        <v>User Defined</v>
      </c>
      <c r="G41" s="441" t="str">
        <f>'User Inputs'!G$68</f>
        <v>Tourists / year</v>
      </c>
      <c r="H41" s="154">
        <f>'User Inputs'!H$68</f>
        <v>0</v>
      </c>
      <c r="I41" s="152"/>
      <c r="J41" s="152"/>
      <c r="K41" s="152"/>
      <c r="L41" s="152"/>
      <c r="M41" s="152"/>
      <c r="N41" s="152"/>
      <c r="O41" s="152"/>
      <c r="P41" s="152"/>
      <c r="Q41" s="152"/>
      <c r="R41" s="152"/>
      <c r="S41" s="152"/>
      <c r="T41" s="152"/>
      <c r="U41" s="152"/>
      <c r="V41" s="152"/>
      <c r="W41" s="152"/>
      <c r="X41" s="152"/>
      <c r="Y41" s="152"/>
      <c r="Z41" s="152"/>
      <c r="AA41" s="152"/>
      <c r="AB41" s="152"/>
      <c r="AC41" s="152"/>
      <c r="AD41" s="152"/>
      <c r="AE41" s="152"/>
      <c r="AF41" s="152"/>
      <c r="AG41" s="152"/>
      <c r="AH41" s="152"/>
      <c r="AI41" s="152"/>
      <c r="AJ41" s="152"/>
      <c r="AK41" s="152"/>
      <c r="AL41" s="152"/>
      <c r="AM41" s="152"/>
      <c r="AN41" s="152"/>
      <c r="AO41" s="152"/>
      <c r="AP41" s="152"/>
      <c r="AQ41" s="152"/>
      <c r="AR41" s="152"/>
      <c r="AS41" s="152"/>
      <c r="AT41" s="152"/>
      <c r="AU41" s="152"/>
      <c r="AV41" s="152"/>
      <c r="AW41" s="152"/>
      <c r="AX41" s="152"/>
      <c r="AY41" s="152"/>
      <c r="AZ41" s="152"/>
      <c r="BA41" s="168"/>
    </row>
    <row r="42" spans="1:53" x14ac:dyDescent="0.25">
      <c r="A42" s="70"/>
      <c r="B42" s="172"/>
      <c r="C42" s="174"/>
      <c r="D42" s="171"/>
      <c r="E42" s="441"/>
      <c r="F42" s="441"/>
      <c r="G42" s="441"/>
      <c r="H42" s="154"/>
      <c r="I42" s="152"/>
      <c r="J42" s="152"/>
      <c r="K42" s="152"/>
      <c r="L42" s="152"/>
      <c r="M42" s="152"/>
      <c r="N42" s="152"/>
      <c r="O42" s="152"/>
      <c r="P42" s="152"/>
      <c r="Q42" s="152"/>
      <c r="R42" s="152"/>
      <c r="S42" s="152"/>
      <c r="T42" s="152"/>
      <c r="U42" s="152"/>
      <c r="V42" s="152"/>
      <c r="W42" s="152"/>
      <c r="X42" s="152"/>
      <c r="Y42" s="152"/>
      <c r="Z42" s="152"/>
      <c r="AA42" s="152"/>
      <c r="AB42" s="152"/>
      <c r="AC42" s="152"/>
      <c r="AD42" s="152"/>
      <c r="AE42" s="152"/>
      <c r="AF42" s="152"/>
      <c r="AG42" s="152"/>
      <c r="AH42" s="152"/>
      <c r="AI42" s="152"/>
      <c r="AJ42" s="152"/>
      <c r="AK42" s="152"/>
      <c r="AL42" s="152"/>
      <c r="AM42" s="152"/>
      <c r="AN42" s="152"/>
      <c r="AO42" s="152"/>
      <c r="AP42" s="152"/>
      <c r="AQ42" s="152"/>
      <c r="AR42" s="152"/>
      <c r="AS42" s="152"/>
      <c r="AT42" s="152"/>
      <c r="AU42" s="152"/>
      <c r="AV42" s="152"/>
      <c r="AW42" s="152"/>
      <c r="AX42" s="152"/>
      <c r="AY42" s="152"/>
      <c r="AZ42" s="152"/>
      <c r="BA42" s="168"/>
    </row>
    <row r="43" spans="1:53" s="17" customFormat="1" x14ac:dyDescent="0.25">
      <c r="A43" s="179"/>
      <c r="B43" s="172"/>
      <c r="C43" s="174"/>
      <c r="D43" s="171"/>
      <c r="E43" s="442" t="s">
        <v>161</v>
      </c>
      <c r="F43" s="442"/>
      <c r="G43" s="442"/>
      <c r="H43" s="178"/>
      <c r="I43" s="866">
        <f t="shared" ref="I43:AZ43" si="9">$H$41*I9</f>
        <v>0</v>
      </c>
      <c r="J43" s="866">
        <f t="shared" si="9"/>
        <v>0</v>
      </c>
      <c r="K43" s="866">
        <f t="shared" si="9"/>
        <v>0</v>
      </c>
      <c r="L43" s="866">
        <f t="shared" si="9"/>
        <v>0</v>
      </c>
      <c r="M43" s="866">
        <f t="shared" si="9"/>
        <v>0</v>
      </c>
      <c r="N43" s="866">
        <f t="shared" si="9"/>
        <v>0</v>
      </c>
      <c r="O43" s="866">
        <f t="shared" si="9"/>
        <v>0</v>
      </c>
      <c r="P43" s="866">
        <f t="shared" si="9"/>
        <v>0</v>
      </c>
      <c r="Q43" s="866">
        <f t="shared" si="9"/>
        <v>0</v>
      </c>
      <c r="R43" s="866">
        <f t="shared" si="9"/>
        <v>0</v>
      </c>
      <c r="S43" s="866">
        <f t="shared" si="9"/>
        <v>0</v>
      </c>
      <c r="T43" s="866">
        <f t="shared" si="9"/>
        <v>0</v>
      </c>
      <c r="U43" s="866">
        <f t="shared" si="9"/>
        <v>0</v>
      </c>
      <c r="V43" s="866">
        <f t="shared" si="9"/>
        <v>0</v>
      </c>
      <c r="W43" s="866">
        <f t="shared" si="9"/>
        <v>0</v>
      </c>
      <c r="X43" s="866">
        <f t="shared" si="9"/>
        <v>0</v>
      </c>
      <c r="Y43" s="866">
        <f t="shared" si="9"/>
        <v>0</v>
      </c>
      <c r="Z43" s="866">
        <f t="shared" si="9"/>
        <v>0</v>
      </c>
      <c r="AA43" s="866">
        <f t="shared" si="9"/>
        <v>0</v>
      </c>
      <c r="AB43" s="866">
        <f t="shared" si="9"/>
        <v>0</v>
      </c>
      <c r="AC43" s="866">
        <f t="shared" si="9"/>
        <v>0</v>
      </c>
      <c r="AD43" s="866">
        <f t="shared" si="9"/>
        <v>0</v>
      </c>
      <c r="AE43" s="866">
        <f t="shared" si="9"/>
        <v>0</v>
      </c>
      <c r="AF43" s="866">
        <f t="shared" si="9"/>
        <v>0</v>
      </c>
      <c r="AG43" s="866">
        <f t="shared" si="9"/>
        <v>0</v>
      </c>
      <c r="AH43" s="866">
        <f t="shared" si="9"/>
        <v>0</v>
      </c>
      <c r="AI43" s="866">
        <f t="shared" si="9"/>
        <v>0</v>
      </c>
      <c r="AJ43" s="866">
        <f t="shared" si="9"/>
        <v>0</v>
      </c>
      <c r="AK43" s="866">
        <f t="shared" si="9"/>
        <v>0</v>
      </c>
      <c r="AL43" s="866">
        <f t="shared" si="9"/>
        <v>0</v>
      </c>
      <c r="AM43" s="866">
        <f t="shared" si="9"/>
        <v>0</v>
      </c>
      <c r="AN43" s="866">
        <f t="shared" si="9"/>
        <v>0</v>
      </c>
      <c r="AO43" s="866">
        <f t="shared" si="9"/>
        <v>0</v>
      </c>
      <c r="AP43" s="866">
        <f t="shared" si="9"/>
        <v>0</v>
      </c>
      <c r="AQ43" s="866">
        <f t="shared" si="9"/>
        <v>0</v>
      </c>
      <c r="AR43" s="866">
        <f t="shared" si="9"/>
        <v>0</v>
      </c>
      <c r="AS43" s="866">
        <f t="shared" si="9"/>
        <v>0</v>
      </c>
      <c r="AT43" s="866">
        <f t="shared" si="9"/>
        <v>0</v>
      </c>
      <c r="AU43" s="866">
        <f t="shared" si="9"/>
        <v>0</v>
      </c>
      <c r="AV43" s="866">
        <f t="shared" si="9"/>
        <v>0</v>
      </c>
      <c r="AW43" s="866">
        <f t="shared" si="9"/>
        <v>0</v>
      </c>
      <c r="AX43" s="866">
        <f t="shared" si="9"/>
        <v>0</v>
      </c>
      <c r="AY43" s="866">
        <f t="shared" si="9"/>
        <v>0</v>
      </c>
      <c r="AZ43" s="866">
        <f t="shared" si="9"/>
        <v>0</v>
      </c>
      <c r="BA43" s="282"/>
    </row>
    <row r="44" spans="1:53" s="17" customFormat="1" x14ac:dyDescent="0.25">
      <c r="A44" s="179"/>
      <c r="B44" s="172"/>
      <c r="C44" s="174"/>
      <c r="D44" s="171"/>
      <c r="E44" s="442"/>
      <c r="F44" s="442"/>
      <c r="G44" s="442"/>
      <c r="H44" s="178"/>
      <c r="I44" s="866"/>
      <c r="J44" s="866"/>
      <c r="K44" s="866"/>
      <c r="L44" s="866"/>
      <c r="M44" s="866"/>
      <c r="N44" s="866"/>
      <c r="O44" s="866"/>
      <c r="P44" s="866"/>
      <c r="Q44" s="866"/>
      <c r="R44" s="866"/>
      <c r="S44" s="866"/>
      <c r="T44" s="866"/>
      <c r="U44" s="866"/>
      <c r="V44" s="866"/>
      <c r="W44" s="866"/>
      <c r="X44" s="866"/>
      <c r="Y44" s="866"/>
      <c r="Z44" s="866"/>
      <c r="AA44" s="866"/>
      <c r="AB44" s="866"/>
      <c r="AC44" s="866"/>
      <c r="AD44" s="866"/>
      <c r="AE44" s="866"/>
      <c r="AF44" s="866"/>
      <c r="AG44" s="866"/>
      <c r="AH44" s="866"/>
      <c r="AI44" s="866"/>
      <c r="AJ44" s="866"/>
      <c r="AK44" s="866"/>
      <c r="AL44" s="866"/>
      <c r="AM44" s="866"/>
      <c r="AN44" s="866"/>
      <c r="AO44" s="866"/>
      <c r="AP44" s="866"/>
      <c r="AQ44" s="866"/>
      <c r="AR44" s="866"/>
      <c r="AS44" s="866"/>
      <c r="AT44" s="866"/>
      <c r="AU44" s="866"/>
      <c r="AV44" s="866"/>
      <c r="AW44" s="866"/>
      <c r="AX44" s="866"/>
      <c r="AY44" s="866"/>
      <c r="AZ44" s="866"/>
      <c r="BA44" s="282"/>
    </row>
    <row r="45" spans="1:53" s="17" customFormat="1" x14ac:dyDescent="0.25">
      <c r="A45" s="179"/>
      <c r="B45" s="172"/>
      <c r="C45" s="174"/>
      <c r="D45" s="171"/>
      <c r="E45" s="442" t="s">
        <v>407</v>
      </c>
      <c r="F45" s="442"/>
      <c r="G45" s="446" t="s">
        <v>296</v>
      </c>
      <c r="H45" s="870">
        <f>SUM(I45:AZ45)</f>
        <v>0</v>
      </c>
      <c r="I45" s="863">
        <f t="shared" ref="I45:AZ45" si="10">$H$40*I43*I4</f>
        <v>0</v>
      </c>
      <c r="J45" s="863">
        <f t="shared" si="10"/>
        <v>0</v>
      </c>
      <c r="K45" s="863">
        <f t="shared" si="10"/>
        <v>0</v>
      </c>
      <c r="L45" s="863">
        <f t="shared" si="10"/>
        <v>0</v>
      </c>
      <c r="M45" s="863">
        <f t="shared" si="10"/>
        <v>0</v>
      </c>
      <c r="N45" s="863">
        <f t="shared" si="10"/>
        <v>0</v>
      </c>
      <c r="O45" s="863">
        <f t="shared" si="10"/>
        <v>0</v>
      </c>
      <c r="P45" s="863">
        <f t="shared" si="10"/>
        <v>0</v>
      </c>
      <c r="Q45" s="863">
        <f t="shared" si="10"/>
        <v>0</v>
      </c>
      <c r="R45" s="863">
        <f t="shared" si="10"/>
        <v>0</v>
      </c>
      <c r="S45" s="863">
        <f t="shared" si="10"/>
        <v>0</v>
      </c>
      <c r="T45" s="863">
        <f t="shared" si="10"/>
        <v>0</v>
      </c>
      <c r="U45" s="863">
        <f t="shared" si="10"/>
        <v>0</v>
      </c>
      <c r="V45" s="863">
        <f t="shared" si="10"/>
        <v>0</v>
      </c>
      <c r="W45" s="863">
        <f t="shared" si="10"/>
        <v>0</v>
      </c>
      <c r="X45" s="863">
        <f t="shared" si="10"/>
        <v>0</v>
      </c>
      <c r="Y45" s="863">
        <f t="shared" si="10"/>
        <v>0</v>
      </c>
      <c r="Z45" s="863">
        <f t="shared" si="10"/>
        <v>0</v>
      </c>
      <c r="AA45" s="863">
        <f t="shared" si="10"/>
        <v>0</v>
      </c>
      <c r="AB45" s="863">
        <f t="shared" si="10"/>
        <v>0</v>
      </c>
      <c r="AC45" s="863">
        <f t="shared" si="10"/>
        <v>0</v>
      </c>
      <c r="AD45" s="863">
        <f t="shared" si="10"/>
        <v>0</v>
      </c>
      <c r="AE45" s="863">
        <f t="shared" si="10"/>
        <v>0</v>
      </c>
      <c r="AF45" s="863">
        <f t="shared" si="10"/>
        <v>0</v>
      </c>
      <c r="AG45" s="863">
        <f t="shared" si="10"/>
        <v>0</v>
      </c>
      <c r="AH45" s="863">
        <f t="shared" si="10"/>
        <v>0</v>
      </c>
      <c r="AI45" s="863">
        <f t="shared" si="10"/>
        <v>0</v>
      </c>
      <c r="AJ45" s="863">
        <f t="shared" si="10"/>
        <v>0</v>
      </c>
      <c r="AK45" s="863">
        <f t="shared" si="10"/>
        <v>0</v>
      </c>
      <c r="AL45" s="863">
        <f t="shared" si="10"/>
        <v>0</v>
      </c>
      <c r="AM45" s="863">
        <f t="shared" si="10"/>
        <v>0</v>
      </c>
      <c r="AN45" s="863">
        <f t="shared" si="10"/>
        <v>0</v>
      </c>
      <c r="AO45" s="863">
        <f t="shared" si="10"/>
        <v>0</v>
      </c>
      <c r="AP45" s="863">
        <f t="shared" si="10"/>
        <v>0</v>
      </c>
      <c r="AQ45" s="863">
        <f t="shared" si="10"/>
        <v>0</v>
      </c>
      <c r="AR45" s="863">
        <f t="shared" si="10"/>
        <v>0</v>
      </c>
      <c r="AS45" s="863">
        <f t="shared" si="10"/>
        <v>0</v>
      </c>
      <c r="AT45" s="863">
        <f t="shared" si="10"/>
        <v>0</v>
      </c>
      <c r="AU45" s="863">
        <f t="shared" si="10"/>
        <v>0</v>
      </c>
      <c r="AV45" s="863">
        <f t="shared" si="10"/>
        <v>0</v>
      </c>
      <c r="AW45" s="863">
        <f t="shared" si="10"/>
        <v>0</v>
      </c>
      <c r="AX45" s="863">
        <f t="shared" si="10"/>
        <v>0</v>
      </c>
      <c r="AY45" s="863">
        <f t="shared" si="10"/>
        <v>0</v>
      </c>
      <c r="AZ45" s="863">
        <f t="shared" si="10"/>
        <v>0</v>
      </c>
      <c r="BA45" s="282"/>
    </row>
    <row r="46" spans="1:53" s="17" customFormat="1" x14ac:dyDescent="0.25">
      <c r="A46" s="179"/>
      <c r="B46" s="172"/>
      <c r="C46" s="174"/>
      <c r="D46" s="171"/>
      <c r="E46" s="442" t="s">
        <v>408</v>
      </c>
      <c r="F46" s="442"/>
      <c r="G46" s="446" t="s">
        <v>409</v>
      </c>
      <c r="H46" s="870">
        <f>SUM(I46:AZ46)</f>
        <v>0</v>
      </c>
      <c r="I46" s="863">
        <f t="shared" ref="I46:AZ46" si="11">I45*I3</f>
        <v>0</v>
      </c>
      <c r="J46" s="863">
        <f t="shared" si="11"/>
        <v>0</v>
      </c>
      <c r="K46" s="863">
        <f t="shared" si="11"/>
        <v>0</v>
      </c>
      <c r="L46" s="863">
        <f t="shared" si="11"/>
        <v>0</v>
      </c>
      <c r="M46" s="863">
        <f t="shared" si="11"/>
        <v>0</v>
      </c>
      <c r="N46" s="863">
        <f t="shared" si="11"/>
        <v>0</v>
      </c>
      <c r="O46" s="863">
        <f t="shared" si="11"/>
        <v>0</v>
      </c>
      <c r="P46" s="863">
        <f t="shared" si="11"/>
        <v>0</v>
      </c>
      <c r="Q46" s="863">
        <f t="shared" si="11"/>
        <v>0</v>
      </c>
      <c r="R46" s="863">
        <f t="shared" si="11"/>
        <v>0</v>
      </c>
      <c r="S46" s="863">
        <f t="shared" si="11"/>
        <v>0</v>
      </c>
      <c r="T46" s="863">
        <f t="shared" si="11"/>
        <v>0</v>
      </c>
      <c r="U46" s="863">
        <f t="shared" si="11"/>
        <v>0</v>
      </c>
      <c r="V46" s="863">
        <f t="shared" si="11"/>
        <v>0</v>
      </c>
      <c r="W46" s="863">
        <f t="shared" si="11"/>
        <v>0</v>
      </c>
      <c r="X46" s="863">
        <f t="shared" si="11"/>
        <v>0</v>
      </c>
      <c r="Y46" s="863">
        <f t="shared" si="11"/>
        <v>0</v>
      </c>
      <c r="Z46" s="863">
        <f t="shared" si="11"/>
        <v>0</v>
      </c>
      <c r="AA46" s="863">
        <f t="shared" si="11"/>
        <v>0</v>
      </c>
      <c r="AB46" s="863">
        <f t="shared" si="11"/>
        <v>0</v>
      </c>
      <c r="AC46" s="863">
        <f t="shared" si="11"/>
        <v>0</v>
      </c>
      <c r="AD46" s="863">
        <f t="shared" si="11"/>
        <v>0</v>
      </c>
      <c r="AE46" s="863">
        <f t="shared" si="11"/>
        <v>0</v>
      </c>
      <c r="AF46" s="863">
        <f t="shared" si="11"/>
        <v>0</v>
      </c>
      <c r="AG46" s="863">
        <f t="shared" si="11"/>
        <v>0</v>
      </c>
      <c r="AH46" s="863">
        <f t="shared" si="11"/>
        <v>0</v>
      </c>
      <c r="AI46" s="863">
        <f t="shared" si="11"/>
        <v>0</v>
      </c>
      <c r="AJ46" s="863">
        <f t="shared" si="11"/>
        <v>0</v>
      </c>
      <c r="AK46" s="863">
        <f t="shared" si="11"/>
        <v>0</v>
      </c>
      <c r="AL46" s="863">
        <f t="shared" si="11"/>
        <v>0</v>
      </c>
      <c r="AM46" s="863">
        <f t="shared" si="11"/>
        <v>0</v>
      </c>
      <c r="AN46" s="863">
        <f t="shared" si="11"/>
        <v>0</v>
      </c>
      <c r="AO46" s="863">
        <f t="shared" si="11"/>
        <v>0</v>
      </c>
      <c r="AP46" s="863">
        <f t="shared" si="11"/>
        <v>0</v>
      </c>
      <c r="AQ46" s="863">
        <f t="shared" si="11"/>
        <v>0</v>
      </c>
      <c r="AR46" s="863">
        <f t="shared" si="11"/>
        <v>0</v>
      </c>
      <c r="AS46" s="863">
        <f t="shared" si="11"/>
        <v>0</v>
      </c>
      <c r="AT46" s="863">
        <f t="shared" si="11"/>
        <v>0</v>
      </c>
      <c r="AU46" s="863">
        <f t="shared" si="11"/>
        <v>0</v>
      </c>
      <c r="AV46" s="863">
        <f t="shared" si="11"/>
        <v>0</v>
      </c>
      <c r="AW46" s="863">
        <f t="shared" si="11"/>
        <v>0</v>
      </c>
      <c r="AX46" s="863">
        <f t="shared" si="11"/>
        <v>0</v>
      </c>
      <c r="AY46" s="863">
        <f t="shared" si="11"/>
        <v>0</v>
      </c>
      <c r="AZ46" s="863">
        <f t="shared" si="11"/>
        <v>0</v>
      </c>
      <c r="BA46" s="282"/>
    </row>
    <row r="47" spans="1:53" x14ac:dyDescent="0.25">
      <c r="A47" s="70"/>
      <c r="B47" s="172"/>
      <c r="C47" s="174"/>
      <c r="D47" s="171"/>
      <c r="E47" s="442"/>
      <c r="F47" s="442"/>
      <c r="G47" s="442"/>
      <c r="H47" s="198"/>
      <c r="I47" s="152"/>
      <c r="J47" s="152"/>
      <c r="K47" s="152"/>
      <c r="L47" s="152"/>
      <c r="M47" s="152"/>
      <c r="N47" s="152"/>
      <c r="O47" s="152"/>
      <c r="P47" s="152"/>
      <c r="Q47" s="152"/>
      <c r="R47" s="152"/>
      <c r="S47" s="152"/>
      <c r="T47" s="152"/>
      <c r="U47" s="152"/>
      <c r="V47" s="152"/>
      <c r="W47" s="152"/>
      <c r="X47" s="152"/>
      <c r="Y47" s="152"/>
      <c r="Z47" s="152"/>
      <c r="AA47" s="152"/>
      <c r="AB47" s="152"/>
      <c r="AC47" s="152"/>
      <c r="AD47" s="152"/>
      <c r="AE47" s="152"/>
      <c r="AF47" s="152"/>
      <c r="AG47" s="152"/>
      <c r="AH47" s="152"/>
      <c r="AI47" s="152"/>
      <c r="AJ47" s="152"/>
      <c r="AK47" s="152"/>
      <c r="AL47" s="152"/>
      <c r="AM47" s="152"/>
      <c r="AN47" s="152"/>
      <c r="AO47" s="152"/>
      <c r="AP47" s="152"/>
      <c r="AQ47" s="152"/>
      <c r="AR47" s="152"/>
      <c r="AS47" s="152"/>
      <c r="AT47" s="152"/>
      <c r="AU47" s="152"/>
      <c r="AV47" s="152"/>
      <c r="AW47" s="152"/>
      <c r="AX47" s="152"/>
      <c r="AY47" s="152"/>
      <c r="AZ47" s="152"/>
      <c r="BA47" s="168"/>
    </row>
    <row r="48" spans="1:53" x14ac:dyDescent="0.25">
      <c r="C48" s="174" t="s">
        <v>401</v>
      </c>
      <c r="E48" s="442"/>
      <c r="F48" s="442"/>
      <c r="G48" s="442"/>
      <c r="H48" s="314"/>
    </row>
    <row r="49" spans="3:53" x14ac:dyDescent="0.25">
      <c r="C49" s="174"/>
      <c r="D49" s="171"/>
      <c r="E49" s="442"/>
      <c r="F49" s="442"/>
      <c r="G49" s="442"/>
      <c r="H49" s="314"/>
    </row>
    <row r="50" spans="3:53" x14ac:dyDescent="0.25">
      <c r="C50" s="174"/>
      <c r="D50" s="171" t="s">
        <v>249</v>
      </c>
      <c r="E50" s="442"/>
      <c r="F50" s="442"/>
      <c r="G50" s="442"/>
      <c r="H50" s="314"/>
    </row>
    <row r="51" spans="3:53" x14ac:dyDescent="0.25">
      <c r="C51" s="174"/>
      <c r="D51" s="171"/>
      <c r="E51" s="441" t="str">
        <f>'Stock Value'!E120</f>
        <v>Total Output Multiplier</v>
      </c>
      <c r="F51" s="441" t="str">
        <f>'Stock Value'!F120</f>
        <v>UTA 2017</v>
      </c>
      <c r="G51" s="441" t="str">
        <f>'Stock Value'!G120</f>
        <v>Multiplier</v>
      </c>
      <c r="H51" s="154">
        <f>'Stock Value'!H120</f>
        <v>1.2</v>
      </c>
    </row>
    <row r="52" spans="3:53" x14ac:dyDescent="0.25">
      <c r="C52" s="174"/>
      <c r="D52" s="171"/>
      <c r="E52" s="444" t="str">
        <f>E45</f>
        <v>Day Trip Tourists Total Expenditure</v>
      </c>
      <c r="F52" s="444">
        <f t="shared" ref="F52:AZ52" si="12">F45</f>
        <v>0</v>
      </c>
      <c r="G52" s="444" t="str">
        <f t="shared" si="12"/>
        <v>2021$s</v>
      </c>
      <c r="H52" s="862">
        <f t="shared" si="12"/>
        <v>0</v>
      </c>
      <c r="I52" s="862">
        <f t="shared" si="12"/>
        <v>0</v>
      </c>
      <c r="J52" s="862">
        <f t="shared" si="12"/>
        <v>0</v>
      </c>
      <c r="K52" s="862">
        <f t="shared" si="12"/>
        <v>0</v>
      </c>
      <c r="L52" s="862">
        <f t="shared" si="12"/>
        <v>0</v>
      </c>
      <c r="M52" s="862">
        <f t="shared" si="12"/>
        <v>0</v>
      </c>
      <c r="N52" s="862">
        <f t="shared" si="12"/>
        <v>0</v>
      </c>
      <c r="O52" s="862">
        <f t="shared" si="12"/>
        <v>0</v>
      </c>
      <c r="P52" s="862">
        <f t="shared" si="12"/>
        <v>0</v>
      </c>
      <c r="Q52" s="862">
        <f t="shared" si="12"/>
        <v>0</v>
      </c>
      <c r="R52" s="862">
        <f t="shared" si="12"/>
        <v>0</v>
      </c>
      <c r="S52" s="862">
        <f t="shared" si="12"/>
        <v>0</v>
      </c>
      <c r="T52" s="862">
        <f t="shared" si="12"/>
        <v>0</v>
      </c>
      <c r="U52" s="862">
        <f t="shared" si="12"/>
        <v>0</v>
      </c>
      <c r="V52" s="862">
        <f t="shared" si="12"/>
        <v>0</v>
      </c>
      <c r="W52" s="862">
        <f t="shared" si="12"/>
        <v>0</v>
      </c>
      <c r="X52" s="862">
        <f t="shared" si="12"/>
        <v>0</v>
      </c>
      <c r="Y52" s="862">
        <f t="shared" si="12"/>
        <v>0</v>
      </c>
      <c r="Z52" s="862">
        <f t="shared" si="12"/>
        <v>0</v>
      </c>
      <c r="AA52" s="862">
        <f t="shared" si="12"/>
        <v>0</v>
      </c>
      <c r="AB52" s="862">
        <f t="shared" si="12"/>
        <v>0</v>
      </c>
      <c r="AC52" s="862">
        <f t="shared" si="12"/>
        <v>0</v>
      </c>
      <c r="AD52" s="862">
        <f t="shared" si="12"/>
        <v>0</v>
      </c>
      <c r="AE52" s="862">
        <f t="shared" si="12"/>
        <v>0</v>
      </c>
      <c r="AF52" s="862">
        <f t="shared" si="12"/>
        <v>0</v>
      </c>
      <c r="AG52" s="862">
        <f t="shared" si="12"/>
        <v>0</v>
      </c>
      <c r="AH52" s="862">
        <f t="shared" si="12"/>
        <v>0</v>
      </c>
      <c r="AI52" s="862">
        <f t="shared" si="12"/>
        <v>0</v>
      </c>
      <c r="AJ52" s="862">
        <f t="shared" si="12"/>
        <v>0</v>
      </c>
      <c r="AK52" s="862">
        <f t="shared" si="12"/>
        <v>0</v>
      </c>
      <c r="AL52" s="862">
        <f t="shared" si="12"/>
        <v>0</v>
      </c>
      <c r="AM52" s="862">
        <f t="shared" si="12"/>
        <v>0</v>
      </c>
      <c r="AN52" s="862">
        <f t="shared" si="12"/>
        <v>0</v>
      </c>
      <c r="AO52" s="862">
        <f t="shared" si="12"/>
        <v>0</v>
      </c>
      <c r="AP52" s="862">
        <f t="shared" si="12"/>
        <v>0</v>
      </c>
      <c r="AQ52" s="862">
        <f t="shared" si="12"/>
        <v>0</v>
      </c>
      <c r="AR52" s="862">
        <f t="shared" si="12"/>
        <v>0</v>
      </c>
      <c r="AS52" s="862">
        <f t="shared" si="12"/>
        <v>0</v>
      </c>
      <c r="AT52" s="862">
        <f t="shared" si="12"/>
        <v>0</v>
      </c>
      <c r="AU52" s="862">
        <f t="shared" si="12"/>
        <v>0</v>
      </c>
      <c r="AV52" s="862">
        <f t="shared" si="12"/>
        <v>0</v>
      </c>
      <c r="AW52" s="862">
        <f t="shared" si="12"/>
        <v>0</v>
      </c>
      <c r="AX52" s="862">
        <f t="shared" si="12"/>
        <v>0</v>
      </c>
      <c r="AY52" s="862">
        <f t="shared" si="12"/>
        <v>0</v>
      </c>
      <c r="AZ52" s="862">
        <f t="shared" si="12"/>
        <v>0</v>
      </c>
    </row>
    <row r="53" spans="3:53" x14ac:dyDescent="0.25">
      <c r="E53" s="443" t="s">
        <v>410</v>
      </c>
      <c r="F53" s="445"/>
      <c r="G53" s="445" t="s">
        <v>296</v>
      </c>
      <c r="H53" s="436">
        <f>SUM(I53:AZ53)</f>
        <v>0</v>
      </c>
      <c r="I53" s="867">
        <f>$H$51*I52</f>
        <v>0</v>
      </c>
      <c r="J53" s="867">
        <f t="shared" ref="J53:AZ53" si="13">$H$51*J52</f>
        <v>0</v>
      </c>
      <c r="K53" s="867">
        <f t="shared" si="13"/>
        <v>0</v>
      </c>
      <c r="L53" s="867">
        <f t="shared" si="13"/>
        <v>0</v>
      </c>
      <c r="M53" s="867">
        <f t="shared" si="13"/>
        <v>0</v>
      </c>
      <c r="N53" s="867">
        <f t="shared" si="13"/>
        <v>0</v>
      </c>
      <c r="O53" s="867">
        <f t="shared" si="13"/>
        <v>0</v>
      </c>
      <c r="P53" s="867">
        <f t="shared" si="13"/>
        <v>0</v>
      </c>
      <c r="Q53" s="867">
        <f t="shared" si="13"/>
        <v>0</v>
      </c>
      <c r="R53" s="867">
        <f t="shared" si="13"/>
        <v>0</v>
      </c>
      <c r="S53" s="867">
        <f t="shared" si="13"/>
        <v>0</v>
      </c>
      <c r="T53" s="867">
        <f t="shared" si="13"/>
        <v>0</v>
      </c>
      <c r="U53" s="867">
        <f t="shared" si="13"/>
        <v>0</v>
      </c>
      <c r="V53" s="867">
        <f t="shared" si="13"/>
        <v>0</v>
      </c>
      <c r="W53" s="867">
        <f t="shared" si="13"/>
        <v>0</v>
      </c>
      <c r="X53" s="867">
        <f t="shared" si="13"/>
        <v>0</v>
      </c>
      <c r="Y53" s="867">
        <f t="shared" si="13"/>
        <v>0</v>
      </c>
      <c r="Z53" s="867">
        <f t="shared" si="13"/>
        <v>0</v>
      </c>
      <c r="AA53" s="867">
        <f t="shared" si="13"/>
        <v>0</v>
      </c>
      <c r="AB53" s="867">
        <f t="shared" si="13"/>
        <v>0</v>
      </c>
      <c r="AC53" s="867">
        <f t="shared" si="13"/>
        <v>0</v>
      </c>
      <c r="AD53" s="867">
        <f t="shared" si="13"/>
        <v>0</v>
      </c>
      <c r="AE53" s="867">
        <f t="shared" si="13"/>
        <v>0</v>
      </c>
      <c r="AF53" s="867">
        <f t="shared" si="13"/>
        <v>0</v>
      </c>
      <c r="AG53" s="867">
        <f t="shared" si="13"/>
        <v>0</v>
      </c>
      <c r="AH53" s="867">
        <f t="shared" si="13"/>
        <v>0</v>
      </c>
      <c r="AI53" s="867">
        <f t="shared" si="13"/>
        <v>0</v>
      </c>
      <c r="AJ53" s="867">
        <f t="shared" si="13"/>
        <v>0</v>
      </c>
      <c r="AK53" s="867">
        <f t="shared" si="13"/>
        <v>0</v>
      </c>
      <c r="AL53" s="867">
        <f t="shared" si="13"/>
        <v>0</v>
      </c>
      <c r="AM53" s="867">
        <f t="shared" si="13"/>
        <v>0</v>
      </c>
      <c r="AN53" s="867">
        <f t="shared" si="13"/>
        <v>0</v>
      </c>
      <c r="AO53" s="867">
        <f t="shared" si="13"/>
        <v>0</v>
      </c>
      <c r="AP53" s="867">
        <f t="shared" si="13"/>
        <v>0</v>
      </c>
      <c r="AQ53" s="867">
        <f t="shared" si="13"/>
        <v>0</v>
      </c>
      <c r="AR53" s="867">
        <f t="shared" si="13"/>
        <v>0</v>
      </c>
      <c r="AS53" s="867">
        <f t="shared" si="13"/>
        <v>0</v>
      </c>
      <c r="AT53" s="867">
        <f t="shared" si="13"/>
        <v>0</v>
      </c>
      <c r="AU53" s="867">
        <f t="shared" si="13"/>
        <v>0</v>
      </c>
      <c r="AV53" s="867">
        <f t="shared" si="13"/>
        <v>0</v>
      </c>
      <c r="AW53" s="867">
        <f t="shared" si="13"/>
        <v>0</v>
      </c>
      <c r="AX53" s="867">
        <f t="shared" si="13"/>
        <v>0</v>
      </c>
      <c r="AY53" s="867">
        <f t="shared" si="13"/>
        <v>0</v>
      </c>
      <c r="AZ53" s="867">
        <f t="shared" si="13"/>
        <v>0</v>
      </c>
      <c r="BA53" s="168"/>
    </row>
    <row r="54" spans="3:53" x14ac:dyDescent="0.25">
      <c r="I54" s="146"/>
      <c r="J54" s="146"/>
      <c r="K54" s="146"/>
      <c r="L54" s="146"/>
      <c r="M54" s="146"/>
      <c r="N54" s="146"/>
      <c r="O54" s="146"/>
      <c r="P54" s="146"/>
      <c r="Q54" s="146"/>
      <c r="R54" s="146"/>
      <c r="S54" s="146"/>
      <c r="T54" s="146"/>
      <c r="U54" s="146"/>
      <c r="V54" s="146"/>
      <c r="W54" s="146"/>
      <c r="X54" s="146"/>
      <c r="Y54" s="146"/>
      <c r="Z54" s="146"/>
      <c r="AA54" s="146"/>
      <c r="AB54" s="146"/>
      <c r="AC54" s="146"/>
      <c r="AD54" s="146"/>
      <c r="AE54" s="146"/>
      <c r="AF54" s="146"/>
      <c r="AG54" s="146"/>
      <c r="AH54" s="146"/>
      <c r="AI54" s="146"/>
      <c r="AJ54" s="146"/>
      <c r="AK54" s="146"/>
      <c r="AL54" s="146"/>
      <c r="AM54" s="146"/>
      <c r="AN54" s="146"/>
      <c r="AO54" s="146"/>
      <c r="AP54" s="146"/>
      <c r="AQ54" s="146"/>
      <c r="AR54" s="146"/>
      <c r="AS54" s="146"/>
      <c r="AT54" s="146"/>
      <c r="AU54" s="146"/>
      <c r="AV54" s="146"/>
      <c r="AW54" s="146"/>
      <c r="AX54" s="146"/>
      <c r="AY54" s="146"/>
      <c r="AZ54" s="146"/>
    </row>
    <row r="55" spans="3:53" x14ac:dyDescent="0.25">
      <c r="D55" s="171" t="s">
        <v>252</v>
      </c>
      <c r="E55" s="442"/>
      <c r="F55" s="442"/>
      <c r="G55" s="442"/>
      <c r="H55" s="314"/>
    </row>
    <row r="56" spans="3:53" x14ac:dyDescent="0.25">
      <c r="D56" s="171"/>
      <c r="E56" s="441" t="str">
        <f>'Stock Value'!E121</f>
        <v># Jobs per $Million Multplier</v>
      </c>
      <c r="F56" s="441" t="str">
        <f>'Stock Value'!F121</f>
        <v>UTA 2017</v>
      </c>
      <c r="G56" s="441" t="str">
        <f>'Stock Value'!G121</f>
        <v>Multiplier</v>
      </c>
      <c r="H56" s="154">
        <f>'Stock Value'!H121</f>
        <v>16.079999999999998</v>
      </c>
    </row>
    <row r="57" spans="3:53" x14ac:dyDescent="0.25">
      <c r="D57" s="171"/>
      <c r="E57" s="442" t="s">
        <v>403</v>
      </c>
      <c r="F57" s="442" t="s">
        <v>93</v>
      </c>
      <c r="G57" s="442" t="s">
        <v>347</v>
      </c>
      <c r="H57" s="178">
        <f>H56/1000000</f>
        <v>1.6079999999999999E-5</v>
      </c>
    </row>
    <row r="58" spans="3:53" x14ac:dyDescent="0.25">
      <c r="D58" s="171"/>
      <c r="E58" s="444" t="str">
        <f>E45</f>
        <v>Day Trip Tourists Total Expenditure</v>
      </c>
      <c r="F58" s="444">
        <f t="shared" ref="F58:AZ58" si="14">F45</f>
        <v>0</v>
      </c>
      <c r="G58" s="444" t="str">
        <f t="shared" si="14"/>
        <v>2021$s</v>
      </c>
      <c r="H58" s="862">
        <f t="shared" si="14"/>
        <v>0</v>
      </c>
      <c r="I58" s="862">
        <f t="shared" si="14"/>
        <v>0</v>
      </c>
      <c r="J58" s="862">
        <f t="shared" si="14"/>
        <v>0</v>
      </c>
      <c r="K58" s="862">
        <f t="shared" si="14"/>
        <v>0</v>
      </c>
      <c r="L58" s="862">
        <f t="shared" si="14"/>
        <v>0</v>
      </c>
      <c r="M58" s="862">
        <f t="shared" si="14"/>
        <v>0</v>
      </c>
      <c r="N58" s="862">
        <f t="shared" si="14"/>
        <v>0</v>
      </c>
      <c r="O58" s="862">
        <f t="shared" si="14"/>
        <v>0</v>
      </c>
      <c r="P58" s="862">
        <f t="shared" si="14"/>
        <v>0</v>
      </c>
      <c r="Q58" s="862">
        <f t="shared" si="14"/>
        <v>0</v>
      </c>
      <c r="R58" s="862">
        <f t="shared" si="14"/>
        <v>0</v>
      </c>
      <c r="S58" s="862">
        <f t="shared" si="14"/>
        <v>0</v>
      </c>
      <c r="T58" s="862">
        <f t="shared" si="14"/>
        <v>0</v>
      </c>
      <c r="U58" s="862">
        <f t="shared" si="14"/>
        <v>0</v>
      </c>
      <c r="V58" s="862">
        <f t="shared" si="14"/>
        <v>0</v>
      </c>
      <c r="W58" s="862">
        <f t="shared" si="14"/>
        <v>0</v>
      </c>
      <c r="X58" s="862">
        <f t="shared" si="14"/>
        <v>0</v>
      </c>
      <c r="Y58" s="862">
        <f t="shared" si="14"/>
        <v>0</v>
      </c>
      <c r="Z58" s="862">
        <f t="shared" si="14"/>
        <v>0</v>
      </c>
      <c r="AA58" s="862">
        <f t="shared" si="14"/>
        <v>0</v>
      </c>
      <c r="AB58" s="862">
        <f t="shared" si="14"/>
        <v>0</v>
      </c>
      <c r="AC58" s="862">
        <f t="shared" si="14"/>
        <v>0</v>
      </c>
      <c r="AD58" s="862">
        <f t="shared" si="14"/>
        <v>0</v>
      </c>
      <c r="AE58" s="862">
        <f t="shared" si="14"/>
        <v>0</v>
      </c>
      <c r="AF58" s="862">
        <f t="shared" si="14"/>
        <v>0</v>
      </c>
      <c r="AG58" s="862">
        <f t="shared" si="14"/>
        <v>0</v>
      </c>
      <c r="AH58" s="862">
        <f t="shared" si="14"/>
        <v>0</v>
      </c>
      <c r="AI58" s="862">
        <f t="shared" si="14"/>
        <v>0</v>
      </c>
      <c r="AJ58" s="862">
        <f t="shared" si="14"/>
        <v>0</v>
      </c>
      <c r="AK58" s="862">
        <f t="shared" si="14"/>
        <v>0</v>
      </c>
      <c r="AL58" s="862">
        <f t="shared" si="14"/>
        <v>0</v>
      </c>
      <c r="AM58" s="862">
        <f t="shared" si="14"/>
        <v>0</v>
      </c>
      <c r="AN58" s="862">
        <f t="shared" si="14"/>
        <v>0</v>
      </c>
      <c r="AO58" s="862">
        <f t="shared" si="14"/>
        <v>0</v>
      </c>
      <c r="AP58" s="862">
        <f t="shared" si="14"/>
        <v>0</v>
      </c>
      <c r="AQ58" s="862">
        <f t="shared" si="14"/>
        <v>0</v>
      </c>
      <c r="AR58" s="862">
        <f t="shared" si="14"/>
        <v>0</v>
      </c>
      <c r="AS58" s="862">
        <f t="shared" si="14"/>
        <v>0</v>
      </c>
      <c r="AT58" s="862">
        <f t="shared" si="14"/>
        <v>0</v>
      </c>
      <c r="AU58" s="862">
        <f t="shared" si="14"/>
        <v>0</v>
      </c>
      <c r="AV58" s="862">
        <f t="shared" si="14"/>
        <v>0</v>
      </c>
      <c r="AW58" s="862">
        <f t="shared" si="14"/>
        <v>0</v>
      </c>
      <c r="AX58" s="862">
        <f t="shared" si="14"/>
        <v>0</v>
      </c>
      <c r="AY58" s="862">
        <f t="shared" si="14"/>
        <v>0</v>
      </c>
      <c r="AZ58" s="862">
        <f t="shared" si="14"/>
        <v>0</v>
      </c>
    </row>
    <row r="59" spans="3:53" x14ac:dyDescent="0.25">
      <c r="E59" s="443" t="s">
        <v>411</v>
      </c>
      <c r="F59" s="445"/>
      <c r="G59" s="445"/>
      <c r="H59" s="436">
        <f>SUM(I59:AZ59)</f>
        <v>0</v>
      </c>
      <c r="I59" s="868">
        <f>$H$57*I58</f>
        <v>0</v>
      </c>
      <c r="J59" s="868">
        <f t="shared" ref="J59:AZ59" si="15">$H$57*J58</f>
        <v>0</v>
      </c>
      <c r="K59" s="868">
        <f t="shared" si="15"/>
        <v>0</v>
      </c>
      <c r="L59" s="868">
        <f t="shared" si="15"/>
        <v>0</v>
      </c>
      <c r="M59" s="868">
        <f t="shared" si="15"/>
        <v>0</v>
      </c>
      <c r="N59" s="868">
        <f t="shared" si="15"/>
        <v>0</v>
      </c>
      <c r="O59" s="868">
        <f t="shared" si="15"/>
        <v>0</v>
      </c>
      <c r="P59" s="868">
        <f t="shared" si="15"/>
        <v>0</v>
      </c>
      <c r="Q59" s="868">
        <f t="shared" si="15"/>
        <v>0</v>
      </c>
      <c r="R59" s="868">
        <f t="shared" si="15"/>
        <v>0</v>
      </c>
      <c r="S59" s="868">
        <f t="shared" si="15"/>
        <v>0</v>
      </c>
      <c r="T59" s="868">
        <f t="shared" si="15"/>
        <v>0</v>
      </c>
      <c r="U59" s="868">
        <f t="shared" si="15"/>
        <v>0</v>
      </c>
      <c r="V59" s="868">
        <f t="shared" si="15"/>
        <v>0</v>
      </c>
      <c r="W59" s="868">
        <f t="shared" si="15"/>
        <v>0</v>
      </c>
      <c r="X59" s="868">
        <f t="shared" si="15"/>
        <v>0</v>
      </c>
      <c r="Y59" s="868">
        <f t="shared" si="15"/>
        <v>0</v>
      </c>
      <c r="Z59" s="868">
        <f t="shared" si="15"/>
        <v>0</v>
      </c>
      <c r="AA59" s="868">
        <f t="shared" si="15"/>
        <v>0</v>
      </c>
      <c r="AB59" s="868">
        <f t="shared" si="15"/>
        <v>0</v>
      </c>
      <c r="AC59" s="868">
        <f t="shared" si="15"/>
        <v>0</v>
      </c>
      <c r="AD59" s="868">
        <f t="shared" si="15"/>
        <v>0</v>
      </c>
      <c r="AE59" s="868">
        <f t="shared" si="15"/>
        <v>0</v>
      </c>
      <c r="AF59" s="868">
        <f t="shared" si="15"/>
        <v>0</v>
      </c>
      <c r="AG59" s="868">
        <f t="shared" si="15"/>
        <v>0</v>
      </c>
      <c r="AH59" s="868">
        <f t="shared" si="15"/>
        <v>0</v>
      </c>
      <c r="AI59" s="868">
        <f t="shared" si="15"/>
        <v>0</v>
      </c>
      <c r="AJ59" s="868">
        <f t="shared" si="15"/>
        <v>0</v>
      </c>
      <c r="AK59" s="868">
        <f t="shared" si="15"/>
        <v>0</v>
      </c>
      <c r="AL59" s="868">
        <f t="shared" si="15"/>
        <v>0</v>
      </c>
      <c r="AM59" s="868">
        <f t="shared" si="15"/>
        <v>0</v>
      </c>
      <c r="AN59" s="868">
        <f t="shared" si="15"/>
        <v>0</v>
      </c>
      <c r="AO59" s="868">
        <f t="shared" si="15"/>
        <v>0</v>
      </c>
      <c r="AP59" s="868">
        <f t="shared" si="15"/>
        <v>0</v>
      </c>
      <c r="AQ59" s="868">
        <f t="shared" si="15"/>
        <v>0</v>
      </c>
      <c r="AR59" s="868">
        <f t="shared" si="15"/>
        <v>0</v>
      </c>
      <c r="AS59" s="868">
        <f t="shared" si="15"/>
        <v>0</v>
      </c>
      <c r="AT59" s="868">
        <f t="shared" si="15"/>
        <v>0</v>
      </c>
      <c r="AU59" s="868">
        <f t="shared" si="15"/>
        <v>0</v>
      </c>
      <c r="AV59" s="868">
        <f t="shared" si="15"/>
        <v>0</v>
      </c>
      <c r="AW59" s="868">
        <f t="shared" si="15"/>
        <v>0</v>
      </c>
      <c r="AX59" s="868">
        <f t="shared" si="15"/>
        <v>0</v>
      </c>
      <c r="AY59" s="868">
        <f t="shared" si="15"/>
        <v>0</v>
      </c>
      <c r="AZ59" s="868">
        <f t="shared" si="15"/>
        <v>0</v>
      </c>
      <c r="BA59" s="168"/>
    </row>
    <row r="60" spans="3:53" x14ac:dyDescent="0.25">
      <c r="I60" s="146"/>
      <c r="J60" s="146"/>
      <c r="K60" s="146"/>
      <c r="L60" s="146"/>
      <c r="M60" s="146"/>
      <c r="N60" s="146"/>
      <c r="O60" s="146"/>
      <c r="P60" s="146"/>
      <c r="Q60" s="146"/>
      <c r="R60" s="146"/>
      <c r="S60" s="146"/>
      <c r="T60" s="146"/>
      <c r="U60" s="146"/>
      <c r="V60" s="146"/>
      <c r="W60" s="146"/>
      <c r="X60" s="146"/>
      <c r="Y60" s="146"/>
      <c r="Z60" s="146"/>
      <c r="AA60" s="146"/>
      <c r="AB60" s="146"/>
      <c r="AC60" s="146"/>
      <c r="AD60" s="146"/>
      <c r="AE60" s="146"/>
      <c r="AF60" s="146"/>
      <c r="AG60" s="146"/>
      <c r="AH60" s="146"/>
      <c r="AI60" s="146"/>
      <c r="AJ60" s="146"/>
      <c r="AK60" s="146"/>
      <c r="AL60" s="146"/>
      <c r="AM60" s="146"/>
      <c r="AN60" s="146"/>
      <c r="AO60" s="146"/>
      <c r="AP60" s="146"/>
      <c r="AQ60" s="146"/>
      <c r="AR60" s="146"/>
      <c r="AS60" s="146"/>
      <c r="AT60" s="146"/>
      <c r="AU60" s="146"/>
      <c r="AV60" s="146"/>
      <c r="AW60" s="146"/>
      <c r="AX60" s="146"/>
      <c r="AY60" s="146"/>
      <c r="AZ60" s="146"/>
    </row>
    <row r="61" spans="3:53" x14ac:dyDescent="0.25">
      <c r="D61" s="171" t="s">
        <v>249</v>
      </c>
      <c r="E61" s="442"/>
      <c r="F61" s="442"/>
      <c r="G61" s="442"/>
      <c r="H61" s="314"/>
    </row>
    <row r="62" spans="3:53" x14ac:dyDescent="0.25">
      <c r="D62" s="171"/>
      <c r="E62" s="441" t="str">
        <f>'Stock Value'!E122</f>
        <v>$ Income Multiplier</v>
      </c>
      <c r="F62" s="441" t="str">
        <f>'Stock Value'!F122</f>
        <v>UTA 2017</v>
      </c>
      <c r="G62" s="441" t="str">
        <f>'Stock Value'!G122</f>
        <v>Multiplier</v>
      </c>
      <c r="H62" s="154">
        <f>'Stock Value'!H122</f>
        <v>0.4</v>
      </c>
    </row>
    <row r="63" spans="3:53" x14ac:dyDescent="0.25">
      <c r="D63" s="171"/>
      <c r="E63" s="444" t="str">
        <f>E45</f>
        <v>Day Trip Tourists Total Expenditure</v>
      </c>
      <c r="F63" s="444">
        <f t="shared" ref="F63:AZ63" si="16">F45</f>
        <v>0</v>
      </c>
      <c r="G63" s="444" t="str">
        <f t="shared" si="16"/>
        <v>2021$s</v>
      </c>
      <c r="H63" s="862">
        <f t="shared" si="16"/>
        <v>0</v>
      </c>
      <c r="I63" s="862">
        <f t="shared" si="16"/>
        <v>0</v>
      </c>
      <c r="J63" s="862">
        <f t="shared" si="16"/>
        <v>0</v>
      </c>
      <c r="K63" s="862">
        <f t="shared" si="16"/>
        <v>0</v>
      </c>
      <c r="L63" s="862">
        <f t="shared" si="16"/>
        <v>0</v>
      </c>
      <c r="M63" s="862">
        <f t="shared" si="16"/>
        <v>0</v>
      </c>
      <c r="N63" s="862">
        <f t="shared" si="16"/>
        <v>0</v>
      </c>
      <c r="O63" s="862">
        <f t="shared" si="16"/>
        <v>0</v>
      </c>
      <c r="P63" s="862">
        <f t="shared" si="16"/>
        <v>0</v>
      </c>
      <c r="Q63" s="862">
        <f t="shared" si="16"/>
        <v>0</v>
      </c>
      <c r="R63" s="862">
        <f t="shared" si="16"/>
        <v>0</v>
      </c>
      <c r="S63" s="862">
        <f t="shared" si="16"/>
        <v>0</v>
      </c>
      <c r="T63" s="862">
        <f t="shared" si="16"/>
        <v>0</v>
      </c>
      <c r="U63" s="862">
        <f t="shared" si="16"/>
        <v>0</v>
      </c>
      <c r="V63" s="862">
        <f t="shared" si="16"/>
        <v>0</v>
      </c>
      <c r="W63" s="862">
        <f t="shared" si="16"/>
        <v>0</v>
      </c>
      <c r="X63" s="862">
        <f t="shared" si="16"/>
        <v>0</v>
      </c>
      <c r="Y63" s="862">
        <f t="shared" si="16"/>
        <v>0</v>
      </c>
      <c r="Z63" s="862">
        <f t="shared" si="16"/>
        <v>0</v>
      </c>
      <c r="AA63" s="862">
        <f t="shared" si="16"/>
        <v>0</v>
      </c>
      <c r="AB63" s="862">
        <f t="shared" si="16"/>
        <v>0</v>
      </c>
      <c r="AC63" s="862">
        <f t="shared" si="16"/>
        <v>0</v>
      </c>
      <c r="AD63" s="862">
        <f t="shared" si="16"/>
        <v>0</v>
      </c>
      <c r="AE63" s="862">
        <f t="shared" si="16"/>
        <v>0</v>
      </c>
      <c r="AF63" s="862">
        <f t="shared" si="16"/>
        <v>0</v>
      </c>
      <c r="AG63" s="862">
        <f t="shared" si="16"/>
        <v>0</v>
      </c>
      <c r="AH63" s="862">
        <f t="shared" si="16"/>
        <v>0</v>
      </c>
      <c r="AI63" s="862">
        <f t="shared" si="16"/>
        <v>0</v>
      </c>
      <c r="AJ63" s="862">
        <f t="shared" si="16"/>
        <v>0</v>
      </c>
      <c r="AK63" s="862">
        <f t="shared" si="16"/>
        <v>0</v>
      </c>
      <c r="AL63" s="862">
        <f t="shared" si="16"/>
        <v>0</v>
      </c>
      <c r="AM63" s="862">
        <f t="shared" si="16"/>
        <v>0</v>
      </c>
      <c r="AN63" s="862">
        <f t="shared" si="16"/>
        <v>0</v>
      </c>
      <c r="AO63" s="862">
        <f t="shared" si="16"/>
        <v>0</v>
      </c>
      <c r="AP63" s="862">
        <f t="shared" si="16"/>
        <v>0</v>
      </c>
      <c r="AQ63" s="862">
        <f t="shared" si="16"/>
        <v>0</v>
      </c>
      <c r="AR63" s="862">
        <f t="shared" si="16"/>
        <v>0</v>
      </c>
      <c r="AS63" s="862">
        <f t="shared" si="16"/>
        <v>0</v>
      </c>
      <c r="AT63" s="862">
        <f t="shared" si="16"/>
        <v>0</v>
      </c>
      <c r="AU63" s="862">
        <f t="shared" si="16"/>
        <v>0</v>
      </c>
      <c r="AV63" s="862">
        <f t="shared" si="16"/>
        <v>0</v>
      </c>
      <c r="AW63" s="862">
        <f t="shared" si="16"/>
        <v>0</v>
      </c>
      <c r="AX63" s="862">
        <f t="shared" si="16"/>
        <v>0</v>
      </c>
      <c r="AY63" s="862">
        <f t="shared" si="16"/>
        <v>0</v>
      </c>
      <c r="AZ63" s="862">
        <f t="shared" si="16"/>
        <v>0</v>
      </c>
    </row>
    <row r="64" spans="3:53" x14ac:dyDescent="0.25">
      <c r="E64" s="443" t="s">
        <v>412</v>
      </c>
      <c r="F64" s="445"/>
      <c r="G64" s="445" t="s">
        <v>296</v>
      </c>
      <c r="H64" s="436">
        <f>SUM(I64:AZ64)</f>
        <v>0</v>
      </c>
      <c r="I64" s="867">
        <f>$H$62*I63</f>
        <v>0</v>
      </c>
      <c r="J64" s="867">
        <f t="shared" ref="J64:AZ64" si="17">$H$62*J63</f>
        <v>0</v>
      </c>
      <c r="K64" s="867">
        <f t="shared" si="17"/>
        <v>0</v>
      </c>
      <c r="L64" s="867">
        <f t="shared" si="17"/>
        <v>0</v>
      </c>
      <c r="M64" s="867">
        <f t="shared" si="17"/>
        <v>0</v>
      </c>
      <c r="N64" s="867">
        <f t="shared" si="17"/>
        <v>0</v>
      </c>
      <c r="O64" s="867">
        <f t="shared" si="17"/>
        <v>0</v>
      </c>
      <c r="P64" s="867">
        <f t="shared" si="17"/>
        <v>0</v>
      </c>
      <c r="Q64" s="867">
        <f t="shared" si="17"/>
        <v>0</v>
      </c>
      <c r="R64" s="867">
        <f t="shared" si="17"/>
        <v>0</v>
      </c>
      <c r="S64" s="867">
        <f t="shared" si="17"/>
        <v>0</v>
      </c>
      <c r="T64" s="867">
        <f t="shared" si="17"/>
        <v>0</v>
      </c>
      <c r="U64" s="867">
        <f t="shared" si="17"/>
        <v>0</v>
      </c>
      <c r="V64" s="867">
        <f t="shared" si="17"/>
        <v>0</v>
      </c>
      <c r="W64" s="867">
        <f t="shared" si="17"/>
        <v>0</v>
      </c>
      <c r="X64" s="867">
        <f t="shared" si="17"/>
        <v>0</v>
      </c>
      <c r="Y64" s="867">
        <f t="shared" si="17"/>
        <v>0</v>
      </c>
      <c r="Z64" s="867">
        <f t="shared" si="17"/>
        <v>0</v>
      </c>
      <c r="AA64" s="867">
        <f t="shared" si="17"/>
        <v>0</v>
      </c>
      <c r="AB64" s="867">
        <f t="shared" si="17"/>
        <v>0</v>
      </c>
      <c r="AC64" s="867">
        <f t="shared" si="17"/>
        <v>0</v>
      </c>
      <c r="AD64" s="867">
        <f t="shared" si="17"/>
        <v>0</v>
      </c>
      <c r="AE64" s="867">
        <f t="shared" si="17"/>
        <v>0</v>
      </c>
      <c r="AF64" s="867">
        <f t="shared" si="17"/>
        <v>0</v>
      </c>
      <c r="AG64" s="867">
        <f t="shared" si="17"/>
        <v>0</v>
      </c>
      <c r="AH64" s="867">
        <f t="shared" si="17"/>
        <v>0</v>
      </c>
      <c r="AI64" s="867">
        <f t="shared" si="17"/>
        <v>0</v>
      </c>
      <c r="AJ64" s="867">
        <f t="shared" si="17"/>
        <v>0</v>
      </c>
      <c r="AK64" s="867">
        <f t="shared" si="17"/>
        <v>0</v>
      </c>
      <c r="AL64" s="867">
        <f t="shared" si="17"/>
        <v>0</v>
      </c>
      <c r="AM64" s="867">
        <f t="shared" si="17"/>
        <v>0</v>
      </c>
      <c r="AN64" s="867">
        <f t="shared" si="17"/>
        <v>0</v>
      </c>
      <c r="AO64" s="867">
        <f t="shared" si="17"/>
        <v>0</v>
      </c>
      <c r="AP64" s="867">
        <f t="shared" si="17"/>
        <v>0</v>
      </c>
      <c r="AQ64" s="867">
        <f t="shared" si="17"/>
        <v>0</v>
      </c>
      <c r="AR64" s="867">
        <f t="shared" si="17"/>
        <v>0</v>
      </c>
      <c r="AS64" s="867">
        <f t="shared" si="17"/>
        <v>0</v>
      </c>
      <c r="AT64" s="867">
        <f t="shared" si="17"/>
        <v>0</v>
      </c>
      <c r="AU64" s="867">
        <f t="shared" si="17"/>
        <v>0</v>
      </c>
      <c r="AV64" s="867">
        <f t="shared" si="17"/>
        <v>0</v>
      </c>
      <c r="AW64" s="867">
        <f t="shared" si="17"/>
        <v>0</v>
      </c>
      <c r="AX64" s="867">
        <f t="shared" si="17"/>
        <v>0</v>
      </c>
      <c r="AY64" s="867">
        <f t="shared" si="17"/>
        <v>0</v>
      </c>
      <c r="AZ64" s="867">
        <f t="shared" si="17"/>
        <v>0</v>
      </c>
      <c r="BA64" s="168"/>
    </row>
    <row r="65" spans="2:53" x14ac:dyDescent="0.25">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M65" s="146"/>
      <c r="AN65" s="146"/>
      <c r="AO65" s="146"/>
      <c r="AP65" s="146"/>
      <c r="AQ65" s="146"/>
      <c r="AR65" s="146"/>
      <c r="AS65" s="146"/>
      <c r="AT65" s="146"/>
      <c r="AU65" s="146"/>
      <c r="AV65" s="146"/>
      <c r="AW65" s="146"/>
      <c r="AX65" s="146"/>
      <c r="AY65" s="146"/>
      <c r="AZ65" s="146"/>
    </row>
    <row r="66" spans="2:53" x14ac:dyDescent="0.25">
      <c r="B66" s="99" t="s">
        <v>413</v>
      </c>
    </row>
    <row r="67" spans="2:53" x14ac:dyDescent="0.25">
      <c r="E67" s="600" t="str">
        <f>E18</f>
        <v>Overnight Tourist Total Expenditure</v>
      </c>
      <c r="F67" s="600">
        <f t="shared" ref="F67:AZ67" si="18">F18</f>
        <v>0</v>
      </c>
      <c r="G67" s="600" t="str">
        <f t="shared" si="18"/>
        <v>2021$s</v>
      </c>
      <c r="H67" s="600">
        <f t="shared" si="18"/>
        <v>0</v>
      </c>
      <c r="I67" s="600">
        <f t="shared" si="18"/>
        <v>0</v>
      </c>
      <c r="J67" s="600">
        <f t="shared" si="18"/>
        <v>0</v>
      </c>
      <c r="K67" s="600">
        <f t="shared" si="18"/>
        <v>0</v>
      </c>
      <c r="L67" s="600">
        <f t="shared" si="18"/>
        <v>0</v>
      </c>
      <c r="M67" s="600">
        <f t="shared" si="18"/>
        <v>0</v>
      </c>
      <c r="N67" s="600">
        <f t="shared" si="18"/>
        <v>0</v>
      </c>
      <c r="O67" s="600">
        <f t="shared" si="18"/>
        <v>0</v>
      </c>
      <c r="P67" s="600">
        <f t="shared" si="18"/>
        <v>0</v>
      </c>
      <c r="Q67" s="600">
        <f t="shared" si="18"/>
        <v>0</v>
      </c>
      <c r="R67" s="600">
        <f t="shared" si="18"/>
        <v>0</v>
      </c>
      <c r="S67" s="600">
        <f t="shared" si="18"/>
        <v>0</v>
      </c>
      <c r="T67" s="600">
        <f t="shared" si="18"/>
        <v>0</v>
      </c>
      <c r="U67" s="600">
        <f t="shared" si="18"/>
        <v>0</v>
      </c>
      <c r="V67" s="600">
        <f t="shared" si="18"/>
        <v>0</v>
      </c>
      <c r="W67" s="600">
        <f t="shared" si="18"/>
        <v>0</v>
      </c>
      <c r="X67" s="600">
        <f t="shared" si="18"/>
        <v>0</v>
      </c>
      <c r="Y67" s="600">
        <f t="shared" si="18"/>
        <v>0</v>
      </c>
      <c r="Z67" s="600">
        <f t="shared" si="18"/>
        <v>0</v>
      </c>
      <c r="AA67" s="600">
        <f t="shared" si="18"/>
        <v>0</v>
      </c>
      <c r="AB67" s="600">
        <f t="shared" si="18"/>
        <v>0</v>
      </c>
      <c r="AC67" s="600">
        <f t="shared" si="18"/>
        <v>0</v>
      </c>
      <c r="AD67" s="600">
        <f t="shared" si="18"/>
        <v>0</v>
      </c>
      <c r="AE67" s="600">
        <f t="shared" si="18"/>
        <v>0</v>
      </c>
      <c r="AF67" s="600">
        <f t="shared" si="18"/>
        <v>0</v>
      </c>
      <c r="AG67" s="600">
        <f t="shared" si="18"/>
        <v>0</v>
      </c>
      <c r="AH67" s="600">
        <f t="shared" si="18"/>
        <v>0</v>
      </c>
      <c r="AI67" s="600">
        <f t="shared" si="18"/>
        <v>0</v>
      </c>
      <c r="AJ67" s="600">
        <f t="shared" si="18"/>
        <v>0</v>
      </c>
      <c r="AK67" s="600">
        <f t="shared" si="18"/>
        <v>0</v>
      </c>
      <c r="AL67" s="600">
        <f t="shared" si="18"/>
        <v>0</v>
      </c>
      <c r="AM67" s="600">
        <f t="shared" si="18"/>
        <v>0</v>
      </c>
      <c r="AN67" s="600">
        <f t="shared" si="18"/>
        <v>0</v>
      </c>
      <c r="AO67" s="600">
        <f t="shared" si="18"/>
        <v>0</v>
      </c>
      <c r="AP67" s="600">
        <f t="shared" si="18"/>
        <v>0</v>
      </c>
      <c r="AQ67" s="600">
        <f t="shared" si="18"/>
        <v>0</v>
      </c>
      <c r="AR67" s="600">
        <f t="shared" si="18"/>
        <v>0</v>
      </c>
      <c r="AS67" s="600">
        <f t="shared" si="18"/>
        <v>0</v>
      </c>
      <c r="AT67" s="600">
        <f t="shared" si="18"/>
        <v>0</v>
      </c>
      <c r="AU67" s="600">
        <f t="shared" si="18"/>
        <v>0</v>
      </c>
      <c r="AV67" s="600">
        <f t="shared" si="18"/>
        <v>0</v>
      </c>
      <c r="AW67" s="600">
        <f t="shared" si="18"/>
        <v>0</v>
      </c>
      <c r="AX67" s="600">
        <f t="shared" si="18"/>
        <v>0</v>
      </c>
      <c r="AY67" s="600">
        <f t="shared" si="18"/>
        <v>0</v>
      </c>
      <c r="AZ67" s="600">
        <f t="shared" si="18"/>
        <v>0</v>
      </c>
    </row>
    <row r="68" spans="2:53" x14ac:dyDescent="0.25">
      <c r="E68" s="601" t="str">
        <f>E45</f>
        <v>Day Trip Tourists Total Expenditure</v>
      </c>
      <c r="F68" s="601">
        <f t="shared" ref="F68:AZ68" si="19">F45</f>
        <v>0</v>
      </c>
      <c r="G68" s="601" t="str">
        <f t="shared" si="19"/>
        <v>2021$s</v>
      </c>
      <c r="H68" s="601">
        <f t="shared" si="19"/>
        <v>0</v>
      </c>
      <c r="I68" s="601">
        <f t="shared" si="19"/>
        <v>0</v>
      </c>
      <c r="J68" s="601">
        <f t="shared" si="19"/>
        <v>0</v>
      </c>
      <c r="K68" s="601">
        <f t="shared" si="19"/>
        <v>0</v>
      </c>
      <c r="L68" s="601">
        <f t="shared" si="19"/>
        <v>0</v>
      </c>
      <c r="M68" s="601">
        <f t="shared" si="19"/>
        <v>0</v>
      </c>
      <c r="N68" s="601">
        <f t="shared" si="19"/>
        <v>0</v>
      </c>
      <c r="O68" s="601">
        <f t="shared" si="19"/>
        <v>0</v>
      </c>
      <c r="P68" s="601">
        <f t="shared" si="19"/>
        <v>0</v>
      </c>
      <c r="Q68" s="601">
        <f t="shared" si="19"/>
        <v>0</v>
      </c>
      <c r="R68" s="601">
        <f t="shared" si="19"/>
        <v>0</v>
      </c>
      <c r="S68" s="601">
        <f t="shared" si="19"/>
        <v>0</v>
      </c>
      <c r="T68" s="601">
        <f t="shared" si="19"/>
        <v>0</v>
      </c>
      <c r="U68" s="601">
        <f t="shared" si="19"/>
        <v>0</v>
      </c>
      <c r="V68" s="601">
        <f t="shared" si="19"/>
        <v>0</v>
      </c>
      <c r="W68" s="601">
        <f t="shared" si="19"/>
        <v>0</v>
      </c>
      <c r="X68" s="601">
        <f t="shared" si="19"/>
        <v>0</v>
      </c>
      <c r="Y68" s="601">
        <f t="shared" si="19"/>
        <v>0</v>
      </c>
      <c r="Z68" s="601">
        <f t="shared" si="19"/>
        <v>0</v>
      </c>
      <c r="AA68" s="601">
        <f t="shared" si="19"/>
        <v>0</v>
      </c>
      <c r="AB68" s="601">
        <f t="shared" si="19"/>
        <v>0</v>
      </c>
      <c r="AC68" s="601">
        <f t="shared" si="19"/>
        <v>0</v>
      </c>
      <c r="AD68" s="601">
        <f t="shared" si="19"/>
        <v>0</v>
      </c>
      <c r="AE68" s="601">
        <f t="shared" si="19"/>
        <v>0</v>
      </c>
      <c r="AF68" s="601">
        <f t="shared" si="19"/>
        <v>0</v>
      </c>
      <c r="AG68" s="601">
        <f t="shared" si="19"/>
        <v>0</v>
      </c>
      <c r="AH68" s="601">
        <f t="shared" si="19"/>
        <v>0</v>
      </c>
      <c r="AI68" s="601">
        <f t="shared" si="19"/>
        <v>0</v>
      </c>
      <c r="AJ68" s="601">
        <f t="shared" si="19"/>
        <v>0</v>
      </c>
      <c r="AK68" s="601">
        <f t="shared" si="19"/>
        <v>0</v>
      </c>
      <c r="AL68" s="601">
        <f t="shared" si="19"/>
        <v>0</v>
      </c>
      <c r="AM68" s="601">
        <f t="shared" si="19"/>
        <v>0</v>
      </c>
      <c r="AN68" s="601">
        <f t="shared" si="19"/>
        <v>0</v>
      </c>
      <c r="AO68" s="601">
        <f t="shared" si="19"/>
        <v>0</v>
      </c>
      <c r="AP68" s="601">
        <f t="shared" si="19"/>
        <v>0</v>
      </c>
      <c r="AQ68" s="601">
        <f t="shared" si="19"/>
        <v>0</v>
      </c>
      <c r="AR68" s="601">
        <f t="shared" si="19"/>
        <v>0</v>
      </c>
      <c r="AS68" s="601">
        <f t="shared" si="19"/>
        <v>0</v>
      </c>
      <c r="AT68" s="601">
        <f t="shared" si="19"/>
        <v>0</v>
      </c>
      <c r="AU68" s="601">
        <f t="shared" si="19"/>
        <v>0</v>
      </c>
      <c r="AV68" s="601">
        <f t="shared" si="19"/>
        <v>0</v>
      </c>
      <c r="AW68" s="601">
        <f t="shared" si="19"/>
        <v>0</v>
      </c>
      <c r="AX68" s="601">
        <f t="shared" si="19"/>
        <v>0</v>
      </c>
      <c r="AY68" s="601">
        <f t="shared" si="19"/>
        <v>0</v>
      </c>
      <c r="AZ68" s="601">
        <f t="shared" si="19"/>
        <v>0</v>
      </c>
    </row>
    <row r="69" spans="2:53" x14ac:dyDescent="0.25">
      <c r="D69" s="256"/>
      <c r="E69" s="451" t="s">
        <v>414</v>
      </c>
      <c r="F69" s="451"/>
      <c r="G69" s="452" t="str">
        <f>G68</f>
        <v>2021$s</v>
      </c>
      <c r="H69" s="454">
        <f>SUM(H67:H68)</f>
        <v>0</v>
      </c>
      <c r="I69" s="454">
        <f t="shared" ref="I69:AZ69" si="20">SUM(I67:I68)</f>
        <v>0</v>
      </c>
      <c r="J69" s="454">
        <f t="shared" si="20"/>
        <v>0</v>
      </c>
      <c r="K69" s="454">
        <f t="shared" si="20"/>
        <v>0</v>
      </c>
      <c r="L69" s="454">
        <f t="shared" si="20"/>
        <v>0</v>
      </c>
      <c r="M69" s="454">
        <f t="shared" si="20"/>
        <v>0</v>
      </c>
      <c r="N69" s="454">
        <f t="shared" si="20"/>
        <v>0</v>
      </c>
      <c r="O69" s="454">
        <f t="shared" si="20"/>
        <v>0</v>
      </c>
      <c r="P69" s="454">
        <f t="shared" si="20"/>
        <v>0</v>
      </c>
      <c r="Q69" s="454">
        <f t="shared" si="20"/>
        <v>0</v>
      </c>
      <c r="R69" s="454">
        <f t="shared" si="20"/>
        <v>0</v>
      </c>
      <c r="S69" s="454">
        <f t="shared" si="20"/>
        <v>0</v>
      </c>
      <c r="T69" s="454">
        <f t="shared" si="20"/>
        <v>0</v>
      </c>
      <c r="U69" s="454">
        <f t="shared" si="20"/>
        <v>0</v>
      </c>
      <c r="V69" s="454">
        <f t="shared" si="20"/>
        <v>0</v>
      </c>
      <c r="W69" s="454">
        <f t="shared" si="20"/>
        <v>0</v>
      </c>
      <c r="X69" s="454">
        <f t="shared" si="20"/>
        <v>0</v>
      </c>
      <c r="Y69" s="454">
        <f t="shared" si="20"/>
        <v>0</v>
      </c>
      <c r="Z69" s="454">
        <f t="shared" si="20"/>
        <v>0</v>
      </c>
      <c r="AA69" s="454">
        <f t="shared" si="20"/>
        <v>0</v>
      </c>
      <c r="AB69" s="454">
        <f t="shared" si="20"/>
        <v>0</v>
      </c>
      <c r="AC69" s="454">
        <f t="shared" si="20"/>
        <v>0</v>
      </c>
      <c r="AD69" s="454">
        <f t="shared" si="20"/>
        <v>0</v>
      </c>
      <c r="AE69" s="454">
        <f t="shared" si="20"/>
        <v>0</v>
      </c>
      <c r="AF69" s="454">
        <f t="shared" si="20"/>
        <v>0</v>
      </c>
      <c r="AG69" s="454">
        <f t="shared" si="20"/>
        <v>0</v>
      </c>
      <c r="AH69" s="454">
        <f t="shared" si="20"/>
        <v>0</v>
      </c>
      <c r="AI69" s="454">
        <f t="shared" si="20"/>
        <v>0</v>
      </c>
      <c r="AJ69" s="454">
        <f t="shared" si="20"/>
        <v>0</v>
      </c>
      <c r="AK69" s="454">
        <f t="shared" si="20"/>
        <v>0</v>
      </c>
      <c r="AL69" s="454">
        <f t="shared" si="20"/>
        <v>0</v>
      </c>
      <c r="AM69" s="454">
        <f t="shared" si="20"/>
        <v>0</v>
      </c>
      <c r="AN69" s="454">
        <f t="shared" si="20"/>
        <v>0</v>
      </c>
      <c r="AO69" s="454">
        <f t="shared" si="20"/>
        <v>0</v>
      </c>
      <c r="AP69" s="454">
        <f t="shared" si="20"/>
        <v>0</v>
      </c>
      <c r="AQ69" s="454">
        <f t="shared" si="20"/>
        <v>0</v>
      </c>
      <c r="AR69" s="454">
        <f t="shared" si="20"/>
        <v>0</v>
      </c>
      <c r="AS69" s="454">
        <f t="shared" si="20"/>
        <v>0</v>
      </c>
      <c r="AT69" s="454">
        <f t="shared" si="20"/>
        <v>0</v>
      </c>
      <c r="AU69" s="454">
        <f t="shared" si="20"/>
        <v>0</v>
      </c>
      <c r="AV69" s="454">
        <f t="shared" si="20"/>
        <v>0</v>
      </c>
      <c r="AW69" s="454">
        <f t="shared" si="20"/>
        <v>0</v>
      </c>
      <c r="AX69" s="454">
        <f t="shared" si="20"/>
        <v>0</v>
      </c>
      <c r="AY69" s="454">
        <f t="shared" si="20"/>
        <v>0</v>
      </c>
      <c r="AZ69" s="454">
        <f t="shared" si="20"/>
        <v>0</v>
      </c>
    </row>
    <row r="70" spans="2:53" x14ac:dyDescent="0.25">
      <c r="E70" s="450"/>
      <c r="F70" s="450"/>
      <c r="G70" s="450"/>
      <c r="H70" s="206"/>
    </row>
    <row r="71" spans="2:53" x14ac:dyDescent="0.25">
      <c r="E71" s="600" t="str">
        <f t="shared" ref="E71:AZ71" si="21">E26</f>
        <v>Overnight Tourism - Total Economic Output</v>
      </c>
      <c r="F71" s="600">
        <f t="shared" si="21"/>
        <v>0</v>
      </c>
      <c r="G71" s="600" t="str">
        <f t="shared" ref="G71" si="22">G26</f>
        <v>2021$s</v>
      </c>
      <c r="H71" s="600">
        <f t="shared" si="21"/>
        <v>0</v>
      </c>
      <c r="I71" s="600">
        <f t="shared" si="21"/>
        <v>0</v>
      </c>
      <c r="J71" s="600">
        <f t="shared" si="21"/>
        <v>0</v>
      </c>
      <c r="K71" s="600">
        <f t="shared" si="21"/>
        <v>0</v>
      </c>
      <c r="L71" s="600">
        <f t="shared" si="21"/>
        <v>0</v>
      </c>
      <c r="M71" s="600">
        <f t="shared" si="21"/>
        <v>0</v>
      </c>
      <c r="N71" s="600">
        <f t="shared" si="21"/>
        <v>0</v>
      </c>
      <c r="O71" s="600">
        <f t="shared" si="21"/>
        <v>0</v>
      </c>
      <c r="P71" s="600">
        <f t="shared" si="21"/>
        <v>0</v>
      </c>
      <c r="Q71" s="600">
        <f t="shared" si="21"/>
        <v>0</v>
      </c>
      <c r="R71" s="600">
        <f t="shared" si="21"/>
        <v>0</v>
      </c>
      <c r="S71" s="600">
        <f t="shared" si="21"/>
        <v>0</v>
      </c>
      <c r="T71" s="600">
        <f t="shared" si="21"/>
        <v>0</v>
      </c>
      <c r="U71" s="600">
        <f t="shared" si="21"/>
        <v>0</v>
      </c>
      <c r="V71" s="600">
        <f t="shared" si="21"/>
        <v>0</v>
      </c>
      <c r="W71" s="600">
        <f t="shared" si="21"/>
        <v>0</v>
      </c>
      <c r="X71" s="600">
        <f t="shared" si="21"/>
        <v>0</v>
      </c>
      <c r="Y71" s="600">
        <f t="shared" si="21"/>
        <v>0</v>
      </c>
      <c r="Z71" s="600">
        <f t="shared" si="21"/>
        <v>0</v>
      </c>
      <c r="AA71" s="600">
        <f t="shared" si="21"/>
        <v>0</v>
      </c>
      <c r="AB71" s="600">
        <f t="shared" si="21"/>
        <v>0</v>
      </c>
      <c r="AC71" s="600">
        <f t="shared" si="21"/>
        <v>0</v>
      </c>
      <c r="AD71" s="600">
        <f t="shared" si="21"/>
        <v>0</v>
      </c>
      <c r="AE71" s="600">
        <f t="shared" si="21"/>
        <v>0</v>
      </c>
      <c r="AF71" s="600">
        <f t="shared" si="21"/>
        <v>0</v>
      </c>
      <c r="AG71" s="600">
        <f t="shared" si="21"/>
        <v>0</v>
      </c>
      <c r="AH71" s="600">
        <f t="shared" si="21"/>
        <v>0</v>
      </c>
      <c r="AI71" s="600">
        <f t="shared" si="21"/>
        <v>0</v>
      </c>
      <c r="AJ71" s="600">
        <f t="shared" si="21"/>
        <v>0</v>
      </c>
      <c r="AK71" s="600">
        <f t="shared" si="21"/>
        <v>0</v>
      </c>
      <c r="AL71" s="600">
        <f t="shared" si="21"/>
        <v>0</v>
      </c>
      <c r="AM71" s="600">
        <f t="shared" si="21"/>
        <v>0</v>
      </c>
      <c r="AN71" s="600">
        <f t="shared" si="21"/>
        <v>0</v>
      </c>
      <c r="AO71" s="600">
        <f t="shared" si="21"/>
        <v>0</v>
      </c>
      <c r="AP71" s="600">
        <f t="shared" si="21"/>
        <v>0</v>
      </c>
      <c r="AQ71" s="600">
        <f t="shared" si="21"/>
        <v>0</v>
      </c>
      <c r="AR71" s="600">
        <f t="shared" si="21"/>
        <v>0</v>
      </c>
      <c r="AS71" s="600">
        <f t="shared" si="21"/>
        <v>0</v>
      </c>
      <c r="AT71" s="600">
        <f t="shared" si="21"/>
        <v>0</v>
      </c>
      <c r="AU71" s="600">
        <f t="shared" si="21"/>
        <v>0</v>
      </c>
      <c r="AV71" s="600">
        <f t="shared" si="21"/>
        <v>0</v>
      </c>
      <c r="AW71" s="600">
        <f t="shared" si="21"/>
        <v>0</v>
      </c>
      <c r="AX71" s="600">
        <f t="shared" si="21"/>
        <v>0</v>
      </c>
      <c r="AY71" s="600">
        <f t="shared" si="21"/>
        <v>0</v>
      </c>
      <c r="AZ71" s="600">
        <f t="shared" si="21"/>
        <v>0</v>
      </c>
    </row>
    <row r="72" spans="2:53" x14ac:dyDescent="0.25">
      <c r="E72" s="601" t="str">
        <f>E53</f>
        <v>Day Trip Tourism - Total Economic Output</v>
      </c>
      <c r="F72" s="601">
        <f t="shared" ref="F72:AZ72" si="23">F53</f>
        <v>0</v>
      </c>
      <c r="G72" s="601" t="str">
        <f t="shared" ref="G72" si="24">G53</f>
        <v>2021$s</v>
      </c>
      <c r="H72" s="601">
        <f t="shared" si="23"/>
        <v>0</v>
      </c>
      <c r="I72" s="601">
        <f t="shared" si="23"/>
        <v>0</v>
      </c>
      <c r="J72" s="601">
        <f t="shared" si="23"/>
        <v>0</v>
      </c>
      <c r="K72" s="601">
        <f t="shared" si="23"/>
        <v>0</v>
      </c>
      <c r="L72" s="601">
        <f t="shared" si="23"/>
        <v>0</v>
      </c>
      <c r="M72" s="601">
        <f t="shared" si="23"/>
        <v>0</v>
      </c>
      <c r="N72" s="601">
        <f t="shared" si="23"/>
        <v>0</v>
      </c>
      <c r="O72" s="601">
        <f t="shared" si="23"/>
        <v>0</v>
      </c>
      <c r="P72" s="601">
        <f t="shared" si="23"/>
        <v>0</v>
      </c>
      <c r="Q72" s="601">
        <f t="shared" si="23"/>
        <v>0</v>
      </c>
      <c r="R72" s="601">
        <f t="shared" si="23"/>
        <v>0</v>
      </c>
      <c r="S72" s="601">
        <f t="shared" si="23"/>
        <v>0</v>
      </c>
      <c r="T72" s="601">
        <f t="shared" si="23"/>
        <v>0</v>
      </c>
      <c r="U72" s="601">
        <f t="shared" si="23"/>
        <v>0</v>
      </c>
      <c r="V72" s="601">
        <f t="shared" si="23"/>
        <v>0</v>
      </c>
      <c r="W72" s="601">
        <f t="shared" si="23"/>
        <v>0</v>
      </c>
      <c r="X72" s="601">
        <f t="shared" si="23"/>
        <v>0</v>
      </c>
      <c r="Y72" s="601">
        <f t="shared" si="23"/>
        <v>0</v>
      </c>
      <c r="Z72" s="601">
        <f t="shared" si="23"/>
        <v>0</v>
      </c>
      <c r="AA72" s="601">
        <f t="shared" si="23"/>
        <v>0</v>
      </c>
      <c r="AB72" s="601">
        <f t="shared" si="23"/>
        <v>0</v>
      </c>
      <c r="AC72" s="601">
        <f t="shared" si="23"/>
        <v>0</v>
      </c>
      <c r="AD72" s="601">
        <f t="shared" si="23"/>
        <v>0</v>
      </c>
      <c r="AE72" s="601">
        <f t="shared" si="23"/>
        <v>0</v>
      </c>
      <c r="AF72" s="601">
        <f t="shared" si="23"/>
        <v>0</v>
      </c>
      <c r="AG72" s="601">
        <f t="shared" si="23"/>
        <v>0</v>
      </c>
      <c r="AH72" s="601">
        <f t="shared" si="23"/>
        <v>0</v>
      </c>
      <c r="AI72" s="601">
        <f t="shared" si="23"/>
        <v>0</v>
      </c>
      <c r="AJ72" s="601">
        <f t="shared" si="23"/>
        <v>0</v>
      </c>
      <c r="AK72" s="601">
        <f t="shared" si="23"/>
        <v>0</v>
      </c>
      <c r="AL72" s="601">
        <f t="shared" si="23"/>
        <v>0</v>
      </c>
      <c r="AM72" s="601">
        <f t="shared" si="23"/>
        <v>0</v>
      </c>
      <c r="AN72" s="601">
        <f t="shared" si="23"/>
        <v>0</v>
      </c>
      <c r="AO72" s="601">
        <f t="shared" si="23"/>
        <v>0</v>
      </c>
      <c r="AP72" s="601">
        <f t="shared" si="23"/>
        <v>0</v>
      </c>
      <c r="AQ72" s="601">
        <f t="shared" si="23"/>
        <v>0</v>
      </c>
      <c r="AR72" s="601">
        <f t="shared" si="23"/>
        <v>0</v>
      </c>
      <c r="AS72" s="601">
        <f t="shared" si="23"/>
        <v>0</v>
      </c>
      <c r="AT72" s="601">
        <f t="shared" si="23"/>
        <v>0</v>
      </c>
      <c r="AU72" s="601">
        <f t="shared" si="23"/>
        <v>0</v>
      </c>
      <c r="AV72" s="601">
        <f t="shared" si="23"/>
        <v>0</v>
      </c>
      <c r="AW72" s="601">
        <f t="shared" si="23"/>
        <v>0</v>
      </c>
      <c r="AX72" s="601">
        <f t="shared" si="23"/>
        <v>0</v>
      </c>
      <c r="AY72" s="601">
        <f t="shared" si="23"/>
        <v>0</v>
      </c>
      <c r="AZ72" s="601">
        <f t="shared" si="23"/>
        <v>0</v>
      </c>
    </row>
    <row r="73" spans="2:53" x14ac:dyDescent="0.25">
      <c r="D73" s="256"/>
      <c r="E73" s="602" t="s">
        <v>415</v>
      </c>
      <c r="F73" s="602"/>
      <c r="G73" s="452" t="str">
        <f>G72</f>
        <v>2021$s</v>
      </c>
      <c r="H73" s="454">
        <f>SUM(H71:H72)</f>
        <v>0</v>
      </c>
      <c r="I73" s="454">
        <f t="shared" ref="I73:AZ73" si="25">SUM(I71:I72)</f>
        <v>0</v>
      </c>
      <c r="J73" s="454">
        <f t="shared" si="25"/>
        <v>0</v>
      </c>
      <c r="K73" s="454">
        <f t="shared" si="25"/>
        <v>0</v>
      </c>
      <c r="L73" s="454">
        <f t="shared" si="25"/>
        <v>0</v>
      </c>
      <c r="M73" s="454">
        <f t="shared" si="25"/>
        <v>0</v>
      </c>
      <c r="N73" s="454">
        <f t="shared" si="25"/>
        <v>0</v>
      </c>
      <c r="O73" s="454">
        <f t="shared" si="25"/>
        <v>0</v>
      </c>
      <c r="P73" s="454">
        <f t="shared" si="25"/>
        <v>0</v>
      </c>
      <c r="Q73" s="454">
        <f t="shared" si="25"/>
        <v>0</v>
      </c>
      <c r="R73" s="454">
        <f t="shared" si="25"/>
        <v>0</v>
      </c>
      <c r="S73" s="454">
        <f t="shared" si="25"/>
        <v>0</v>
      </c>
      <c r="T73" s="454">
        <f t="shared" si="25"/>
        <v>0</v>
      </c>
      <c r="U73" s="454">
        <f t="shared" si="25"/>
        <v>0</v>
      </c>
      <c r="V73" s="454">
        <f t="shared" si="25"/>
        <v>0</v>
      </c>
      <c r="W73" s="454">
        <f t="shared" si="25"/>
        <v>0</v>
      </c>
      <c r="X73" s="454">
        <f t="shared" si="25"/>
        <v>0</v>
      </c>
      <c r="Y73" s="454">
        <f t="shared" si="25"/>
        <v>0</v>
      </c>
      <c r="Z73" s="454">
        <f t="shared" si="25"/>
        <v>0</v>
      </c>
      <c r="AA73" s="454">
        <f t="shared" si="25"/>
        <v>0</v>
      </c>
      <c r="AB73" s="454">
        <f t="shared" si="25"/>
        <v>0</v>
      </c>
      <c r="AC73" s="454">
        <f t="shared" si="25"/>
        <v>0</v>
      </c>
      <c r="AD73" s="454">
        <f t="shared" si="25"/>
        <v>0</v>
      </c>
      <c r="AE73" s="454">
        <f t="shared" si="25"/>
        <v>0</v>
      </c>
      <c r="AF73" s="454">
        <f t="shared" si="25"/>
        <v>0</v>
      </c>
      <c r="AG73" s="454">
        <f t="shared" si="25"/>
        <v>0</v>
      </c>
      <c r="AH73" s="454">
        <f t="shared" si="25"/>
        <v>0</v>
      </c>
      <c r="AI73" s="454">
        <f t="shared" si="25"/>
        <v>0</v>
      </c>
      <c r="AJ73" s="454">
        <f t="shared" si="25"/>
        <v>0</v>
      </c>
      <c r="AK73" s="454">
        <f t="shared" si="25"/>
        <v>0</v>
      </c>
      <c r="AL73" s="454">
        <f t="shared" si="25"/>
        <v>0</v>
      </c>
      <c r="AM73" s="454">
        <f t="shared" si="25"/>
        <v>0</v>
      </c>
      <c r="AN73" s="454">
        <f t="shared" si="25"/>
        <v>0</v>
      </c>
      <c r="AO73" s="454">
        <f t="shared" si="25"/>
        <v>0</v>
      </c>
      <c r="AP73" s="454">
        <f t="shared" si="25"/>
        <v>0</v>
      </c>
      <c r="AQ73" s="454">
        <f t="shared" si="25"/>
        <v>0</v>
      </c>
      <c r="AR73" s="454">
        <f t="shared" si="25"/>
        <v>0</v>
      </c>
      <c r="AS73" s="454">
        <f t="shared" si="25"/>
        <v>0</v>
      </c>
      <c r="AT73" s="454">
        <f t="shared" si="25"/>
        <v>0</v>
      </c>
      <c r="AU73" s="454">
        <f t="shared" si="25"/>
        <v>0</v>
      </c>
      <c r="AV73" s="454">
        <f t="shared" si="25"/>
        <v>0</v>
      </c>
      <c r="AW73" s="454">
        <f t="shared" si="25"/>
        <v>0</v>
      </c>
      <c r="AX73" s="454">
        <f t="shared" si="25"/>
        <v>0</v>
      </c>
      <c r="AY73" s="454">
        <f t="shared" si="25"/>
        <v>0</v>
      </c>
      <c r="AZ73" s="454">
        <f t="shared" si="25"/>
        <v>0</v>
      </c>
      <c r="BA73" s="168"/>
    </row>
    <row r="74" spans="2:53" x14ac:dyDescent="0.25">
      <c r="E74" s="603"/>
      <c r="F74" s="603"/>
      <c r="G74" s="603"/>
      <c r="H74" s="599"/>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c r="AV74" s="146"/>
      <c r="AW74" s="146"/>
      <c r="AX74" s="146"/>
      <c r="AY74" s="146"/>
      <c r="AZ74" s="146"/>
    </row>
    <row r="75" spans="2:53" x14ac:dyDescent="0.25">
      <c r="E75" s="600" t="str">
        <f t="shared" ref="E75:AZ75" si="26">E32</f>
        <v>Overnight Tourism - Jobs</v>
      </c>
      <c r="F75" s="600">
        <f t="shared" si="26"/>
        <v>0</v>
      </c>
      <c r="G75" s="600">
        <f t="shared" si="26"/>
        <v>0</v>
      </c>
      <c r="H75" s="600">
        <f t="shared" si="26"/>
        <v>0</v>
      </c>
      <c r="I75" s="600">
        <f t="shared" si="26"/>
        <v>0</v>
      </c>
      <c r="J75" s="600">
        <f t="shared" si="26"/>
        <v>0</v>
      </c>
      <c r="K75" s="600">
        <f t="shared" si="26"/>
        <v>0</v>
      </c>
      <c r="L75" s="600">
        <f t="shared" si="26"/>
        <v>0</v>
      </c>
      <c r="M75" s="600">
        <f t="shared" si="26"/>
        <v>0</v>
      </c>
      <c r="N75" s="600">
        <f t="shared" si="26"/>
        <v>0</v>
      </c>
      <c r="O75" s="600">
        <f t="shared" si="26"/>
        <v>0</v>
      </c>
      <c r="P75" s="600">
        <f t="shared" si="26"/>
        <v>0</v>
      </c>
      <c r="Q75" s="600">
        <f t="shared" si="26"/>
        <v>0</v>
      </c>
      <c r="R75" s="600">
        <f t="shared" si="26"/>
        <v>0</v>
      </c>
      <c r="S75" s="600">
        <f t="shared" si="26"/>
        <v>0</v>
      </c>
      <c r="T75" s="600">
        <f t="shared" si="26"/>
        <v>0</v>
      </c>
      <c r="U75" s="600">
        <f t="shared" si="26"/>
        <v>0</v>
      </c>
      <c r="V75" s="600">
        <f t="shared" si="26"/>
        <v>0</v>
      </c>
      <c r="W75" s="600">
        <f t="shared" si="26"/>
        <v>0</v>
      </c>
      <c r="X75" s="600">
        <f t="shared" si="26"/>
        <v>0</v>
      </c>
      <c r="Y75" s="600">
        <f t="shared" si="26"/>
        <v>0</v>
      </c>
      <c r="Z75" s="600">
        <f t="shared" si="26"/>
        <v>0</v>
      </c>
      <c r="AA75" s="600">
        <f t="shared" si="26"/>
        <v>0</v>
      </c>
      <c r="AB75" s="600">
        <f t="shared" si="26"/>
        <v>0</v>
      </c>
      <c r="AC75" s="600">
        <f t="shared" si="26"/>
        <v>0</v>
      </c>
      <c r="AD75" s="600">
        <f t="shared" si="26"/>
        <v>0</v>
      </c>
      <c r="AE75" s="600">
        <f t="shared" si="26"/>
        <v>0</v>
      </c>
      <c r="AF75" s="600">
        <f t="shared" si="26"/>
        <v>0</v>
      </c>
      <c r="AG75" s="600">
        <f t="shared" si="26"/>
        <v>0</v>
      </c>
      <c r="AH75" s="600">
        <f t="shared" si="26"/>
        <v>0</v>
      </c>
      <c r="AI75" s="600">
        <f t="shared" si="26"/>
        <v>0</v>
      </c>
      <c r="AJ75" s="600">
        <f t="shared" si="26"/>
        <v>0</v>
      </c>
      <c r="AK75" s="600">
        <f t="shared" si="26"/>
        <v>0</v>
      </c>
      <c r="AL75" s="600">
        <f t="shared" si="26"/>
        <v>0</v>
      </c>
      <c r="AM75" s="600">
        <f t="shared" si="26"/>
        <v>0</v>
      </c>
      <c r="AN75" s="600">
        <f t="shared" si="26"/>
        <v>0</v>
      </c>
      <c r="AO75" s="600">
        <f t="shared" si="26"/>
        <v>0</v>
      </c>
      <c r="AP75" s="600">
        <f t="shared" si="26"/>
        <v>0</v>
      </c>
      <c r="AQ75" s="600">
        <f t="shared" si="26"/>
        <v>0</v>
      </c>
      <c r="AR75" s="600">
        <f t="shared" si="26"/>
        <v>0</v>
      </c>
      <c r="AS75" s="600">
        <f t="shared" si="26"/>
        <v>0</v>
      </c>
      <c r="AT75" s="600">
        <f t="shared" si="26"/>
        <v>0</v>
      </c>
      <c r="AU75" s="600">
        <f t="shared" si="26"/>
        <v>0</v>
      </c>
      <c r="AV75" s="600">
        <f t="shared" si="26"/>
        <v>0</v>
      </c>
      <c r="AW75" s="600">
        <f t="shared" si="26"/>
        <v>0</v>
      </c>
      <c r="AX75" s="600">
        <f t="shared" si="26"/>
        <v>0</v>
      </c>
      <c r="AY75" s="600">
        <f t="shared" si="26"/>
        <v>0</v>
      </c>
      <c r="AZ75" s="600">
        <f t="shared" si="26"/>
        <v>0</v>
      </c>
    </row>
    <row r="76" spans="2:53" x14ac:dyDescent="0.25">
      <c r="E76" s="601" t="str">
        <f>E59</f>
        <v>Day Trip Tourism - Jobs</v>
      </c>
      <c r="F76" s="601">
        <f t="shared" ref="F76:AZ76" si="27">F59</f>
        <v>0</v>
      </c>
      <c r="G76" s="601">
        <f t="shared" si="27"/>
        <v>0</v>
      </c>
      <c r="H76" s="601">
        <f t="shared" si="27"/>
        <v>0</v>
      </c>
      <c r="I76" s="601">
        <f t="shared" si="27"/>
        <v>0</v>
      </c>
      <c r="J76" s="601">
        <f t="shared" si="27"/>
        <v>0</v>
      </c>
      <c r="K76" s="601">
        <f t="shared" si="27"/>
        <v>0</v>
      </c>
      <c r="L76" s="601">
        <f t="shared" si="27"/>
        <v>0</v>
      </c>
      <c r="M76" s="601">
        <f t="shared" si="27"/>
        <v>0</v>
      </c>
      <c r="N76" s="601">
        <f t="shared" si="27"/>
        <v>0</v>
      </c>
      <c r="O76" s="601">
        <f t="shared" si="27"/>
        <v>0</v>
      </c>
      <c r="P76" s="601">
        <f t="shared" si="27"/>
        <v>0</v>
      </c>
      <c r="Q76" s="601">
        <f t="shared" si="27"/>
        <v>0</v>
      </c>
      <c r="R76" s="601">
        <f t="shared" si="27"/>
        <v>0</v>
      </c>
      <c r="S76" s="601">
        <f t="shared" si="27"/>
        <v>0</v>
      </c>
      <c r="T76" s="601">
        <f t="shared" si="27"/>
        <v>0</v>
      </c>
      <c r="U76" s="601">
        <f t="shared" si="27"/>
        <v>0</v>
      </c>
      <c r="V76" s="601">
        <f t="shared" si="27"/>
        <v>0</v>
      </c>
      <c r="W76" s="601">
        <f t="shared" si="27"/>
        <v>0</v>
      </c>
      <c r="X76" s="601">
        <f t="shared" si="27"/>
        <v>0</v>
      </c>
      <c r="Y76" s="601">
        <f t="shared" si="27"/>
        <v>0</v>
      </c>
      <c r="Z76" s="601">
        <f t="shared" si="27"/>
        <v>0</v>
      </c>
      <c r="AA76" s="601">
        <f t="shared" si="27"/>
        <v>0</v>
      </c>
      <c r="AB76" s="601">
        <f t="shared" si="27"/>
        <v>0</v>
      </c>
      <c r="AC76" s="601">
        <f t="shared" si="27"/>
        <v>0</v>
      </c>
      <c r="AD76" s="601">
        <f t="shared" si="27"/>
        <v>0</v>
      </c>
      <c r="AE76" s="601">
        <f t="shared" si="27"/>
        <v>0</v>
      </c>
      <c r="AF76" s="601">
        <f t="shared" si="27"/>
        <v>0</v>
      </c>
      <c r="AG76" s="601">
        <f t="shared" si="27"/>
        <v>0</v>
      </c>
      <c r="AH76" s="601">
        <f t="shared" si="27"/>
        <v>0</v>
      </c>
      <c r="AI76" s="601">
        <f t="shared" si="27"/>
        <v>0</v>
      </c>
      <c r="AJ76" s="601">
        <f t="shared" si="27"/>
        <v>0</v>
      </c>
      <c r="AK76" s="601">
        <f t="shared" si="27"/>
        <v>0</v>
      </c>
      <c r="AL76" s="601">
        <f t="shared" si="27"/>
        <v>0</v>
      </c>
      <c r="AM76" s="601">
        <f t="shared" si="27"/>
        <v>0</v>
      </c>
      <c r="AN76" s="601">
        <f t="shared" si="27"/>
        <v>0</v>
      </c>
      <c r="AO76" s="601">
        <f t="shared" si="27"/>
        <v>0</v>
      </c>
      <c r="AP76" s="601">
        <f t="shared" si="27"/>
        <v>0</v>
      </c>
      <c r="AQ76" s="601">
        <f t="shared" si="27"/>
        <v>0</v>
      </c>
      <c r="AR76" s="601">
        <f t="shared" si="27"/>
        <v>0</v>
      </c>
      <c r="AS76" s="601">
        <f t="shared" si="27"/>
        <v>0</v>
      </c>
      <c r="AT76" s="601">
        <f t="shared" si="27"/>
        <v>0</v>
      </c>
      <c r="AU76" s="601">
        <f t="shared" si="27"/>
        <v>0</v>
      </c>
      <c r="AV76" s="601">
        <f t="shared" si="27"/>
        <v>0</v>
      </c>
      <c r="AW76" s="601">
        <f t="shared" si="27"/>
        <v>0</v>
      </c>
      <c r="AX76" s="601">
        <f t="shared" si="27"/>
        <v>0</v>
      </c>
      <c r="AY76" s="601">
        <f t="shared" si="27"/>
        <v>0</v>
      </c>
      <c r="AZ76" s="601">
        <f t="shared" si="27"/>
        <v>0</v>
      </c>
    </row>
    <row r="77" spans="2:53" x14ac:dyDescent="0.25">
      <c r="D77" s="256"/>
      <c r="E77" s="602" t="s">
        <v>416</v>
      </c>
      <c r="F77" s="602"/>
      <c r="G77" s="602">
        <f>G76</f>
        <v>0</v>
      </c>
      <c r="H77" s="454">
        <f>SUM(H75:H76)</f>
        <v>0</v>
      </c>
      <c r="I77" s="454">
        <f t="shared" ref="I77:AZ77" si="28">SUM(I75:I76)</f>
        <v>0</v>
      </c>
      <c r="J77" s="454">
        <f t="shared" si="28"/>
        <v>0</v>
      </c>
      <c r="K77" s="454">
        <f t="shared" si="28"/>
        <v>0</v>
      </c>
      <c r="L77" s="454">
        <f t="shared" si="28"/>
        <v>0</v>
      </c>
      <c r="M77" s="454">
        <f t="shared" si="28"/>
        <v>0</v>
      </c>
      <c r="N77" s="454">
        <f t="shared" si="28"/>
        <v>0</v>
      </c>
      <c r="O77" s="454">
        <f t="shared" si="28"/>
        <v>0</v>
      </c>
      <c r="P77" s="454">
        <f t="shared" si="28"/>
        <v>0</v>
      </c>
      <c r="Q77" s="454">
        <f t="shared" si="28"/>
        <v>0</v>
      </c>
      <c r="R77" s="454">
        <f t="shared" si="28"/>
        <v>0</v>
      </c>
      <c r="S77" s="454">
        <f t="shared" si="28"/>
        <v>0</v>
      </c>
      <c r="T77" s="454">
        <f t="shared" si="28"/>
        <v>0</v>
      </c>
      <c r="U77" s="454">
        <f t="shared" si="28"/>
        <v>0</v>
      </c>
      <c r="V77" s="454">
        <f t="shared" si="28"/>
        <v>0</v>
      </c>
      <c r="W77" s="454">
        <f t="shared" si="28"/>
        <v>0</v>
      </c>
      <c r="X77" s="454">
        <f t="shared" si="28"/>
        <v>0</v>
      </c>
      <c r="Y77" s="454">
        <f t="shared" si="28"/>
        <v>0</v>
      </c>
      <c r="Z77" s="454">
        <f t="shared" si="28"/>
        <v>0</v>
      </c>
      <c r="AA77" s="454">
        <f t="shared" si="28"/>
        <v>0</v>
      </c>
      <c r="AB77" s="454">
        <f t="shared" si="28"/>
        <v>0</v>
      </c>
      <c r="AC77" s="454">
        <f t="shared" si="28"/>
        <v>0</v>
      </c>
      <c r="AD77" s="454">
        <f t="shared" si="28"/>
        <v>0</v>
      </c>
      <c r="AE77" s="454">
        <f t="shared" si="28"/>
        <v>0</v>
      </c>
      <c r="AF77" s="454">
        <f t="shared" si="28"/>
        <v>0</v>
      </c>
      <c r="AG77" s="454">
        <f t="shared" si="28"/>
        <v>0</v>
      </c>
      <c r="AH77" s="454">
        <f t="shared" si="28"/>
        <v>0</v>
      </c>
      <c r="AI77" s="454">
        <f t="shared" si="28"/>
        <v>0</v>
      </c>
      <c r="AJ77" s="454">
        <f t="shared" si="28"/>
        <v>0</v>
      </c>
      <c r="AK77" s="454">
        <f t="shared" si="28"/>
        <v>0</v>
      </c>
      <c r="AL77" s="454">
        <f t="shared" si="28"/>
        <v>0</v>
      </c>
      <c r="AM77" s="454">
        <f t="shared" si="28"/>
        <v>0</v>
      </c>
      <c r="AN77" s="454">
        <f t="shared" si="28"/>
        <v>0</v>
      </c>
      <c r="AO77" s="454">
        <f t="shared" si="28"/>
        <v>0</v>
      </c>
      <c r="AP77" s="454">
        <f t="shared" si="28"/>
        <v>0</v>
      </c>
      <c r="AQ77" s="454">
        <f t="shared" si="28"/>
        <v>0</v>
      </c>
      <c r="AR77" s="454">
        <f t="shared" si="28"/>
        <v>0</v>
      </c>
      <c r="AS77" s="454">
        <f t="shared" si="28"/>
        <v>0</v>
      </c>
      <c r="AT77" s="454">
        <f t="shared" si="28"/>
        <v>0</v>
      </c>
      <c r="AU77" s="454">
        <f t="shared" si="28"/>
        <v>0</v>
      </c>
      <c r="AV77" s="454">
        <f t="shared" si="28"/>
        <v>0</v>
      </c>
      <c r="AW77" s="454">
        <f t="shared" si="28"/>
        <v>0</v>
      </c>
      <c r="AX77" s="454">
        <f t="shared" si="28"/>
        <v>0</v>
      </c>
      <c r="AY77" s="454">
        <f t="shared" si="28"/>
        <v>0</v>
      </c>
      <c r="AZ77" s="454">
        <f t="shared" si="28"/>
        <v>0</v>
      </c>
    </row>
    <row r="78" spans="2:53" x14ac:dyDescent="0.25">
      <c r="E78" s="603"/>
      <c r="F78" s="603"/>
      <c r="G78" s="603"/>
      <c r="H78" s="599"/>
    </row>
    <row r="79" spans="2:53" x14ac:dyDescent="0.25">
      <c r="E79" s="600" t="str">
        <f t="shared" ref="E79:AZ79" si="29">E37</f>
        <v>Overnight Tourism - Income</v>
      </c>
      <c r="F79" s="600">
        <f t="shared" si="29"/>
        <v>0</v>
      </c>
      <c r="G79" s="600" t="str">
        <f t="shared" si="29"/>
        <v>2021$s</v>
      </c>
      <c r="H79" s="600">
        <f t="shared" si="29"/>
        <v>0</v>
      </c>
      <c r="I79" s="600">
        <f t="shared" si="29"/>
        <v>0</v>
      </c>
      <c r="J79" s="600">
        <f t="shared" si="29"/>
        <v>0</v>
      </c>
      <c r="K79" s="600">
        <f t="shared" si="29"/>
        <v>0</v>
      </c>
      <c r="L79" s="600">
        <f t="shared" si="29"/>
        <v>0</v>
      </c>
      <c r="M79" s="600">
        <f t="shared" si="29"/>
        <v>0</v>
      </c>
      <c r="N79" s="600">
        <f t="shared" si="29"/>
        <v>0</v>
      </c>
      <c r="O79" s="600">
        <f t="shared" si="29"/>
        <v>0</v>
      </c>
      <c r="P79" s="600">
        <f t="shared" si="29"/>
        <v>0</v>
      </c>
      <c r="Q79" s="600">
        <f t="shared" si="29"/>
        <v>0</v>
      </c>
      <c r="R79" s="600">
        <f t="shared" si="29"/>
        <v>0</v>
      </c>
      <c r="S79" s="600">
        <f t="shared" si="29"/>
        <v>0</v>
      </c>
      <c r="T79" s="600">
        <f t="shared" si="29"/>
        <v>0</v>
      </c>
      <c r="U79" s="600">
        <f t="shared" si="29"/>
        <v>0</v>
      </c>
      <c r="V79" s="600">
        <f t="shared" si="29"/>
        <v>0</v>
      </c>
      <c r="W79" s="600">
        <f t="shared" si="29"/>
        <v>0</v>
      </c>
      <c r="X79" s="600">
        <f t="shared" si="29"/>
        <v>0</v>
      </c>
      <c r="Y79" s="600">
        <f t="shared" si="29"/>
        <v>0</v>
      </c>
      <c r="Z79" s="600">
        <f t="shared" si="29"/>
        <v>0</v>
      </c>
      <c r="AA79" s="600">
        <f t="shared" si="29"/>
        <v>0</v>
      </c>
      <c r="AB79" s="600">
        <f t="shared" si="29"/>
        <v>0</v>
      </c>
      <c r="AC79" s="600">
        <f t="shared" si="29"/>
        <v>0</v>
      </c>
      <c r="AD79" s="600">
        <f t="shared" si="29"/>
        <v>0</v>
      </c>
      <c r="AE79" s="600">
        <f t="shared" si="29"/>
        <v>0</v>
      </c>
      <c r="AF79" s="600">
        <f t="shared" si="29"/>
        <v>0</v>
      </c>
      <c r="AG79" s="600">
        <f t="shared" si="29"/>
        <v>0</v>
      </c>
      <c r="AH79" s="600">
        <f t="shared" si="29"/>
        <v>0</v>
      </c>
      <c r="AI79" s="600">
        <f t="shared" si="29"/>
        <v>0</v>
      </c>
      <c r="AJ79" s="600">
        <f t="shared" si="29"/>
        <v>0</v>
      </c>
      <c r="AK79" s="600">
        <f t="shared" si="29"/>
        <v>0</v>
      </c>
      <c r="AL79" s="600">
        <f t="shared" si="29"/>
        <v>0</v>
      </c>
      <c r="AM79" s="600">
        <f t="shared" si="29"/>
        <v>0</v>
      </c>
      <c r="AN79" s="600">
        <f t="shared" si="29"/>
        <v>0</v>
      </c>
      <c r="AO79" s="600">
        <f t="shared" si="29"/>
        <v>0</v>
      </c>
      <c r="AP79" s="600">
        <f t="shared" si="29"/>
        <v>0</v>
      </c>
      <c r="AQ79" s="600">
        <f t="shared" si="29"/>
        <v>0</v>
      </c>
      <c r="AR79" s="600">
        <f t="shared" si="29"/>
        <v>0</v>
      </c>
      <c r="AS79" s="600">
        <f t="shared" si="29"/>
        <v>0</v>
      </c>
      <c r="AT79" s="600">
        <f t="shared" si="29"/>
        <v>0</v>
      </c>
      <c r="AU79" s="600">
        <f t="shared" si="29"/>
        <v>0</v>
      </c>
      <c r="AV79" s="600">
        <f t="shared" si="29"/>
        <v>0</v>
      </c>
      <c r="AW79" s="600">
        <f t="shared" si="29"/>
        <v>0</v>
      </c>
      <c r="AX79" s="600">
        <f t="shared" si="29"/>
        <v>0</v>
      </c>
      <c r="AY79" s="600">
        <f t="shared" si="29"/>
        <v>0</v>
      </c>
      <c r="AZ79" s="600">
        <f t="shared" si="29"/>
        <v>0</v>
      </c>
    </row>
    <row r="80" spans="2:53" x14ac:dyDescent="0.25">
      <c r="E80" s="601" t="str">
        <f>E64</f>
        <v>Day Trip Tourism - Income</v>
      </c>
      <c r="F80" s="601">
        <f t="shared" ref="F80:AZ80" si="30">F64</f>
        <v>0</v>
      </c>
      <c r="G80" s="601" t="str">
        <f t="shared" si="30"/>
        <v>2021$s</v>
      </c>
      <c r="H80" s="601">
        <f t="shared" si="30"/>
        <v>0</v>
      </c>
      <c r="I80" s="601">
        <f t="shared" si="30"/>
        <v>0</v>
      </c>
      <c r="J80" s="601">
        <f t="shared" si="30"/>
        <v>0</v>
      </c>
      <c r="K80" s="601">
        <f t="shared" si="30"/>
        <v>0</v>
      </c>
      <c r="L80" s="601">
        <f t="shared" si="30"/>
        <v>0</v>
      </c>
      <c r="M80" s="601">
        <f t="shared" si="30"/>
        <v>0</v>
      </c>
      <c r="N80" s="601">
        <f t="shared" si="30"/>
        <v>0</v>
      </c>
      <c r="O80" s="601">
        <f t="shared" si="30"/>
        <v>0</v>
      </c>
      <c r="P80" s="601">
        <f t="shared" si="30"/>
        <v>0</v>
      </c>
      <c r="Q80" s="601">
        <f t="shared" si="30"/>
        <v>0</v>
      </c>
      <c r="R80" s="601">
        <f t="shared" si="30"/>
        <v>0</v>
      </c>
      <c r="S80" s="601">
        <f t="shared" si="30"/>
        <v>0</v>
      </c>
      <c r="T80" s="601">
        <f t="shared" si="30"/>
        <v>0</v>
      </c>
      <c r="U80" s="601">
        <f t="shared" si="30"/>
        <v>0</v>
      </c>
      <c r="V80" s="601">
        <f t="shared" si="30"/>
        <v>0</v>
      </c>
      <c r="W80" s="601">
        <f t="shared" si="30"/>
        <v>0</v>
      </c>
      <c r="X80" s="601">
        <f t="shared" si="30"/>
        <v>0</v>
      </c>
      <c r="Y80" s="601">
        <f t="shared" si="30"/>
        <v>0</v>
      </c>
      <c r="Z80" s="601">
        <f t="shared" si="30"/>
        <v>0</v>
      </c>
      <c r="AA80" s="601">
        <f t="shared" si="30"/>
        <v>0</v>
      </c>
      <c r="AB80" s="601">
        <f t="shared" si="30"/>
        <v>0</v>
      </c>
      <c r="AC80" s="601">
        <f t="shared" si="30"/>
        <v>0</v>
      </c>
      <c r="AD80" s="601">
        <f t="shared" si="30"/>
        <v>0</v>
      </c>
      <c r="AE80" s="601">
        <f t="shared" si="30"/>
        <v>0</v>
      </c>
      <c r="AF80" s="601">
        <f t="shared" si="30"/>
        <v>0</v>
      </c>
      <c r="AG80" s="601">
        <f t="shared" si="30"/>
        <v>0</v>
      </c>
      <c r="AH80" s="601">
        <f t="shared" si="30"/>
        <v>0</v>
      </c>
      <c r="AI80" s="601">
        <f t="shared" si="30"/>
        <v>0</v>
      </c>
      <c r="AJ80" s="601">
        <f t="shared" si="30"/>
        <v>0</v>
      </c>
      <c r="AK80" s="601">
        <f t="shared" si="30"/>
        <v>0</v>
      </c>
      <c r="AL80" s="601">
        <f t="shared" si="30"/>
        <v>0</v>
      </c>
      <c r="AM80" s="601">
        <f t="shared" si="30"/>
        <v>0</v>
      </c>
      <c r="AN80" s="601">
        <f t="shared" si="30"/>
        <v>0</v>
      </c>
      <c r="AO80" s="601">
        <f t="shared" si="30"/>
        <v>0</v>
      </c>
      <c r="AP80" s="601">
        <f t="shared" si="30"/>
        <v>0</v>
      </c>
      <c r="AQ80" s="601">
        <f t="shared" si="30"/>
        <v>0</v>
      </c>
      <c r="AR80" s="601">
        <f t="shared" si="30"/>
        <v>0</v>
      </c>
      <c r="AS80" s="601">
        <f t="shared" si="30"/>
        <v>0</v>
      </c>
      <c r="AT80" s="601">
        <f t="shared" si="30"/>
        <v>0</v>
      </c>
      <c r="AU80" s="601">
        <f t="shared" si="30"/>
        <v>0</v>
      </c>
      <c r="AV80" s="601">
        <f t="shared" si="30"/>
        <v>0</v>
      </c>
      <c r="AW80" s="601">
        <f t="shared" si="30"/>
        <v>0</v>
      </c>
      <c r="AX80" s="601">
        <f t="shared" si="30"/>
        <v>0</v>
      </c>
      <c r="AY80" s="601">
        <f t="shared" si="30"/>
        <v>0</v>
      </c>
      <c r="AZ80" s="601">
        <f t="shared" si="30"/>
        <v>0</v>
      </c>
    </row>
    <row r="81" spans="4:52" ht="15" customHeight="1" x14ac:dyDescent="0.25">
      <c r="D81" s="256"/>
      <c r="E81" s="451" t="s">
        <v>417</v>
      </c>
      <c r="F81" s="451"/>
      <c r="G81" s="452" t="str">
        <f>G80</f>
        <v>2021$s</v>
      </c>
      <c r="H81" s="453">
        <f>SUM(H79:H80)</f>
        <v>0</v>
      </c>
      <c r="I81" s="453">
        <f t="shared" ref="I81:AZ81" si="31">SUM(I79:I80)</f>
        <v>0</v>
      </c>
      <c r="J81" s="453">
        <f t="shared" si="31"/>
        <v>0</v>
      </c>
      <c r="K81" s="453">
        <f t="shared" si="31"/>
        <v>0</v>
      </c>
      <c r="L81" s="453">
        <f t="shared" si="31"/>
        <v>0</v>
      </c>
      <c r="M81" s="453">
        <f t="shared" si="31"/>
        <v>0</v>
      </c>
      <c r="N81" s="453">
        <f t="shared" si="31"/>
        <v>0</v>
      </c>
      <c r="O81" s="453">
        <f t="shared" si="31"/>
        <v>0</v>
      </c>
      <c r="P81" s="453">
        <f t="shared" si="31"/>
        <v>0</v>
      </c>
      <c r="Q81" s="453">
        <f t="shared" si="31"/>
        <v>0</v>
      </c>
      <c r="R81" s="453">
        <f t="shared" si="31"/>
        <v>0</v>
      </c>
      <c r="S81" s="453">
        <f t="shared" si="31"/>
        <v>0</v>
      </c>
      <c r="T81" s="453">
        <f t="shared" si="31"/>
        <v>0</v>
      </c>
      <c r="U81" s="453">
        <f t="shared" si="31"/>
        <v>0</v>
      </c>
      <c r="V81" s="453">
        <f t="shared" si="31"/>
        <v>0</v>
      </c>
      <c r="W81" s="453">
        <f t="shared" si="31"/>
        <v>0</v>
      </c>
      <c r="X81" s="453">
        <f t="shared" si="31"/>
        <v>0</v>
      </c>
      <c r="Y81" s="453">
        <f t="shared" si="31"/>
        <v>0</v>
      </c>
      <c r="Z81" s="453">
        <f t="shared" si="31"/>
        <v>0</v>
      </c>
      <c r="AA81" s="453">
        <f t="shared" si="31"/>
        <v>0</v>
      </c>
      <c r="AB81" s="453">
        <f t="shared" si="31"/>
        <v>0</v>
      </c>
      <c r="AC81" s="453">
        <f t="shared" si="31"/>
        <v>0</v>
      </c>
      <c r="AD81" s="453">
        <f t="shared" si="31"/>
        <v>0</v>
      </c>
      <c r="AE81" s="453">
        <f t="shared" si="31"/>
        <v>0</v>
      </c>
      <c r="AF81" s="453">
        <f t="shared" si="31"/>
        <v>0</v>
      </c>
      <c r="AG81" s="453">
        <f t="shared" si="31"/>
        <v>0</v>
      </c>
      <c r="AH81" s="453">
        <f t="shared" si="31"/>
        <v>0</v>
      </c>
      <c r="AI81" s="453">
        <f t="shared" si="31"/>
        <v>0</v>
      </c>
      <c r="AJ81" s="453">
        <f t="shared" si="31"/>
        <v>0</v>
      </c>
      <c r="AK81" s="453">
        <f t="shared" si="31"/>
        <v>0</v>
      </c>
      <c r="AL81" s="453">
        <f t="shared" si="31"/>
        <v>0</v>
      </c>
      <c r="AM81" s="453">
        <f t="shared" si="31"/>
        <v>0</v>
      </c>
      <c r="AN81" s="453">
        <f t="shared" si="31"/>
        <v>0</v>
      </c>
      <c r="AO81" s="453">
        <f t="shared" si="31"/>
        <v>0</v>
      </c>
      <c r="AP81" s="453">
        <f t="shared" si="31"/>
        <v>0</v>
      </c>
      <c r="AQ81" s="453">
        <f t="shared" si="31"/>
        <v>0</v>
      </c>
      <c r="AR81" s="453">
        <f t="shared" si="31"/>
        <v>0</v>
      </c>
      <c r="AS81" s="453">
        <f t="shared" si="31"/>
        <v>0</v>
      </c>
      <c r="AT81" s="453">
        <f t="shared" si="31"/>
        <v>0</v>
      </c>
      <c r="AU81" s="453">
        <f t="shared" si="31"/>
        <v>0</v>
      </c>
      <c r="AV81" s="453">
        <f t="shared" si="31"/>
        <v>0</v>
      </c>
      <c r="AW81" s="453">
        <f t="shared" si="31"/>
        <v>0</v>
      </c>
      <c r="AX81" s="453">
        <f t="shared" si="31"/>
        <v>0</v>
      </c>
      <c r="AY81" s="453">
        <f t="shared" si="31"/>
        <v>0</v>
      </c>
      <c r="AZ81" s="453">
        <f t="shared" si="31"/>
        <v>0</v>
      </c>
    </row>
    <row r="82" spans="4:52" ht="15" customHeight="1" x14ac:dyDescent="0.25">
      <c r="E82" s="450"/>
      <c r="F82" s="450"/>
      <c r="G82" s="450"/>
      <c r="H82" s="206"/>
    </row>
    <row r="83" spans="4:52" ht="15" customHeight="1" x14ac:dyDescent="0.25"/>
  </sheetData>
  <sheetProtection sheet="1" objects="1" scenarios="1"/>
  <dataConsolidate/>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C6D58-8DE9-4B2D-9A66-6246A52BDB5A}">
  <sheetPr>
    <tabColor theme="7"/>
  </sheetPr>
  <dimension ref="A1:BD45"/>
  <sheetViews>
    <sheetView showGridLines="0" zoomScale="90" zoomScaleNormal="90" workbookViewId="0">
      <pane xSplit="8" ySplit="6" topLeftCell="I7" activePane="bottomRight" state="frozen"/>
      <selection pane="topRight"/>
      <selection pane="bottomLeft"/>
      <selection pane="bottomRight"/>
    </sheetView>
  </sheetViews>
  <sheetFormatPr defaultColWidth="0" defaultRowHeight="15" customHeight="1" zeroHeight="1" x14ac:dyDescent="0.25"/>
  <cols>
    <col min="1" max="1" width="1.5703125" style="1" customWidth="1"/>
    <col min="2" max="2" width="1.5703125" style="2" customWidth="1"/>
    <col min="3" max="3" width="1.5703125" style="16" customWidth="1"/>
    <col min="4" max="4" width="1.5703125" style="3" customWidth="1"/>
    <col min="5" max="5" width="50.5703125" style="447" customWidth="1"/>
    <col min="6" max="7" width="15.5703125" style="447" customWidth="1"/>
    <col min="8" max="8" width="18" style="208" bestFit="1" customWidth="1"/>
    <col min="9" max="9" width="14.28515625" style="17" bestFit="1" customWidth="1"/>
    <col min="10" max="15" width="13.5703125" style="17" bestFit="1" customWidth="1"/>
    <col min="16" max="49" width="11.5703125" style="17" customWidth="1"/>
    <col min="50" max="52" width="9.140625" style="17" customWidth="1"/>
    <col min="53" max="53" width="9.140625" style="4" hidden="1" customWidth="1"/>
    <col min="54" max="56" width="0" style="4" hidden="1" customWidth="1"/>
    <col min="57" max="16384" width="9.140625" style="4" hidden="1"/>
  </cols>
  <sheetData>
    <row r="1" spans="1:53" ht="5.0999999999999996" customHeight="1" x14ac:dyDescent="0.25">
      <c r="E1" s="280"/>
      <c r="F1" s="280"/>
      <c r="G1" s="280"/>
      <c r="H1" s="191"/>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row>
    <row r="2" spans="1:53" x14ac:dyDescent="0.25">
      <c r="E2" s="280"/>
      <c r="F2" s="280"/>
      <c r="G2" s="280"/>
      <c r="H2" s="26" t="str">
        <f>Discount!H2</f>
        <v>Calendar Year</v>
      </c>
      <c r="I2" s="1">
        <f>Discount!I2</f>
        <v>2021</v>
      </c>
      <c r="J2" s="1">
        <f>Discount!J2</f>
        <v>2022</v>
      </c>
      <c r="K2" s="1">
        <f>Discount!K2</f>
        <v>2023</v>
      </c>
      <c r="L2" s="1">
        <f>Discount!L2</f>
        <v>2024</v>
      </c>
      <c r="M2" s="1">
        <f>Discount!M2</f>
        <v>2025</v>
      </c>
      <c r="N2" s="1">
        <f>Discount!N2</f>
        <v>2026</v>
      </c>
      <c r="O2" s="1">
        <f>Discount!O2</f>
        <v>2027</v>
      </c>
      <c r="P2" s="1">
        <f>Discount!P2</f>
        <v>2028</v>
      </c>
      <c r="Q2" s="1">
        <f>Discount!Q2</f>
        <v>2029</v>
      </c>
      <c r="R2" s="1">
        <f>Discount!R2</f>
        <v>2030</v>
      </c>
      <c r="S2" s="1">
        <f>Discount!S2</f>
        <v>2031</v>
      </c>
      <c r="T2" s="1">
        <f>Discount!T2</f>
        <v>2032</v>
      </c>
      <c r="U2" s="1">
        <f>Discount!U2</f>
        <v>2033</v>
      </c>
      <c r="V2" s="1">
        <f>Discount!V2</f>
        <v>2034</v>
      </c>
      <c r="W2" s="1">
        <f>Discount!W2</f>
        <v>2035</v>
      </c>
      <c r="X2" s="1">
        <f>Discount!X2</f>
        <v>2036</v>
      </c>
      <c r="Y2" s="1">
        <f>Discount!Y2</f>
        <v>2037</v>
      </c>
      <c r="Z2" s="1">
        <f>Discount!Z2</f>
        <v>2038</v>
      </c>
      <c r="AA2" s="1">
        <f>Discount!AA2</f>
        <v>2039</v>
      </c>
      <c r="AB2" s="1">
        <f>Discount!AB2</f>
        <v>2040</v>
      </c>
      <c r="AC2" s="1">
        <f>Discount!AC2</f>
        <v>2041</v>
      </c>
      <c r="AD2" s="1">
        <f>Discount!AD2</f>
        <v>2042</v>
      </c>
      <c r="AE2" s="1">
        <f>Discount!AE2</f>
        <v>2043</v>
      </c>
      <c r="AF2" s="1">
        <f>Discount!AF2</f>
        <v>2044</v>
      </c>
      <c r="AG2" s="1">
        <f>Discount!AG2</f>
        <v>2045</v>
      </c>
      <c r="AH2" s="1">
        <f>Discount!AH2</f>
        <v>2046</v>
      </c>
      <c r="AI2" s="1">
        <f>Discount!AI2</f>
        <v>2047</v>
      </c>
      <c r="AJ2" s="1">
        <f>Discount!AJ2</f>
        <v>2048</v>
      </c>
      <c r="AK2" s="1">
        <f>Discount!AK2</f>
        <v>2049</v>
      </c>
      <c r="AL2" s="1">
        <f>Discount!AL2</f>
        <v>2050</v>
      </c>
      <c r="AM2" s="1">
        <f>Discount!AM2</f>
        <v>2051</v>
      </c>
      <c r="AN2" s="1">
        <f>Discount!AN2</f>
        <v>2052</v>
      </c>
      <c r="AO2" s="1">
        <f>Discount!AO2</f>
        <v>2053</v>
      </c>
      <c r="AP2" s="1">
        <f>Discount!AP2</f>
        <v>2054</v>
      </c>
      <c r="AQ2" s="1">
        <f>Discount!AQ2</f>
        <v>2055</v>
      </c>
      <c r="AR2" s="1">
        <f>Discount!AR2</f>
        <v>2056</v>
      </c>
      <c r="AS2" s="1">
        <f>Discount!AS2</f>
        <v>2057</v>
      </c>
      <c r="AT2" s="1">
        <f>Discount!AT2</f>
        <v>2058</v>
      </c>
      <c r="AU2" s="1">
        <f>Discount!AU2</f>
        <v>2059</v>
      </c>
      <c r="AV2" s="1">
        <f>Discount!AV2</f>
        <v>2060</v>
      </c>
      <c r="AW2" s="1">
        <f>Discount!AW2</f>
        <v>2061</v>
      </c>
      <c r="AX2" s="1">
        <f>Discount!AX2</f>
        <v>2062</v>
      </c>
      <c r="AY2" s="1">
        <f>Discount!AY2</f>
        <v>2063</v>
      </c>
      <c r="AZ2" s="1">
        <f>Discount!AZ2</f>
        <v>2064</v>
      </c>
    </row>
    <row r="3" spans="1:53" s="29" customFormat="1" ht="15" customHeight="1" x14ac:dyDescent="0.25">
      <c r="A3" s="88"/>
      <c r="B3" s="120"/>
      <c r="C3" s="125"/>
      <c r="D3" s="63"/>
      <c r="E3" s="255" t="str">
        <f>Discount!E39</f>
        <v>Operations Period Flag</v>
      </c>
      <c r="F3" s="255"/>
      <c r="G3" s="255"/>
      <c r="H3" s="192">
        <f>SUM(I3:AY3)</f>
        <v>0</v>
      </c>
      <c r="I3" s="121">
        <f>Discount!I39</f>
        <v>0</v>
      </c>
      <c r="J3" s="121">
        <f>Discount!J39</f>
        <v>0</v>
      </c>
      <c r="K3" s="121">
        <f>Discount!K39</f>
        <v>0</v>
      </c>
      <c r="L3" s="121">
        <f>Discount!L39</f>
        <v>0</v>
      </c>
      <c r="M3" s="121">
        <f>Discount!M39</f>
        <v>0</v>
      </c>
      <c r="N3" s="121">
        <f>Discount!N39</f>
        <v>0</v>
      </c>
      <c r="O3" s="121">
        <f>Discount!O39</f>
        <v>0</v>
      </c>
      <c r="P3" s="121">
        <f>Discount!P39</f>
        <v>0</v>
      </c>
      <c r="Q3" s="121">
        <f>Discount!Q39</f>
        <v>0</v>
      </c>
      <c r="R3" s="121">
        <f>Discount!R39</f>
        <v>0</v>
      </c>
      <c r="S3" s="121">
        <f>Discount!S39</f>
        <v>0</v>
      </c>
      <c r="T3" s="121">
        <f>Discount!T39</f>
        <v>0</v>
      </c>
      <c r="U3" s="121">
        <f>Discount!U39</f>
        <v>0</v>
      </c>
      <c r="V3" s="121">
        <f>Discount!V39</f>
        <v>0</v>
      </c>
      <c r="W3" s="121">
        <f>Discount!W39</f>
        <v>0</v>
      </c>
      <c r="X3" s="121">
        <f>Discount!X39</f>
        <v>0</v>
      </c>
      <c r="Y3" s="121">
        <f>Discount!Y39</f>
        <v>0</v>
      </c>
      <c r="Z3" s="121">
        <f>Discount!Z39</f>
        <v>0</v>
      </c>
      <c r="AA3" s="121">
        <f>Discount!AA39</f>
        <v>0</v>
      </c>
      <c r="AB3" s="121">
        <f>Discount!AB39</f>
        <v>0</v>
      </c>
      <c r="AC3" s="121">
        <f>Discount!AC39</f>
        <v>0</v>
      </c>
      <c r="AD3" s="121">
        <f>Discount!AD39</f>
        <v>0</v>
      </c>
      <c r="AE3" s="121">
        <f>Discount!AE39</f>
        <v>0</v>
      </c>
      <c r="AF3" s="121">
        <f>Discount!AF39</f>
        <v>0</v>
      </c>
      <c r="AG3" s="121">
        <f>Discount!AG39</f>
        <v>0</v>
      </c>
      <c r="AH3" s="121">
        <f>Discount!AH39</f>
        <v>0</v>
      </c>
      <c r="AI3" s="121">
        <f>Discount!AI39</f>
        <v>0</v>
      </c>
      <c r="AJ3" s="121">
        <f>Discount!AJ39</f>
        <v>0</v>
      </c>
      <c r="AK3" s="121">
        <f>Discount!AK39</f>
        <v>0</v>
      </c>
      <c r="AL3" s="121">
        <f>Discount!AL39</f>
        <v>0</v>
      </c>
      <c r="AM3" s="121">
        <f>Discount!AM39</f>
        <v>0</v>
      </c>
      <c r="AN3" s="121">
        <f>Discount!AN39</f>
        <v>0</v>
      </c>
      <c r="AO3" s="121">
        <f>Discount!AO39</f>
        <v>0</v>
      </c>
      <c r="AP3" s="121">
        <f>Discount!AP39</f>
        <v>0</v>
      </c>
      <c r="AQ3" s="121">
        <f>Discount!AQ39</f>
        <v>0</v>
      </c>
      <c r="AR3" s="121">
        <f>Discount!AR39</f>
        <v>0</v>
      </c>
      <c r="AS3" s="121">
        <f>Discount!AS39</f>
        <v>0</v>
      </c>
      <c r="AT3" s="121">
        <f>Discount!AT39</f>
        <v>0</v>
      </c>
      <c r="AU3" s="121">
        <f>Discount!AU39</f>
        <v>0</v>
      </c>
      <c r="AV3" s="121">
        <f>Discount!AV39</f>
        <v>0</v>
      </c>
      <c r="AW3" s="121">
        <f>Discount!AW39</f>
        <v>0</v>
      </c>
      <c r="AX3" s="121">
        <f>Discount!AX39</f>
        <v>0</v>
      </c>
      <c r="AY3" s="121">
        <f>Discount!AY39</f>
        <v>0</v>
      </c>
    </row>
    <row r="4" spans="1:53" s="29" customFormat="1" ht="15" customHeight="1" x14ac:dyDescent="0.25">
      <c r="A4" s="88"/>
      <c r="B4" s="120"/>
      <c r="C4" s="125"/>
      <c r="D4" s="63"/>
      <c r="E4" s="439" t="str">
        <f>Discount!E$15</f>
        <v>Escalation Factor</v>
      </c>
      <c r="F4" s="439" t="str">
        <f>Discount!F$15</f>
        <v>Calculated</v>
      </c>
      <c r="G4" s="439" t="str">
        <f>Discount!G$15</f>
        <v>Factor</v>
      </c>
      <c r="H4" s="218">
        <f>Discount!H$15</f>
        <v>0</v>
      </c>
      <c r="I4" s="216">
        <f>Discount!I$15</f>
        <v>3.7545005085123648E+17</v>
      </c>
      <c r="J4" s="216">
        <f>Discount!J$15</f>
        <v>3.8304353427254784E+17</v>
      </c>
      <c r="K4" s="216">
        <f>Discount!K$15</f>
        <v>3.9079059602029421E+17</v>
      </c>
      <c r="L4" s="216">
        <f>Discount!L$15</f>
        <v>3.986943422186407E+17</v>
      </c>
      <c r="M4" s="216">
        <f>Discount!M$15</f>
        <v>4.0675794181316422E+17</v>
      </c>
      <c r="N4" s="216">
        <f>Discount!N$15</f>
        <v>4.1498462784141773E+17</v>
      </c>
      <c r="O4" s="216">
        <f>Discount!O$15</f>
        <v>4.2337769872919187E+17</v>
      </c>
      <c r="P4" s="216">
        <f>Discount!P$15</f>
        <v>4.3194051961299264E+17</v>
      </c>
      <c r="Q4" s="216">
        <f>Discount!Q$15</f>
        <v>4.4067652368926701E+17</v>
      </c>
      <c r="R4" s="216">
        <f>Discount!R$15</f>
        <v>4.4958921359091629E+17</v>
      </c>
      <c r="S4" s="216">
        <f>Discount!S$15</f>
        <v>4.586821627916496E+17</v>
      </c>
      <c r="T4" s="216">
        <f>Discount!T$15</f>
        <v>4.6795901703873997E+17</v>
      </c>
      <c r="U4" s="216">
        <f>Discount!U$15</f>
        <v>4.7742349581475898E+17</v>
      </c>
      <c r="V4" s="216">
        <f>Discount!V$15</f>
        <v>4.8707939382887405E+17</v>
      </c>
      <c r="W4" s="216">
        <f>Discount!W$15</f>
        <v>4.9693058253830739E+17</v>
      </c>
      <c r="X4" s="216">
        <f>Discount!X$15</f>
        <v>5.0698101170056723E+17</v>
      </c>
      <c r="Y4" s="216">
        <f>Discount!Y$15</f>
        <v>5.1723471095707162E+17</v>
      </c>
      <c r="Z4" s="216">
        <f>Discount!Z$15</f>
        <v>5.2769579144880262E+17</v>
      </c>
      <c r="AA4" s="216">
        <f>Discount!AA$15</f>
        <v>5.3836844746463533E+17</v>
      </c>
      <c r="AB4" s="216">
        <f>Discount!AB$15</f>
        <v>5.4925695812300704E+17</v>
      </c>
      <c r="AC4" s="216">
        <f>Discount!AC$15</f>
        <v>5.6036568908759392E+17</v>
      </c>
      <c r="AD4" s="216">
        <f>Discount!AD$15</f>
        <v>5.7169909431769286E+17</v>
      </c>
      <c r="AE4" s="216">
        <f>Discount!AE$15</f>
        <v>5.8326171785399962E+17</v>
      </c>
      <c r="AF4" s="216">
        <f>Discount!AF$15</f>
        <v>5.9505819564050739E+17</v>
      </c>
      <c r="AG4" s="216">
        <f>Discount!AG$15</f>
        <v>6.0709325738325312E+17</v>
      </c>
      <c r="AH4" s="216">
        <f>Discount!AH$15</f>
        <v>6.1937172844665472E+17</v>
      </c>
      <c r="AI4" s="216">
        <f>Discount!AI$15</f>
        <v>6.3189853178820518E+17</v>
      </c>
      <c r="AJ4" s="216">
        <f>Discount!AJ$15</f>
        <v>6.4467868993229325E+17</v>
      </c>
      <c r="AK4" s="216">
        <f>Discount!AK$15</f>
        <v>6.5771732698394522E+17</v>
      </c>
      <c r="AL4" s="216">
        <f>Discount!AL$15</f>
        <v>6.7101967068329562E+17</v>
      </c>
      <c r="AM4" s="216">
        <f>Discount!AM$15</f>
        <v>6.8459105450160883E+17</v>
      </c>
      <c r="AN4" s="216">
        <f>Discount!AN$15</f>
        <v>6.984369197796928E+17</v>
      </c>
      <c r="AO4" s="216">
        <f>Discount!AO$15</f>
        <v>7.1256281790956198E+17</v>
      </c>
      <c r="AP4" s="216">
        <f>Discount!AP$15</f>
        <v>7.2697441256022579E+17</v>
      </c>
      <c r="AQ4" s="216">
        <f>Discount!AQ$15</f>
        <v>7.4167748194849126E+17</v>
      </c>
      <c r="AR4" s="216">
        <f>Discount!AR$15</f>
        <v>7.5667792115569574E+17</v>
      </c>
      <c r="AS4" s="216">
        <f>Discount!AS$15</f>
        <v>7.7198174449129216E+17</v>
      </c>
      <c r="AT4" s="216">
        <f>Discount!AT$15</f>
        <v>7.8759508790424141E+17</v>
      </c>
      <c r="AU4" s="216">
        <f>Discount!AU$15</f>
        <v>8.0352421144317171E+17</v>
      </c>
      <c r="AV4" s="216">
        <f>Discount!AV$15</f>
        <v>8.1977550176629798E+17</v>
      </c>
      <c r="AW4" s="216">
        <f>Discount!AW$15</f>
        <v>8.3635547470210138E+17</v>
      </c>
      <c r="AX4" s="216">
        <f>Discount!AX$15</f>
        <v>8.5327077786180109E+17</v>
      </c>
      <c r="AY4" s="216">
        <f>Discount!AY$15</f>
        <v>8.7052819330466163E+17</v>
      </c>
      <c r="AZ4" s="216">
        <f>Discount!AZ$15</f>
        <v>8.8813464025720781E+17</v>
      </c>
    </row>
    <row r="5" spans="1:53" s="29" customFormat="1" ht="15" customHeight="1" x14ac:dyDescent="0.25">
      <c r="A5" s="88"/>
      <c r="B5" s="120"/>
      <c r="C5" s="125"/>
      <c r="D5" s="63"/>
      <c r="E5" s="255"/>
      <c r="F5" s="255"/>
      <c r="G5" s="255"/>
      <c r="H5" s="192"/>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c r="AS5" s="151"/>
      <c r="AT5" s="151"/>
      <c r="AU5" s="151"/>
      <c r="AV5" s="151"/>
      <c r="AW5" s="151"/>
      <c r="AX5" s="151"/>
      <c r="AY5" s="151"/>
      <c r="AZ5" s="151"/>
    </row>
    <row r="6" spans="1:53" s="29" customFormat="1" ht="15" customHeight="1" x14ac:dyDescent="0.25">
      <c r="A6" s="88"/>
      <c r="B6" s="120"/>
      <c r="C6" s="125"/>
      <c r="D6" s="63"/>
      <c r="E6" s="562" t="s">
        <v>68</v>
      </c>
      <c r="F6" s="345" t="s">
        <v>73</v>
      </c>
      <c r="G6" s="345" t="s">
        <v>208</v>
      </c>
      <c r="H6" s="193" t="s">
        <v>209</v>
      </c>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c r="AS6" s="151"/>
      <c r="AT6" s="151"/>
      <c r="AU6" s="151"/>
      <c r="AV6" s="151"/>
      <c r="AW6" s="151"/>
      <c r="AX6" s="151"/>
      <c r="AY6" s="151"/>
      <c r="AZ6" s="151"/>
    </row>
    <row r="7" spans="1:53" x14ac:dyDescent="0.25">
      <c r="A7" s="1" t="s">
        <v>418</v>
      </c>
      <c r="E7" s="72"/>
      <c r="F7" s="72"/>
      <c r="G7" s="72"/>
      <c r="H7" s="26"/>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4"/>
      <c r="AY7" s="4"/>
      <c r="AZ7" s="4"/>
    </row>
    <row r="8" spans="1:53" x14ac:dyDescent="0.25">
      <c r="D8" s="186"/>
      <c r="E8" s="517"/>
      <c r="F8" s="517"/>
      <c r="G8" s="517"/>
      <c r="H8" s="266"/>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267"/>
      <c r="AY8" s="267"/>
      <c r="AZ8" s="267"/>
      <c r="BA8" s="168"/>
    </row>
    <row r="9" spans="1:53" x14ac:dyDescent="0.25">
      <c r="B9" s="2" t="s">
        <v>419</v>
      </c>
      <c r="D9" s="186"/>
      <c r="E9" s="517"/>
      <c r="F9" s="517"/>
      <c r="G9" s="517"/>
      <c r="H9" s="266"/>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267"/>
      <c r="AY9" s="267"/>
      <c r="AZ9" s="267"/>
      <c r="BA9" s="168"/>
    </row>
    <row r="10" spans="1:53" x14ac:dyDescent="0.25">
      <c r="D10" s="186"/>
      <c r="E10" s="507" t="str">
        <f>'User Inputs'!E29</f>
        <v>County</v>
      </c>
      <c r="F10" s="507" t="str">
        <f>'User Inputs'!F29</f>
        <v>Project Defined</v>
      </c>
      <c r="G10" s="507" t="str">
        <f>'User Inputs'!G29</f>
        <v>Option</v>
      </c>
      <c r="H10" s="507">
        <f>'User Inputs'!H29</f>
        <v>0</v>
      </c>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267"/>
      <c r="AY10" s="267"/>
      <c r="AZ10" s="267"/>
      <c r="BA10" s="168"/>
    </row>
    <row r="11" spans="1:53" x14ac:dyDescent="0.25">
      <c r="D11" s="186"/>
      <c r="E11" s="418"/>
      <c r="F11" s="517"/>
      <c r="G11" s="517"/>
      <c r="H11" s="628"/>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c r="AX11" s="267"/>
      <c r="AY11" s="267"/>
      <c r="AZ11" s="267"/>
      <c r="BA11" s="168"/>
    </row>
    <row r="12" spans="1:53" s="20" customFormat="1" ht="15.75" x14ac:dyDescent="0.25">
      <c r="A12" s="90"/>
      <c r="B12" s="99" t="s">
        <v>420</v>
      </c>
      <c r="C12" s="124"/>
      <c r="D12" s="256"/>
      <c r="E12" s="516"/>
      <c r="F12" s="516"/>
      <c r="G12" s="516"/>
      <c r="H12" s="259"/>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260"/>
      <c r="AM12" s="260"/>
      <c r="AN12" s="260"/>
      <c r="AO12" s="260"/>
      <c r="AP12" s="260"/>
      <c r="AQ12" s="260"/>
      <c r="AR12" s="260"/>
      <c r="AS12" s="260"/>
      <c r="AT12" s="260"/>
      <c r="AU12" s="260"/>
      <c r="AV12" s="260"/>
      <c r="AW12" s="260"/>
      <c r="AX12" s="260"/>
      <c r="AY12" s="260"/>
      <c r="AZ12" s="260"/>
      <c r="BA12" s="167"/>
    </row>
    <row r="13" spans="1:53" s="20" customFormat="1" ht="15.75" x14ac:dyDescent="0.25">
      <c r="A13" s="90"/>
      <c r="B13" s="99"/>
      <c r="C13" s="124"/>
      <c r="D13" s="256"/>
      <c r="E13" s="604"/>
      <c r="F13" s="604"/>
      <c r="G13" s="604"/>
      <c r="H13" s="268"/>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260"/>
      <c r="AL13" s="260"/>
      <c r="AM13" s="260"/>
      <c r="AN13" s="260"/>
      <c r="AO13" s="260"/>
      <c r="AP13" s="260"/>
      <c r="AQ13" s="260"/>
      <c r="AR13" s="260"/>
      <c r="AS13" s="260"/>
      <c r="AT13" s="260"/>
      <c r="AU13" s="260"/>
      <c r="AV13" s="260"/>
      <c r="AW13" s="260"/>
      <c r="AX13" s="260"/>
      <c r="AY13" s="260"/>
      <c r="AZ13" s="260"/>
      <c r="BA13" s="167"/>
    </row>
    <row r="14" spans="1:53" s="20" customFormat="1" ht="15.75" x14ac:dyDescent="0.25">
      <c r="A14" s="90"/>
      <c r="B14" s="99"/>
      <c r="C14" s="124"/>
      <c r="D14" s="256"/>
      <c r="E14" s="507" t="s">
        <v>421</v>
      </c>
      <c r="F14" s="507" t="s">
        <v>422</v>
      </c>
      <c r="G14" s="507" t="s">
        <v>296</v>
      </c>
      <c r="H14" s="384" t="e">
        <f>INDEX('Counties &amp; Property Values'!$F$3:$F$108,MATCH('EIA Benefits - Property'!$H$10,'Counties &amp; Property Values'!$E$3:$E$108,0))</f>
        <v>#N/A</v>
      </c>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0"/>
      <c r="AM14" s="260"/>
      <c r="AN14" s="260"/>
      <c r="AO14" s="260"/>
      <c r="AP14" s="260"/>
      <c r="AQ14" s="260"/>
      <c r="AR14" s="260"/>
      <c r="AS14" s="260"/>
      <c r="AT14" s="260"/>
      <c r="AU14" s="260"/>
      <c r="AV14" s="260"/>
      <c r="AW14" s="260"/>
      <c r="AX14" s="260"/>
      <c r="AY14" s="260"/>
      <c r="AZ14" s="260"/>
      <c r="BA14" s="167"/>
    </row>
    <row r="15" spans="1:53" s="20" customFormat="1" ht="15.75" x14ac:dyDescent="0.25">
      <c r="A15" s="90"/>
      <c r="B15" s="99"/>
      <c r="C15" s="124"/>
      <c r="D15" s="256"/>
      <c r="E15" s="507" t="s">
        <v>423</v>
      </c>
      <c r="F15" s="507" t="s">
        <v>422</v>
      </c>
      <c r="G15" s="507" t="s">
        <v>77</v>
      </c>
      <c r="H15" s="629" t="e">
        <f>INDEX('Counties &amp; Property Values'!$H$3:$H$108,MATCH('EIA Benefits - Property'!$H$10,'Counties &amp; Property Values'!$E$3:$E$108,0))</f>
        <v>#N/A</v>
      </c>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260"/>
      <c r="AO15" s="260"/>
      <c r="AP15" s="260"/>
      <c r="AQ15" s="260"/>
      <c r="AR15" s="260"/>
      <c r="AS15" s="260"/>
      <c r="AT15" s="260"/>
      <c r="AU15" s="260"/>
      <c r="AV15" s="260"/>
      <c r="AW15" s="260"/>
      <c r="AX15" s="260"/>
      <c r="AY15" s="260"/>
      <c r="AZ15" s="260"/>
      <c r="BA15" s="167"/>
    </row>
    <row r="16" spans="1:53" s="20" customFormat="1" ht="15.75" x14ac:dyDescent="0.25">
      <c r="A16" s="315"/>
      <c r="B16" s="99"/>
      <c r="C16" s="124"/>
      <c r="D16" s="256"/>
      <c r="E16" s="872" t="s">
        <v>424</v>
      </c>
      <c r="F16" s="872"/>
      <c r="G16" s="872" t="s">
        <v>296</v>
      </c>
      <c r="H16" s="553" t="e">
        <f>SUM(I16:AZ16)</f>
        <v>#N/A</v>
      </c>
      <c r="I16" s="873" t="e">
        <f t="shared" ref="I16:AZ16" si="0">$H$15*$H$14*I3</f>
        <v>#N/A</v>
      </c>
      <c r="J16" s="873" t="e">
        <f t="shared" si="0"/>
        <v>#N/A</v>
      </c>
      <c r="K16" s="873" t="e">
        <f t="shared" si="0"/>
        <v>#N/A</v>
      </c>
      <c r="L16" s="873" t="e">
        <f t="shared" si="0"/>
        <v>#N/A</v>
      </c>
      <c r="M16" s="873" t="e">
        <f t="shared" si="0"/>
        <v>#N/A</v>
      </c>
      <c r="N16" s="873" t="e">
        <f t="shared" si="0"/>
        <v>#N/A</v>
      </c>
      <c r="O16" s="873" t="e">
        <f t="shared" si="0"/>
        <v>#N/A</v>
      </c>
      <c r="P16" s="873" t="e">
        <f t="shared" si="0"/>
        <v>#N/A</v>
      </c>
      <c r="Q16" s="873" t="e">
        <f t="shared" si="0"/>
        <v>#N/A</v>
      </c>
      <c r="R16" s="873" t="e">
        <f t="shared" si="0"/>
        <v>#N/A</v>
      </c>
      <c r="S16" s="873" t="e">
        <f t="shared" si="0"/>
        <v>#N/A</v>
      </c>
      <c r="T16" s="873" t="e">
        <f t="shared" si="0"/>
        <v>#N/A</v>
      </c>
      <c r="U16" s="873" t="e">
        <f t="shared" si="0"/>
        <v>#N/A</v>
      </c>
      <c r="V16" s="873" t="e">
        <f t="shared" si="0"/>
        <v>#N/A</v>
      </c>
      <c r="W16" s="873" t="e">
        <f t="shared" si="0"/>
        <v>#N/A</v>
      </c>
      <c r="X16" s="873" t="e">
        <f t="shared" si="0"/>
        <v>#N/A</v>
      </c>
      <c r="Y16" s="873" t="e">
        <f t="shared" si="0"/>
        <v>#N/A</v>
      </c>
      <c r="Z16" s="873" t="e">
        <f t="shared" si="0"/>
        <v>#N/A</v>
      </c>
      <c r="AA16" s="873" t="e">
        <f t="shared" si="0"/>
        <v>#N/A</v>
      </c>
      <c r="AB16" s="873" t="e">
        <f t="shared" si="0"/>
        <v>#N/A</v>
      </c>
      <c r="AC16" s="873" t="e">
        <f t="shared" si="0"/>
        <v>#N/A</v>
      </c>
      <c r="AD16" s="873" t="e">
        <f t="shared" si="0"/>
        <v>#N/A</v>
      </c>
      <c r="AE16" s="873" t="e">
        <f t="shared" si="0"/>
        <v>#N/A</v>
      </c>
      <c r="AF16" s="873" t="e">
        <f t="shared" si="0"/>
        <v>#N/A</v>
      </c>
      <c r="AG16" s="873" t="e">
        <f t="shared" si="0"/>
        <v>#N/A</v>
      </c>
      <c r="AH16" s="873" t="e">
        <f t="shared" si="0"/>
        <v>#N/A</v>
      </c>
      <c r="AI16" s="873" t="e">
        <f t="shared" si="0"/>
        <v>#N/A</v>
      </c>
      <c r="AJ16" s="873" t="e">
        <f t="shared" si="0"/>
        <v>#N/A</v>
      </c>
      <c r="AK16" s="873" t="e">
        <f t="shared" si="0"/>
        <v>#N/A</v>
      </c>
      <c r="AL16" s="873" t="e">
        <f t="shared" si="0"/>
        <v>#N/A</v>
      </c>
      <c r="AM16" s="873" t="e">
        <f t="shared" si="0"/>
        <v>#N/A</v>
      </c>
      <c r="AN16" s="873" t="e">
        <f t="shared" si="0"/>
        <v>#N/A</v>
      </c>
      <c r="AO16" s="873" t="e">
        <f t="shared" si="0"/>
        <v>#N/A</v>
      </c>
      <c r="AP16" s="873" t="e">
        <f t="shared" si="0"/>
        <v>#N/A</v>
      </c>
      <c r="AQ16" s="873" t="e">
        <f t="shared" si="0"/>
        <v>#N/A</v>
      </c>
      <c r="AR16" s="873" t="e">
        <f t="shared" si="0"/>
        <v>#N/A</v>
      </c>
      <c r="AS16" s="873" t="e">
        <f t="shared" si="0"/>
        <v>#N/A</v>
      </c>
      <c r="AT16" s="873" t="e">
        <f t="shared" si="0"/>
        <v>#N/A</v>
      </c>
      <c r="AU16" s="873" t="e">
        <f t="shared" si="0"/>
        <v>#N/A</v>
      </c>
      <c r="AV16" s="873" t="e">
        <f t="shared" si="0"/>
        <v>#N/A</v>
      </c>
      <c r="AW16" s="873" t="e">
        <f t="shared" si="0"/>
        <v>#N/A</v>
      </c>
      <c r="AX16" s="873" t="e">
        <f t="shared" si="0"/>
        <v>#N/A</v>
      </c>
      <c r="AY16" s="873" t="e">
        <f t="shared" si="0"/>
        <v>#N/A</v>
      </c>
      <c r="AZ16" s="873" t="e">
        <f t="shared" si="0"/>
        <v>#N/A</v>
      </c>
      <c r="BA16" s="167"/>
    </row>
    <row r="17" spans="1:53" s="20" customFormat="1" ht="15.75" x14ac:dyDescent="0.25">
      <c r="A17" s="90"/>
      <c r="B17" s="99"/>
      <c r="C17" s="124"/>
      <c r="D17" s="256"/>
      <c r="E17" s="264"/>
      <c r="F17" s="264"/>
      <c r="G17" s="605"/>
      <c r="H17" s="262"/>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3"/>
      <c r="AR17" s="263"/>
      <c r="AS17" s="263"/>
      <c r="AT17" s="263"/>
      <c r="AU17" s="263"/>
      <c r="AV17" s="263"/>
      <c r="AW17" s="263"/>
      <c r="AX17" s="263"/>
      <c r="AY17" s="263"/>
      <c r="AZ17" s="263"/>
      <c r="BA17" s="167"/>
    </row>
    <row r="18" spans="1:53" s="20" customFormat="1" ht="15.75" x14ac:dyDescent="0.25">
      <c r="A18" s="90"/>
      <c r="B18" s="99"/>
      <c r="C18" s="124"/>
      <c r="D18" s="256"/>
      <c r="E18" s="255" t="str">
        <f>'User Inputs'!E$34</f>
        <v>Number of Impacted Residential Properties</v>
      </c>
      <c r="F18" s="255" t="str">
        <f>'User Inputs'!F$34</f>
        <v>User Defined</v>
      </c>
      <c r="G18" s="255" t="str">
        <f>'User Inputs'!G$34</f>
        <v>Number</v>
      </c>
      <c r="H18" s="192">
        <f>'User Inputs'!H$34</f>
        <v>0</v>
      </c>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63"/>
      <c r="AR18" s="263"/>
      <c r="AS18" s="263"/>
      <c r="AT18" s="263"/>
      <c r="AU18" s="263"/>
      <c r="AV18" s="263"/>
      <c r="AW18" s="263"/>
      <c r="AX18" s="263"/>
      <c r="AY18" s="263"/>
      <c r="AZ18" s="263"/>
      <c r="BA18" s="167"/>
    </row>
    <row r="19" spans="1:53" s="20" customFormat="1" ht="15.75" x14ac:dyDescent="0.25">
      <c r="A19" s="90"/>
      <c r="B19" s="99"/>
      <c r="C19" s="124"/>
      <c r="D19" s="256"/>
      <c r="E19" s="874" t="str">
        <f>E$16</f>
        <v>No-Build Average Tax Levied per Property</v>
      </c>
      <c r="F19" s="874">
        <f t="shared" ref="F19:AZ19" si="1">F$16</f>
        <v>0</v>
      </c>
      <c r="G19" s="874" t="str">
        <f t="shared" si="1"/>
        <v>2021$s</v>
      </c>
      <c r="H19" s="875" t="e">
        <f t="shared" si="1"/>
        <v>#N/A</v>
      </c>
      <c r="I19" s="874" t="e">
        <f t="shared" si="1"/>
        <v>#N/A</v>
      </c>
      <c r="J19" s="874" t="e">
        <f t="shared" si="1"/>
        <v>#N/A</v>
      </c>
      <c r="K19" s="874" t="e">
        <f t="shared" si="1"/>
        <v>#N/A</v>
      </c>
      <c r="L19" s="874" t="e">
        <f t="shared" si="1"/>
        <v>#N/A</v>
      </c>
      <c r="M19" s="874" t="e">
        <f t="shared" si="1"/>
        <v>#N/A</v>
      </c>
      <c r="N19" s="874" t="e">
        <f t="shared" si="1"/>
        <v>#N/A</v>
      </c>
      <c r="O19" s="874" t="e">
        <f t="shared" si="1"/>
        <v>#N/A</v>
      </c>
      <c r="P19" s="874" t="e">
        <f t="shared" si="1"/>
        <v>#N/A</v>
      </c>
      <c r="Q19" s="874" t="e">
        <f t="shared" si="1"/>
        <v>#N/A</v>
      </c>
      <c r="R19" s="874" t="e">
        <f t="shared" si="1"/>
        <v>#N/A</v>
      </c>
      <c r="S19" s="874" t="e">
        <f t="shared" si="1"/>
        <v>#N/A</v>
      </c>
      <c r="T19" s="874" t="e">
        <f t="shared" si="1"/>
        <v>#N/A</v>
      </c>
      <c r="U19" s="874" t="e">
        <f t="shared" si="1"/>
        <v>#N/A</v>
      </c>
      <c r="V19" s="874" t="e">
        <f t="shared" si="1"/>
        <v>#N/A</v>
      </c>
      <c r="W19" s="874" t="e">
        <f t="shared" si="1"/>
        <v>#N/A</v>
      </c>
      <c r="X19" s="874" t="e">
        <f t="shared" si="1"/>
        <v>#N/A</v>
      </c>
      <c r="Y19" s="874" t="e">
        <f t="shared" si="1"/>
        <v>#N/A</v>
      </c>
      <c r="Z19" s="874" t="e">
        <f t="shared" si="1"/>
        <v>#N/A</v>
      </c>
      <c r="AA19" s="874" t="e">
        <f t="shared" si="1"/>
        <v>#N/A</v>
      </c>
      <c r="AB19" s="874" t="e">
        <f t="shared" si="1"/>
        <v>#N/A</v>
      </c>
      <c r="AC19" s="874" t="e">
        <f t="shared" si="1"/>
        <v>#N/A</v>
      </c>
      <c r="AD19" s="874" t="e">
        <f t="shared" si="1"/>
        <v>#N/A</v>
      </c>
      <c r="AE19" s="874" t="e">
        <f t="shared" si="1"/>
        <v>#N/A</v>
      </c>
      <c r="AF19" s="874" t="e">
        <f t="shared" si="1"/>
        <v>#N/A</v>
      </c>
      <c r="AG19" s="874" t="e">
        <f t="shared" si="1"/>
        <v>#N/A</v>
      </c>
      <c r="AH19" s="874" t="e">
        <f t="shared" si="1"/>
        <v>#N/A</v>
      </c>
      <c r="AI19" s="874" t="e">
        <f t="shared" si="1"/>
        <v>#N/A</v>
      </c>
      <c r="AJ19" s="874" t="e">
        <f t="shared" si="1"/>
        <v>#N/A</v>
      </c>
      <c r="AK19" s="874" t="e">
        <f t="shared" si="1"/>
        <v>#N/A</v>
      </c>
      <c r="AL19" s="874" t="e">
        <f t="shared" si="1"/>
        <v>#N/A</v>
      </c>
      <c r="AM19" s="874" t="e">
        <f t="shared" si="1"/>
        <v>#N/A</v>
      </c>
      <c r="AN19" s="874" t="e">
        <f t="shared" si="1"/>
        <v>#N/A</v>
      </c>
      <c r="AO19" s="874" t="e">
        <f t="shared" si="1"/>
        <v>#N/A</v>
      </c>
      <c r="AP19" s="874" t="e">
        <f t="shared" si="1"/>
        <v>#N/A</v>
      </c>
      <c r="AQ19" s="874" t="e">
        <f t="shared" si="1"/>
        <v>#N/A</v>
      </c>
      <c r="AR19" s="874" t="e">
        <f t="shared" si="1"/>
        <v>#N/A</v>
      </c>
      <c r="AS19" s="874" t="e">
        <f t="shared" si="1"/>
        <v>#N/A</v>
      </c>
      <c r="AT19" s="874" t="e">
        <f t="shared" si="1"/>
        <v>#N/A</v>
      </c>
      <c r="AU19" s="874" t="e">
        <f t="shared" si="1"/>
        <v>#N/A</v>
      </c>
      <c r="AV19" s="874" t="e">
        <f t="shared" si="1"/>
        <v>#N/A</v>
      </c>
      <c r="AW19" s="874" t="e">
        <f t="shared" si="1"/>
        <v>#N/A</v>
      </c>
      <c r="AX19" s="874" t="e">
        <f t="shared" si="1"/>
        <v>#N/A</v>
      </c>
      <c r="AY19" s="874" t="e">
        <f t="shared" si="1"/>
        <v>#N/A</v>
      </c>
      <c r="AZ19" s="874" t="e">
        <f t="shared" si="1"/>
        <v>#N/A</v>
      </c>
      <c r="BA19" s="167"/>
    </row>
    <row r="20" spans="1:53" s="20" customFormat="1" ht="15.75" x14ac:dyDescent="0.25">
      <c r="A20" s="315"/>
      <c r="B20" s="99"/>
      <c r="C20" s="124"/>
      <c r="D20" s="256"/>
      <c r="E20" s="872" t="s">
        <v>425</v>
      </c>
      <c r="F20" s="872"/>
      <c r="G20" s="872" t="s">
        <v>296</v>
      </c>
      <c r="H20" s="553" t="e">
        <f>SUM(I20:AZ20)</f>
        <v>#N/A</v>
      </c>
      <c r="I20" s="872" t="e">
        <f>I19*$H$18</f>
        <v>#N/A</v>
      </c>
      <c r="J20" s="872" t="e">
        <f t="shared" ref="J20:AZ20" si="2">J19*$H$18</f>
        <v>#N/A</v>
      </c>
      <c r="K20" s="872" t="e">
        <f t="shared" si="2"/>
        <v>#N/A</v>
      </c>
      <c r="L20" s="872" t="e">
        <f t="shared" si="2"/>
        <v>#N/A</v>
      </c>
      <c r="M20" s="872" t="e">
        <f t="shared" si="2"/>
        <v>#N/A</v>
      </c>
      <c r="N20" s="872" t="e">
        <f t="shared" si="2"/>
        <v>#N/A</v>
      </c>
      <c r="O20" s="872" t="e">
        <f t="shared" si="2"/>
        <v>#N/A</v>
      </c>
      <c r="P20" s="872" t="e">
        <f t="shared" si="2"/>
        <v>#N/A</v>
      </c>
      <c r="Q20" s="872" t="e">
        <f t="shared" si="2"/>
        <v>#N/A</v>
      </c>
      <c r="R20" s="872" t="e">
        <f t="shared" si="2"/>
        <v>#N/A</v>
      </c>
      <c r="S20" s="872" t="e">
        <f t="shared" si="2"/>
        <v>#N/A</v>
      </c>
      <c r="T20" s="872" t="e">
        <f t="shared" si="2"/>
        <v>#N/A</v>
      </c>
      <c r="U20" s="872" t="e">
        <f t="shared" si="2"/>
        <v>#N/A</v>
      </c>
      <c r="V20" s="872" t="e">
        <f t="shared" si="2"/>
        <v>#N/A</v>
      </c>
      <c r="W20" s="872" t="e">
        <f t="shared" si="2"/>
        <v>#N/A</v>
      </c>
      <c r="X20" s="872" t="e">
        <f t="shared" si="2"/>
        <v>#N/A</v>
      </c>
      <c r="Y20" s="872" t="e">
        <f t="shared" si="2"/>
        <v>#N/A</v>
      </c>
      <c r="Z20" s="872" t="e">
        <f t="shared" si="2"/>
        <v>#N/A</v>
      </c>
      <c r="AA20" s="872" t="e">
        <f t="shared" si="2"/>
        <v>#N/A</v>
      </c>
      <c r="AB20" s="872" t="e">
        <f t="shared" si="2"/>
        <v>#N/A</v>
      </c>
      <c r="AC20" s="872" t="e">
        <f t="shared" si="2"/>
        <v>#N/A</v>
      </c>
      <c r="AD20" s="872" t="e">
        <f t="shared" si="2"/>
        <v>#N/A</v>
      </c>
      <c r="AE20" s="872" t="e">
        <f t="shared" si="2"/>
        <v>#N/A</v>
      </c>
      <c r="AF20" s="872" t="e">
        <f t="shared" si="2"/>
        <v>#N/A</v>
      </c>
      <c r="AG20" s="872" t="e">
        <f t="shared" si="2"/>
        <v>#N/A</v>
      </c>
      <c r="AH20" s="872" t="e">
        <f t="shared" si="2"/>
        <v>#N/A</v>
      </c>
      <c r="AI20" s="872" t="e">
        <f t="shared" si="2"/>
        <v>#N/A</v>
      </c>
      <c r="AJ20" s="872" t="e">
        <f t="shared" si="2"/>
        <v>#N/A</v>
      </c>
      <c r="AK20" s="872" t="e">
        <f t="shared" si="2"/>
        <v>#N/A</v>
      </c>
      <c r="AL20" s="872" t="e">
        <f t="shared" si="2"/>
        <v>#N/A</v>
      </c>
      <c r="AM20" s="872" t="e">
        <f t="shared" si="2"/>
        <v>#N/A</v>
      </c>
      <c r="AN20" s="872" t="e">
        <f t="shared" si="2"/>
        <v>#N/A</v>
      </c>
      <c r="AO20" s="872" t="e">
        <f t="shared" si="2"/>
        <v>#N/A</v>
      </c>
      <c r="AP20" s="872" t="e">
        <f t="shared" si="2"/>
        <v>#N/A</v>
      </c>
      <c r="AQ20" s="872" t="e">
        <f t="shared" si="2"/>
        <v>#N/A</v>
      </c>
      <c r="AR20" s="872" t="e">
        <f t="shared" si="2"/>
        <v>#N/A</v>
      </c>
      <c r="AS20" s="872" t="e">
        <f t="shared" si="2"/>
        <v>#N/A</v>
      </c>
      <c r="AT20" s="872" t="e">
        <f t="shared" si="2"/>
        <v>#N/A</v>
      </c>
      <c r="AU20" s="872" t="e">
        <f t="shared" si="2"/>
        <v>#N/A</v>
      </c>
      <c r="AV20" s="872" t="e">
        <f t="shared" si="2"/>
        <v>#N/A</v>
      </c>
      <c r="AW20" s="872" t="e">
        <f t="shared" si="2"/>
        <v>#N/A</v>
      </c>
      <c r="AX20" s="872" t="e">
        <f t="shared" si="2"/>
        <v>#N/A</v>
      </c>
      <c r="AY20" s="872" t="e">
        <f t="shared" si="2"/>
        <v>#N/A</v>
      </c>
      <c r="AZ20" s="872" t="e">
        <f t="shared" si="2"/>
        <v>#N/A</v>
      </c>
      <c r="BA20" s="167"/>
    </row>
    <row r="21" spans="1:53" s="20" customFormat="1" ht="15.75" x14ac:dyDescent="0.25">
      <c r="A21" s="90"/>
      <c r="B21" s="99"/>
      <c r="C21" s="124"/>
      <c r="D21" s="256"/>
      <c r="E21" s="264"/>
      <c r="F21" s="264"/>
      <c r="G21" s="264"/>
      <c r="H21" s="262"/>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265"/>
      <c r="AU21" s="265"/>
      <c r="AV21" s="265"/>
      <c r="AW21" s="265"/>
      <c r="AX21" s="265"/>
      <c r="AY21" s="265"/>
      <c r="AZ21" s="265"/>
      <c r="BA21" s="167"/>
    </row>
    <row r="22" spans="1:53" s="20" customFormat="1" ht="15.75" x14ac:dyDescent="0.25">
      <c r="A22" s="90"/>
      <c r="B22" s="99" t="s">
        <v>426</v>
      </c>
      <c r="C22" s="124"/>
      <c r="D22" s="256"/>
      <c r="E22" s="264"/>
      <c r="F22" s="264"/>
      <c r="G22" s="264"/>
      <c r="H22" s="262"/>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265"/>
      <c r="AL22" s="265"/>
      <c r="AM22" s="265"/>
      <c r="AN22" s="265"/>
      <c r="AO22" s="265"/>
      <c r="AP22" s="265"/>
      <c r="AQ22" s="265"/>
      <c r="AR22" s="265"/>
      <c r="AS22" s="265"/>
      <c r="AT22" s="265"/>
      <c r="AU22" s="265"/>
      <c r="AV22" s="265"/>
      <c r="AW22" s="265"/>
      <c r="AX22" s="265"/>
      <c r="AY22" s="265"/>
      <c r="AZ22" s="265"/>
      <c r="BA22" s="167"/>
    </row>
    <row r="23" spans="1:53" s="20" customFormat="1" ht="15.75" x14ac:dyDescent="0.25">
      <c r="A23" s="90"/>
      <c r="B23" s="99"/>
      <c r="C23" s="124"/>
      <c r="D23" s="256"/>
      <c r="E23" s="516"/>
      <c r="F23" s="516"/>
      <c r="G23" s="516"/>
      <c r="H23" s="259"/>
      <c r="I23" s="260"/>
      <c r="J23" s="260"/>
      <c r="K23" s="260"/>
      <c r="L23" s="260"/>
      <c r="M23" s="260"/>
      <c r="N23" s="260"/>
      <c r="O23" s="260"/>
      <c r="P23" s="260"/>
      <c r="Q23" s="260"/>
      <c r="R23" s="260"/>
      <c r="S23" s="260"/>
      <c r="T23" s="260"/>
      <c r="U23" s="260"/>
      <c r="V23" s="260"/>
      <c r="W23" s="260"/>
      <c r="X23" s="260"/>
      <c r="Y23" s="260"/>
      <c r="Z23" s="260"/>
      <c r="AA23" s="260"/>
      <c r="AB23" s="260"/>
      <c r="AC23" s="260"/>
      <c r="AD23" s="260"/>
      <c r="AE23" s="260"/>
      <c r="AF23" s="260"/>
      <c r="AG23" s="260"/>
      <c r="AH23" s="260"/>
      <c r="AI23" s="260"/>
      <c r="AJ23" s="260"/>
      <c r="AK23" s="260"/>
      <c r="AL23" s="260"/>
      <c r="AM23" s="260"/>
      <c r="AN23" s="260"/>
      <c r="AO23" s="260"/>
      <c r="AP23" s="260"/>
      <c r="AQ23" s="260"/>
      <c r="AR23" s="260"/>
      <c r="AS23" s="260"/>
      <c r="AT23" s="260"/>
      <c r="AU23" s="260"/>
      <c r="AV23" s="260"/>
      <c r="AW23" s="260"/>
      <c r="AX23" s="260"/>
      <c r="AY23" s="260"/>
      <c r="AZ23" s="260"/>
      <c r="BA23" s="167"/>
    </row>
    <row r="24" spans="1:53" x14ac:dyDescent="0.25">
      <c r="E24" s="257" t="str">
        <f>'Stock Value'!E$125</f>
        <v>Increase in Residential Property Value Due to Project</v>
      </c>
      <c r="F24" s="257" t="str">
        <f>'Stock Value'!F$125</f>
        <v>PB 2015</v>
      </c>
      <c r="G24" s="257" t="str">
        <f>'Stock Value'!G$125</f>
        <v>Percent</v>
      </c>
      <c r="H24" s="261">
        <f>'Stock Value'!H$125</f>
        <v>0.05</v>
      </c>
      <c r="I24" s="146"/>
      <c r="J24" s="146"/>
      <c r="K24" s="146"/>
      <c r="L24" s="146"/>
      <c r="M24" s="146"/>
      <c r="N24" s="146"/>
      <c r="O24" s="146"/>
      <c r="P24" s="146"/>
      <c r="Q24" s="146"/>
      <c r="R24" s="146"/>
      <c r="S24" s="146"/>
      <c r="T24" s="146"/>
      <c r="U24" s="146"/>
      <c r="V24" s="146"/>
      <c r="W24" s="146"/>
      <c r="X24" s="146"/>
      <c r="Y24" s="146"/>
      <c r="Z24" s="146"/>
      <c r="AA24" s="146"/>
      <c r="AB24" s="146"/>
      <c r="AC24" s="146"/>
      <c r="AD24" s="146"/>
      <c r="AE24" s="146"/>
      <c r="AF24" s="146"/>
      <c r="AG24" s="146"/>
      <c r="AH24" s="146"/>
      <c r="AI24" s="146"/>
      <c r="AJ24" s="146"/>
      <c r="AK24" s="146"/>
      <c r="AL24" s="146"/>
      <c r="AM24" s="146"/>
      <c r="AN24" s="146"/>
      <c r="AO24" s="146"/>
      <c r="AP24" s="146"/>
      <c r="AQ24" s="146"/>
      <c r="AR24" s="146"/>
      <c r="AS24" s="146"/>
      <c r="AT24" s="146"/>
      <c r="AU24" s="146"/>
      <c r="AV24" s="146"/>
      <c r="AW24" s="146"/>
      <c r="AX24" s="146"/>
      <c r="AY24" s="146"/>
      <c r="AZ24" s="146"/>
    </row>
    <row r="25" spans="1:53" x14ac:dyDescent="0.25">
      <c r="E25" s="601" t="str">
        <f>E$16</f>
        <v>No-Build Average Tax Levied per Property</v>
      </c>
      <c r="F25" s="601">
        <f t="shared" ref="F25:AZ25" si="3">F$16</f>
        <v>0</v>
      </c>
      <c r="G25" s="601" t="str">
        <f t="shared" si="3"/>
        <v>2021$s</v>
      </c>
      <c r="H25" s="598" t="e">
        <f t="shared" si="3"/>
        <v>#N/A</v>
      </c>
      <c r="I25" s="876" t="e">
        <f t="shared" si="3"/>
        <v>#N/A</v>
      </c>
      <c r="J25" s="876" t="e">
        <f t="shared" si="3"/>
        <v>#N/A</v>
      </c>
      <c r="K25" s="876" t="e">
        <f t="shared" si="3"/>
        <v>#N/A</v>
      </c>
      <c r="L25" s="876" t="e">
        <f t="shared" si="3"/>
        <v>#N/A</v>
      </c>
      <c r="M25" s="876" t="e">
        <f t="shared" si="3"/>
        <v>#N/A</v>
      </c>
      <c r="N25" s="876" t="e">
        <f t="shared" si="3"/>
        <v>#N/A</v>
      </c>
      <c r="O25" s="876" t="e">
        <f t="shared" si="3"/>
        <v>#N/A</v>
      </c>
      <c r="P25" s="876" t="e">
        <f t="shared" si="3"/>
        <v>#N/A</v>
      </c>
      <c r="Q25" s="876" t="e">
        <f t="shared" si="3"/>
        <v>#N/A</v>
      </c>
      <c r="R25" s="876" t="e">
        <f t="shared" si="3"/>
        <v>#N/A</v>
      </c>
      <c r="S25" s="876" t="e">
        <f t="shared" si="3"/>
        <v>#N/A</v>
      </c>
      <c r="T25" s="876" t="e">
        <f t="shared" si="3"/>
        <v>#N/A</v>
      </c>
      <c r="U25" s="876" t="e">
        <f t="shared" si="3"/>
        <v>#N/A</v>
      </c>
      <c r="V25" s="876" t="e">
        <f t="shared" si="3"/>
        <v>#N/A</v>
      </c>
      <c r="W25" s="876" t="e">
        <f t="shared" si="3"/>
        <v>#N/A</v>
      </c>
      <c r="X25" s="876" t="e">
        <f t="shared" si="3"/>
        <v>#N/A</v>
      </c>
      <c r="Y25" s="876" t="e">
        <f t="shared" si="3"/>
        <v>#N/A</v>
      </c>
      <c r="Z25" s="876" t="e">
        <f t="shared" si="3"/>
        <v>#N/A</v>
      </c>
      <c r="AA25" s="876" t="e">
        <f t="shared" si="3"/>
        <v>#N/A</v>
      </c>
      <c r="AB25" s="876" t="e">
        <f t="shared" si="3"/>
        <v>#N/A</v>
      </c>
      <c r="AC25" s="876" t="e">
        <f t="shared" si="3"/>
        <v>#N/A</v>
      </c>
      <c r="AD25" s="876" t="e">
        <f t="shared" si="3"/>
        <v>#N/A</v>
      </c>
      <c r="AE25" s="876" t="e">
        <f t="shared" si="3"/>
        <v>#N/A</v>
      </c>
      <c r="AF25" s="876" t="e">
        <f t="shared" si="3"/>
        <v>#N/A</v>
      </c>
      <c r="AG25" s="876" t="e">
        <f t="shared" si="3"/>
        <v>#N/A</v>
      </c>
      <c r="AH25" s="876" t="e">
        <f t="shared" si="3"/>
        <v>#N/A</v>
      </c>
      <c r="AI25" s="876" t="e">
        <f t="shared" si="3"/>
        <v>#N/A</v>
      </c>
      <c r="AJ25" s="876" t="e">
        <f t="shared" si="3"/>
        <v>#N/A</v>
      </c>
      <c r="AK25" s="876" t="e">
        <f t="shared" si="3"/>
        <v>#N/A</v>
      </c>
      <c r="AL25" s="876" t="e">
        <f t="shared" si="3"/>
        <v>#N/A</v>
      </c>
      <c r="AM25" s="876" t="e">
        <f t="shared" si="3"/>
        <v>#N/A</v>
      </c>
      <c r="AN25" s="876" t="e">
        <f t="shared" si="3"/>
        <v>#N/A</v>
      </c>
      <c r="AO25" s="876" t="e">
        <f t="shared" si="3"/>
        <v>#N/A</v>
      </c>
      <c r="AP25" s="876" t="e">
        <f t="shared" si="3"/>
        <v>#N/A</v>
      </c>
      <c r="AQ25" s="876" t="e">
        <f t="shared" si="3"/>
        <v>#N/A</v>
      </c>
      <c r="AR25" s="876" t="e">
        <f t="shared" si="3"/>
        <v>#N/A</v>
      </c>
      <c r="AS25" s="876" t="e">
        <f t="shared" si="3"/>
        <v>#N/A</v>
      </c>
      <c r="AT25" s="876" t="e">
        <f t="shared" si="3"/>
        <v>#N/A</v>
      </c>
      <c r="AU25" s="876" t="e">
        <f t="shared" si="3"/>
        <v>#N/A</v>
      </c>
      <c r="AV25" s="876" t="e">
        <f t="shared" si="3"/>
        <v>#N/A</v>
      </c>
      <c r="AW25" s="876" t="e">
        <f t="shared" si="3"/>
        <v>#N/A</v>
      </c>
      <c r="AX25" s="876" t="e">
        <f t="shared" si="3"/>
        <v>#N/A</v>
      </c>
      <c r="AY25" s="876" t="e">
        <f t="shared" si="3"/>
        <v>#N/A</v>
      </c>
      <c r="AZ25" s="876" t="e">
        <f t="shared" si="3"/>
        <v>#N/A</v>
      </c>
    </row>
    <row r="26" spans="1:53" x14ac:dyDescent="0.25">
      <c r="A26" s="4"/>
      <c r="D26" s="186"/>
      <c r="E26" s="877" t="s">
        <v>427</v>
      </c>
      <c r="F26" s="877"/>
      <c r="G26" s="872" t="s">
        <v>296</v>
      </c>
      <c r="H26" s="878" t="e">
        <f>SUM(I26:AZ26)</f>
        <v>#N/A</v>
      </c>
      <c r="I26" s="777" t="e">
        <f>I25*(1+$H$24)</f>
        <v>#N/A</v>
      </c>
      <c r="J26" s="777" t="e">
        <f t="shared" ref="J26:AZ26" si="4">J25*(1+$H$24)</f>
        <v>#N/A</v>
      </c>
      <c r="K26" s="777" t="e">
        <f t="shared" si="4"/>
        <v>#N/A</v>
      </c>
      <c r="L26" s="777" t="e">
        <f t="shared" si="4"/>
        <v>#N/A</v>
      </c>
      <c r="M26" s="777" t="e">
        <f t="shared" si="4"/>
        <v>#N/A</v>
      </c>
      <c r="N26" s="777" t="e">
        <f t="shared" si="4"/>
        <v>#N/A</v>
      </c>
      <c r="O26" s="777" t="e">
        <f t="shared" si="4"/>
        <v>#N/A</v>
      </c>
      <c r="P26" s="777" t="e">
        <f t="shared" si="4"/>
        <v>#N/A</v>
      </c>
      <c r="Q26" s="777" t="e">
        <f t="shared" si="4"/>
        <v>#N/A</v>
      </c>
      <c r="R26" s="777" t="e">
        <f t="shared" si="4"/>
        <v>#N/A</v>
      </c>
      <c r="S26" s="777" t="e">
        <f t="shared" si="4"/>
        <v>#N/A</v>
      </c>
      <c r="T26" s="777" t="e">
        <f t="shared" si="4"/>
        <v>#N/A</v>
      </c>
      <c r="U26" s="777" t="e">
        <f t="shared" si="4"/>
        <v>#N/A</v>
      </c>
      <c r="V26" s="777" t="e">
        <f t="shared" si="4"/>
        <v>#N/A</v>
      </c>
      <c r="W26" s="777" t="e">
        <f t="shared" si="4"/>
        <v>#N/A</v>
      </c>
      <c r="X26" s="777" t="e">
        <f t="shared" si="4"/>
        <v>#N/A</v>
      </c>
      <c r="Y26" s="777" t="e">
        <f t="shared" si="4"/>
        <v>#N/A</v>
      </c>
      <c r="Z26" s="777" t="e">
        <f t="shared" si="4"/>
        <v>#N/A</v>
      </c>
      <c r="AA26" s="777" t="e">
        <f t="shared" si="4"/>
        <v>#N/A</v>
      </c>
      <c r="AB26" s="777" t="e">
        <f t="shared" si="4"/>
        <v>#N/A</v>
      </c>
      <c r="AC26" s="777" t="e">
        <f t="shared" si="4"/>
        <v>#N/A</v>
      </c>
      <c r="AD26" s="777" t="e">
        <f t="shared" si="4"/>
        <v>#N/A</v>
      </c>
      <c r="AE26" s="777" t="e">
        <f t="shared" si="4"/>
        <v>#N/A</v>
      </c>
      <c r="AF26" s="777" t="e">
        <f t="shared" si="4"/>
        <v>#N/A</v>
      </c>
      <c r="AG26" s="777" t="e">
        <f t="shared" si="4"/>
        <v>#N/A</v>
      </c>
      <c r="AH26" s="777" t="e">
        <f t="shared" si="4"/>
        <v>#N/A</v>
      </c>
      <c r="AI26" s="777" t="e">
        <f t="shared" si="4"/>
        <v>#N/A</v>
      </c>
      <c r="AJ26" s="777" t="e">
        <f t="shared" si="4"/>
        <v>#N/A</v>
      </c>
      <c r="AK26" s="777" t="e">
        <f t="shared" si="4"/>
        <v>#N/A</v>
      </c>
      <c r="AL26" s="777" t="e">
        <f t="shared" si="4"/>
        <v>#N/A</v>
      </c>
      <c r="AM26" s="777" t="e">
        <f t="shared" si="4"/>
        <v>#N/A</v>
      </c>
      <c r="AN26" s="777" t="e">
        <f t="shared" si="4"/>
        <v>#N/A</v>
      </c>
      <c r="AO26" s="777" t="e">
        <f t="shared" si="4"/>
        <v>#N/A</v>
      </c>
      <c r="AP26" s="777" t="e">
        <f t="shared" si="4"/>
        <v>#N/A</v>
      </c>
      <c r="AQ26" s="777" t="e">
        <f t="shared" si="4"/>
        <v>#N/A</v>
      </c>
      <c r="AR26" s="777" t="e">
        <f t="shared" si="4"/>
        <v>#N/A</v>
      </c>
      <c r="AS26" s="777" t="e">
        <f t="shared" si="4"/>
        <v>#N/A</v>
      </c>
      <c r="AT26" s="777" t="e">
        <f t="shared" si="4"/>
        <v>#N/A</v>
      </c>
      <c r="AU26" s="777" t="e">
        <f t="shared" si="4"/>
        <v>#N/A</v>
      </c>
      <c r="AV26" s="777" t="e">
        <f t="shared" si="4"/>
        <v>#N/A</v>
      </c>
      <c r="AW26" s="777" t="e">
        <f t="shared" si="4"/>
        <v>#N/A</v>
      </c>
      <c r="AX26" s="777" t="e">
        <f t="shared" si="4"/>
        <v>#N/A</v>
      </c>
      <c r="AY26" s="777" t="e">
        <f t="shared" si="4"/>
        <v>#N/A</v>
      </c>
      <c r="AZ26" s="777" t="e">
        <f t="shared" si="4"/>
        <v>#N/A</v>
      </c>
      <c r="BA26" s="168"/>
    </row>
    <row r="27" spans="1:53" x14ac:dyDescent="0.25">
      <c r="E27" s="450"/>
      <c r="F27" s="450"/>
      <c r="G27" s="450"/>
      <c r="H27" s="206"/>
      <c r="I27" s="146"/>
      <c r="J27" s="146"/>
      <c r="K27" s="146"/>
      <c r="L27" s="146"/>
      <c r="M27" s="146"/>
      <c r="N27" s="146"/>
      <c r="O27" s="146"/>
      <c r="P27" s="146"/>
      <c r="Q27" s="146"/>
      <c r="R27" s="146"/>
      <c r="S27" s="146"/>
      <c r="T27" s="146"/>
      <c r="U27" s="146"/>
      <c r="V27" s="146"/>
      <c r="W27" s="146"/>
      <c r="X27" s="146"/>
      <c r="Y27" s="146"/>
      <c r="Z27" s="146"/>
      <c r="AA27" s="146"/>
      <c r="AB27" s="146"/>
      <c r="AC27" s="146"/>
      <c r="AD27" s="146"/>
      <c r="AE27" s="146"/>
      <c r="AF27" s="146"/>
      <c r="AG27" s="146"/>
      <c r="AH27" s="146"/>
      <c r="AI27" s="146"/>
      <c r="AJ27" s="146"/>
      <c r="AK27" s="146"/>
      <c r="AL27" s="146"/>
      <c r="AM27" s="146"/>
      <c r="AN27" s="146"/>
      <c r="AO27" s="146"/>
      <c r="AP27" s="146"/>
      <c r="AQ27" s="146"/>
      <c r="AR27" s="146"/>
      <c r="AS27" s="146"/>
      <c r="AT27" s="146"/>
      <c r="AU27" s="146"/>
      <c r="AV27" s="146"/>
      <c r="AW27" s="146"/>
      <c r="AX27" s="146"/>
      <c r="AY27" s="146"/>
      <c r="AZ27" s="146"/>
    </row>
    <row r="28" spans="1:53" x14ac:dyDescent="0.25">
      <c r="E28" s="255" t="str">
        <f>'User Inputs'!E$34</f>
        <v>Number of Impacted Residential Properties</v>
      </c>
      <c r="F28" s="255" t="str">
        <f>'User Inputs'!F$34</f>
        <v>User Defined</v>
      </c>
      <c r="G28" s="255" t="str">
        <f>'User Inputs'!G$34</f>
        <v>Number</v>
      </c>
      <c r="H28" s="192">
        <f>'User Inputs'!H$34</f>
        <v>0</v>
      </c>
    </row>
    <row r="29" spans="1:53" x14ac:dyDescent="0.25">
      <c r="E29" s="601" t="str">
        <f>E$26</f>
        <v>Build Average Tax Levied per Property</v>
      </c>
      <c r="F29" s="601">
        <f t="shared" ref="F29:AZ29" si="5">F$26</f>
        <v>0</v>
      </c>
      <c r="G29" s="601" t="str">
        <f t="shared" si="5"/>
        <v>2021$s</v>
      </c>
      <c r="H29" s="598" t="e">
        <f t="shared" si="5"/>
        <v>#N/A</v>
      </c>
      <c r="I29" s="876" t="e">
        <f t="shared" si="5"/>
        <v>#N/A</v>
      </c>
      <c r="J29" s="876" t="e">
        <f t="shared" si="5"/>
        <v>#N/A</v>
      </c>
      <c r="K29" s="876" t="e">
        <f t="shared" si="5"/>
        <v>#N/A</v>
      </c>
      <c r="L29" s="876" t="e">
        <f t="shared" si="5"/>
        <v>#N/A</v>
      </c>
      <c r="M29" s="876" t="e">
        <f t="shared" si="5"/>
        <v>#N/A</v>
      </c>
      <c r="N29" s="876" t="e">
        <f t="shared" si="5"/>
        <v>#N/A</v>
      </c>
      <c r="O29" s="876" t="e">
        <f t="shared" si="5"/>
        <v>#N/A</v>
      </c>
      <c r="P29" s="876" t="e">
        <f t="shared" si="5"/>
        <v>#N/A</v>
      </c>
      <c r="Q29" s="876" t="e">
        <f t="shared" si="5"/>
        <v>#N/A</v>
      </c>
      <c r="R29" s="876" t="e">
        <f t="shared" si="5"/>
        <v>#N/A</v>
      </c>
      <c r="S29" s="876" t="e">
        <f t="shared" si="5"/>
        <v>#N/A</v>
      </c>
      <c r="T29" s="876" t="e">
        <f t="shared" si="5"/>
        <v>#N/A</v>
      </c>
      <c r="U29" s="876" t="e">
        <f t="shared" si="5"/>
        <v>#N/A</v>
      </c>
      <c r="V29" s="876" t="e">
        <f t="shared" si="5"/>
        <v>#N/A</v>
      </c>
      <c r="W29" s="876" t="e">
        <f t="shared" si="5"/>
        <v>#N/A</v>
      </c>
      <c r="X29" s="876" t="e">
        <f t="shared" si="5"/>
        <v>#N/A</v>
      </c>
      <c r="Y29" s="876" t="e">
        <f t="shared" si="5"/>
        <v>#N/A</v>
      </c>
      <c r="Z29" s="876" t="e">
        <f t="shared" si="5"/>
        <v>#N/A</v>
      </c>
      <c r="AA29" s="876" t="e">
        <f t="shared" si="5"/>
        <v>#N/A</v>
      </c>
      <c r="AB29" s="876" t="e">
        <f t="shared" si="5"/>
        <v>#N/A</v>
      </c>
      <c r="AC29" s="876" t="e">
        <f t="shared" si="5"/>
        <v>#N/A</v>
      </c>
      <c r="AD29" s="876" t="e">
        <f t="shared" si="5"/>
        <v>#N/A</v>
      </c>
      <c r="AE29" s="876" t="e">
        <f t="shared" si="5"/>
        <v>#N/A</v>
      </c>
      <c r="AF29" s="876" t="e">
        <f t="shared" si="5"/>
        <v>#N/A</v>
      </c>
      <c r="AG29" s="876" t="e">
        <f t="shared" si="5"/>
        <v>#N/A</v>
      </c>
      <c r="AH29" s="876" t="e">
        <f t="shared" si="5"/>
        <v>#N/A</v>
      </c>
      <c r="AI29" s="876" t="e">
        <f t="shared" si="5"/>
        <v>#N/A</v>
      </c>
      <c r="AJ29" s="876" t="e">
        <f t="shared" si="5"/>
        <v>#N/A</v>
      </c>
      <c r="AK29" s="876" t="e">
        <f t="shared" si="5"/>
        <v>#N/A</v>
      </c>
      <c r="AL29" s="876" t="e">
        <f t="shared" si="5"/>
        <v>#N/A</v>
      </c>
      <c r="AM29" s="876" t="e">
        <f t="shared" si="5"/>
        <v>#N/A</v>
      </c>
      <c r="AN29" s="876" t="e">
        <f t="shared" si="5"/>
        <v>#N/A</v>
      </c>
      <c r="AO29" s="876" t="e">
        <f t="shared" si="5"/>
        <v>#N/A</v>
      </c>
      <c r="AP29" s="876" t="e">
        <f t="shared" si="5"/>
        <v>#N/A</v>
      </c>
      <c r="AQ29" s="876" t="e">
        <f t="shared" si="5"/>
        <v>#N/A</v>
      </c>
      <c r="AR29" s="876" t="e">
        <f t="shared" si="5"/>
        <v>#N/A</v>
      </c>
      <c r="AS29" s="876" t="e">
        <f t="shared" si="5"/>
        <v>#N/A</v>
      </c>
      <c r="AT29" s="876" t="e">
        <f t="shared" si="5"/>
        <v>#N/A</v>
      </c>
      <c r="AU29" s="876" t="e">
        <f t="shared" si="5"/>
        <v>#N/A</v>
      </c>
      <c r="AV29" s="876" t="e">
        <f t="shared" si="5"/>
        <v>#N/A</v>
      </c>
      <c r="AW29" s="876" t="e">
        <f t="shared" si="5"/>
        <v>#N/A</v>
      </c>
      <c r="AX29" s="876" t="e">
        <f t="shared" si="5"/>
        <v>#N/A</v>
      </c>
      <c r="AY29" s="876" t="e">
        <f t="shared" si="5"/>
        <v>#N/A</v>
      </c>
      <c r="AZ29" s="876" t="e">
        <f t="shared" si="5"/>
        <v>#N/A</v>
      </c>
    </row>
    <row r="30" spans="1:53" x14ac:dyDescent="0.25">
      <c r="A30" s="4"/>
      <c r="D30" s="186"/>
      <c r="E30" s="877" t="s">
        <v>428</v>
      </c>
      <c r="F30" s="877"/>
      <c r="G30" s="872" t="s">
        <v>296</v>
      </c>
      <c r="H30" s="878" t="e">
        <f>SUM(I30:AZ30)</f>
        <v>#N/A</v>
      </c>
      <c r="I30" s="777" t="e">
        <f>$H$28*I29</f>
        <v>#N/A</v>
      </c>
      <c r="J30" s="777" t="e">
        <f t="shared" ref="J30:AZ30" si="6">$H$28*J29</f>
        <v>#N/A</v>
      </c>
      <c r="K30" s="777" t="e">
        <f t="shared" si="6"/>
        <v>#N/A</v>
      </c>
      <c r="L30" s="777" t="e">
        <f t="shared" si="6"/>
        <v>#N/A</v>
      </c>
      <c r="M30" s="777" t="e">
        <f t="shared" si="6"/>
        <v>#N/A</v>
      </c>
      <c r="N30" s="777" t="e">
        <f t="shared" si="6"/>
        <v>#N/A</v>
      </c>
      <c r="O30" s="777" t="e">
        <f t="shared" si="6"/>
        <v>#N/A</v>
      </c>
      <c r="P30" s="777" t="e">
        <f t="shared" si="6"/>
        <v>#N/A</v>
      </c>
      <c r="Q30" s="777" t="e">
        <f t="shared" si="6"/>
        <v>#N/A</v>
      </c>
      <c r="R30" s="777" t="e">
        <f t="shared" si="6"/>
        <v>#N/A</v>
      </c>
      <c r="S30" s="777" t="e">
        <f t="shared" si="6"/>
        <v>#N/A</v>
      </c>
      <c r="T30" s="777" t="e">
        <f t="shared" si="6"/>
        <v>#N/A</v>
      </c>
      <c r="U30" s="777" t="e">
        <f t="shared" si="6"/>
        <v>#N/A</v>
      </c>
      <c r="V30" s="777" t="e">
        <f t="shared" si="6"/>
        <v>#N/A</v>
      </c>
      <c r="W30" s="777" t="e">
        <f t="shared" si="6"/>
        <v>#N/A</v>
      </c>
      <c r="X30" s="777" t="e">
        <f t="shared" si="6"/>
        <v>#N/A</v>
      </c>
      <c r="Y30" s="777" t="e">
        <f t="shared" si="6"/>
        <v>#N/A</v>
      </c>
      <c r="Z30" s="777" t="e">
        <f t="shared" si="6"/>
        <v>#N/A</v>
      </c>
      <c r="AA30" s="777" t="e">
        <f t="shared" si="6"/>
        <v>#N/A</v>
      </c>
      <c r="AB30" s="777" t="e">
        <f t="shared" si="6"/>
        <v>#N/A</v>
      </c>
      <c r="AC30" s="777" t="e">
        <f t="shared" si="6"/>
        <v>#N/A</v>
      </c>
      <c r="AD30" s="777" t="e">
        <f t="shared" si="6"/>
        <v>#N/A</v>
      </c>
      <c r="AE30" s="777" t="e">
        <f t="shared" si="6"/>
        <v>#N/A</v>
      </c>
      <c r="AF30" s="777" t="e">
        <f t="shared" si="6"/>
        <v>#N/A</v>
      </c>
      <c r="AG30" s="777" t="e">
        <f t="shared" si="6"/>
        <v>#N/A</v>
      </c>
      <c r="AH30" s="777" t="e">
        <f t="shared" si="6"/>
        <v>#N/A</v>
      </c>
      <c r="AI30" s="777" t="e">
        <f t="shared" si="6"/>
        <v>#N/A</v>
      </c>
      <c r="AJ30" s="777" t="e">
        <f t="shared" si="6"/>
        <v>#N/A</v>
      </c>
      <c r="AK30" s="777" t="e">
        <f t="shared" si="6"/>
        <v>#N/A</v>
      </c>
      <c r="AL30" s="777" t="e">
        <f t="shared" si="6"/>
        <v>#N/A</v>
      </c>
      <c r="AM30" s="777" t="e">
        <f t="shared" si="6"/>
        <v>#N/A</v>
      </c>
      <c r="AN30" s="777" t="e">
        <f t="shared" si="6"/>
        <v>#N/A</v>
      </c>
      <c r="AO30" s="777" t="e">
        <f t="shared" si="6"/>
        <v>#N/A</v>
      </c>
      <c r="AP30" s="777" t="e">
        <f t="shared" si="6"/>
        <v>#N/A</v>
      </c>
      <c r="AQ30" s="777" t="e">
        <f t="shared" si="6"/>
        <v>#N/A</v>
      </c>
      <c r="AR30" s="777" t="e">
        <f t="shared" si="6"/>
        <v>#N/A</v>
      </c>
      <c r="AS30" s="777" t="e">
        <f t="shared" si="6"/>
        <v>#N/A</v>
      </c>
      <c r="AT30" s="777" t="e">
        <f t="shared" si="6"/>
        <v>#N/A</v>
      </c>
      <c r="AU30" s="777" t="e">
        <f t="shared" si="6"/>
        <v>#N/A</v>
      </c>
      <c r="AV30" s="777" t="e">
        <f t="shared" si="6"/>
        <v>#N/A</v>
      </c>
      <c r="AW30" s="777" t="e">
        <f t="shared" si="6"/>
        <v>#N/A</v>
      </c>
      <c r="AX30" s="777" t="e">
        <f t="shared" si="6"/>
        <v>#N/A</v>
      </c>
      <c r="AY30" s="777" t="e">
        <f t="shared" si="6"/>
        <v>#N/A</v>
      </c>
      <c r="AZ30" s="777" t="e">
        <f t="shared" si="6"/>
        <v>#N/A</v>
      </c>
      <c r="BA30" s="168"/>
    </row>
    <row r="31" spans="1:53" x14ac:dyDescent="0.25">
      <c r="E31" s="450"/>
      <c r="F31" s="450"/>
      <c r="G31" s="450"/>
      <c r="H31" s="20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46"/>
      <c r="AJ31" s="146"/>
      <c r="AK31" s="146"/>
      <c r="AL31" s="146"/>
      <c r="AM31" s="146"/>
      <c r="AN31" s="146"/>
      <c r="AO31" s="146"/>
      <c r="AP31" s="146"/>
      <c r="AQ31" s="146"/>
      <c r="AR31" s="146"/>
      <c r="AS31" s="146"/>
      <c r="AT31" s="146"/>
      <c r="AU31" s="146"/>
      <c r="AV31" s="146"/>
      <c r="AW31" s="146"/>
      <c r="AX31" s="146"/>
      <c r="AY31" s="146"/>
      <c r="AZ31" s="146"/>
    </row>
    <row r="32" spans="1:53" x14ac:dyDescent="0.25">
      <c r="B32" s="2" t="s">
        <v>429</v>
      </c>
    </row>
    <row r="33" spans="1:53" x14ac:dyDescent="0.25"/>
    <row r="34" spans="1:53" x14ac:dyDescent="0.25">
      <c r="E34" s="600" t="str">
        <f>E$30</f>
        <v>Total Build Tax Levied on Impacted Properties</v>
      </c>
      <c r="F34" s="600">
        <f t="shared" ref="F34:AZ34" si="7">F$30</f>
        <v>0</v>
      </c>
      <c r="G34" s="600" t="str">
        <f t="shared" si="7"/>
        <v>2021$s</v>
      </c>
      <c r="H34" s="554" t="e">
        <f t="shared" si="7"/>
        <v>#N/A</v>
      </c>
      <c r="I34" s="880" t="e">
        <f t="shared" si="7"/>
        <v>#N/A</v>
      </c>
      <c r="J34" s="880" t="e">
        <f t="shared" si="7"/>
        <v>#N/A</v>
      </c>
      <c r="K34" s="880" t="e">
        <f t="shared" si="7"/>
        <v>#N/A</v>
      </c>
      <c r="L34" s="880" t="e">
        <f t="shared" si="7"/>
        <v>#N/A</v>
      </c>
      <c r="M34" s="880" t="e">
        <f t="shared" si="7"/>
        <v>#N/A</v>
      </c>
      <c r="N34" s="880" t="e">
        <f t="shared" si="7"/>
        <v>#N/A</v>
      </c>
      <c r="O34" s="880" t="e">
        <f t="shared" si="7"/>
        <v>#N/A</v>
      </c>
      <c r="P34" s="880" t="e">
        <f t="shared" si="7"/>
        <v>#N/A</v>
      </c>
      <c r="Q34" s="880" t="e">
        <f t="shared" si="7"/>
        <v>#N/A</v>
      </c>
      <c r="R34" s="880" t="e">
        <f t="shared" si="7"/>
        <v>#N/A</v>
      </c>
      <c r="S34" s="880" t="e">
        <f t="shared" si="7"/>
        <v>#N/A</v>
      </c>
      <c r="T34" s="880" t="e">
        <f t="shared" si="7"/>
        <v>#N/A</v>
      </c>
      <c r="U34" s="880" t="e">
        <f t="shared" si="7"/>
        <v>#N/A</v>
      </c>
      <c r="V34" s="880" t="e">
        <f t="shared" si="7"/>
        <v>#N/A</v>
      </c>
      <c r="W34" s="880" t="e">
        <f t="shared" si="7"/>
        <v>#N/A</v>
      </c>
      <c r="X34" s="880" t="e">
        <f t="shared" si="7"/>
        <v>#N/A</v>
      </c>
      <c r="Y34" s="880" t="e">
        <f t="shared" si="7"/>
        <v>#N/A</v>
      </c>
      <c r="Z34" s="880" t="e">
        <f t="shared" si="7"/>
        <v>#N/A</v>
      </c>
      <c r="AA34" s="880" t="e">
        <f t="shared" si="7"/>
        <v>#N/A</v>
      </c>
      <c r="AB34" s="880" t="e">
        <f t="shared" si="7"/>
        <v>#N/A</v>
      </c>
      <c r="AC34" s="880" t="e">
        <f t="shared" si="7"/>
        <v>#N/A</v>
      </c>
      <c r="AD34" s="880" t="e">
        <f t="shared" si="7"/>
        <v>#N/A</v>
      </c>
      <c r="AE34" s="880" t="e">
        <f t="shared" si="7"/>
        <v>#N/A</v>
      </c>
      <c r="AF34" s="880" t="e">
        <f t="shared" si="7"/>
        <v>#N/A</v>
      </c>
      <c r="AG34" s="880" t="e">
        <f t="shared" si="7"/>
        <v>#N/A</v>
      </c>
      <c r="AH34" s="880" t="e">
        <f t="shared" si="7"/>
        <v>#N/A</v>
      </c>
      <c r="AI34" s="880" t="e">
        <f t="shared" si="7"/>
        <v>#N/A</v>
      </c>
      <c r="AJ34" s="880" t="e">
        <f t="shared" si="7"/>
        <v>#N/A</v>
      </c>
      <c r="AK34" s="880" t="e">
        <f t="shared" si="7"/>
        <v>#N/A</v>
      </c>
      <c r="AL34" s="880" t="e">
        <f t="shared" si="7"/>
        <v>#N/A</v>
      </c>
      <c r="AM34" s="880" t="e">
        <f t="shared" si="7"/>
        <v>#N/A</v>
      </c>
      <c r="AN34" s="880" t="e">
        <f t="shared" si="7"/>
        <v>#N/A</v>
      </c>
      <c r="AO34" s="880" t="e">
        <f t="shared" si="7"/>
        <v>#N/A</v>
      </c>
      <c r="AP34" s="880" t="e">
        <f t="shared" si="7"/>
        <v>#N/A</v>
      </c>
      <c r="AQ34" s="880" t="e">
        <f t="shared" si="7"/>
        <v>#N/A</v>
      </c>
      <c r="AR34" s="880" t="e">
        <f t="shared" si="7"/>
        <v>#N/A</v>
      </c>
      <c r="AS34" s="880" t="e">
        <f t="shared" si="7"/>
        <v>#N/A</v>
      </c>
      <c r="AT34" s="880" t="e">
        <f t="shared" si="7"/>
        <v>#N/A</v>
      </c>
      <c r="AU34" s="880" t="e">
        <f t="shared" si="7"/>
        <v>#N/A</v>
      </c>
      <c r="AV34" s="880" t="e">
        <f t="shared" si="7"/>
        <v>#N/A</v>
      </c>
      <c r="AW34" s="880" t="e">
        <f t="shared" si="7"/>
        <v>#N/A</v>
      </c>
      <c r="AX34" s="880" t="e">
        <f t="shared" si="7"/>
        <v>#N/A</v>
      </c>
      <c r="AY34" s="880" t="e">
        <f t="shared" si="7"/>
        <v>#N/A</v>
      </c>
      <c r="AZ34" s="880" t="e">
        <f t="shared" si="7"/>
        <v>#N/A</v>
      </c>
    </row>
    <row r="35" spans="1:53" x14ac:dyDescent="0.25">
      <c r="E35" s="601" t="str">
        <f>E$20</f>
        <v>Total No-Build Tax Levied on Impacted Properties</v>
      </c>
      <c r="F35" s="601">
        <f t="shared" ref="F35:AZ35" si="8">F$20</f>
        <v>0</v>
      </c>
      <c r="G35" s="601" t="str">
        <f t="shared" si="8"/>
        <v>2021$s</v>
      </c>
      <c r="H35" s="598" t="e">
        <f t="shared" si="8"/>
        <v>#N/A</v>
      </c>
      <c r="I35" s="876" t="e">
        <f t="shared" si="8"/>
        <v>#N/A</v>
      </c>
      <c r="J35" s="876" t="e">
        <f t="shared" si="8"/>
        <v>#N/A</v>
      </c>
      <c r="K35" s="876" t="e">
        <f t="shared" si="8"/>
        <v>#N/A</v>
      </c>
      <c r="L35" s="876" t="e">
        <f t="shared" si="8"/>
        <v>#N/A</v>
      </c>
      <c r="M35" s="876" t="e">
        <f t="shared" si="8"/>
        <v>#N/A</v>
      </c>
      <c r="N35" s="876" t="e">
        <f t="shared" si="8"/>
        <v>#N/A</v>
      </c>
      <c r="O35" s="876" t="e">
        <f t="shared" si="8"/>
        <v>#N/A</v>
      </c>
      <c r="P35" s="876" t="e">
        <f t="shared" si="8"/>
        <v>#N/A</v>
      </c>
      <c r="Q35" s="876" t="e">
        <f t="shared" si="8"/>
        <v>#N/A</v>
      </c>
      <c r="R35" s="876" t="e">
        <f t="shared" si="8"/>
        <v>#N/A</v>
      </c>
      <c r="S35" s="876" t="e">
        <f t="shared" si="8"/>
        <v>#N/A</v>
      </c>
      <c r="T35" s="876" t="e">
        <f t="shared" si="8"/>
        <v>#N/A</v>
      </c>
      <c r="U35" s="876" t="e">
        <f t="shared" si="8"/>
        <v>#N/A</v>
      </c>
      <c r="V35" s="876" t="e">
        <f t="shared" si="8"/>
        <v>#N/A</v>
      </c>
      <c r="W35" s="876" t="e">
        <f t="shared" si="8"/>
        <v>#N/A</v>
      </c>
      <c r="X35" s="876" t="e">
        <f t="shared" si="8"/>
        <v>#N/A</v>
      </c>
      <c r="Y35" s="876" t="e">
        <f t="shared" si="8"/>
        <v>#N/A</v>
      </c>
      <c r="Z35" s="876" t="e">
        <f t="shared" si="8"/>
        <v>#N/A</v>
      </c>
      <c r="AA35" s="876" t="e">
        <f t="shared" si="8"/>
        <v>#N/A</v>
      </c>
      <c r="AB35" s="876" t="e">
        <f t="shared" si="8"/>
        <v>#N/A</v>
      </c>
      <c r="AC35" s="876" t="e">
        <f t="shared" si="8"/>
        <v>#N/A</v>
      </c>
      <c r="AD35" s="876" t="e">
        <f t="shared" si="8"/>
        <v>#N/A</v>
      </c>
      <c r="AE35" s="876" t="e">
        <f t="shared" si="8"/>
        <v>#N/A</v>
      </c>
      <c r="AF35" s="876" t="e">
        <f t="shared" si="8"/>
        <v>#N/A</v>
      </c>
      <c r="AG35" s="876" t="e">
        <f t="shared" si="8"/>
        <v>#N/A</v>
      </c>
      <c r="AH35" s="876" t="e">
        <f t="shared" si="8"/>
        <v>#N/A</v>
      </c>
      <c r="AI35" s="876" t="e">
        <f t="shared" si="8"/>
        <v>#N/A</v>
      </c>
      <c r="AJ35" s="876" t="e">
        <f t="shared" si="8"/>
        <v>#N/A</v>
      </c>
      <c r="AK35" s="876" t="e">
        <f t="shared" si="8"/>
        <v>#N/A</v>
      </c>
      <c r="AL35" s="876" t="e">
        <f t="shared" si="8"/>
        <v>#N/A</v>
      </c>
      <c r="AM35" s="876" t="e">
        <f t="shared" si="8"/>
        <v>#N/A</v>
      </c>
      <c r="AN35" s="876" t="e">
        <f t="shared" si="8"/>
        <v>#N/A</v>
      </c>
      <c r="AO35" s="876" t="e">
        <f t="shared" si="8"/>
        <v>#N/A</v>
      </c>
      <c r="AP35" s="876" t="e">
        <f t="shared" si="8"/>
        <v>#N/A</v>
      </c>
      <c r="AQ35" s="876" t="e">
        <f t="shared" si="8"/>
        <v>#N/A</v>
      </c>
      <c r="AR35" s="876" t="e">
        <f t="shared" si="8"/>
        <v>#N/A</v>
      </c>
      <c r="AS35" s="876" t="e">
        <f t="shared" si="8"/>
        <v>#N/A</v>
      </c>
      <c r="AT35" s="876" t="e">
        <f t="shared" si="8"/>
        <v>#N/A</v>
      </c>
      <c r="AU35" s="876" t="e">
        <f t="shared" si="8"/>
        <v>#N/A</v>
      </c>
      <c r="AV35" s="876" t="e">
        <f t="shared" si="8"/>
        <v>#N/A</v>
      </c>
      <c r="AW35" s="876" t="e">
        <f t="shared" si="8"/>
        <v>#N/A</v>
      </c>
      <c r="AX35" s="876" t="e">
        <f t="shared" si="8"/>
        <v>#N/A</v>
      </c>
      <c r="AY35" s="876" t="e">
        <f t="shared" si="8"/>
        <v>#N/A</v>
      </c>
      <c r="AZ35" s="876" t="e">
        <f t="shared" si="8"/>
        <v>#N/A</v>
      </c>
    </row>
    <row r="36" spans="1:53" x14ac:dyDescent="0.25">
      <c r="A36" s="4"/>
      <c r="D36" s="186"/>
      <c r="E36" s="602" t="s">
        <v>430</v>
      </c>
      <c r="F36" s="602"/>
      <c r="G36" s="602" t="s">
        <v>296</v>
      </c>
      <c r="H36" s="454" t="e">
        <f>SUM(I36:AZ36)</f>
        <v>#N/A</v>
      </c>
      <c r="I36" s="383" t="e">
        <f>(I34-I35)</f>
        <v>#N/A</v>
      </c>
      <c r="J36" s="383" t="e">
        <f t="shared" ref="J36:AZ36" si="9">(J34-J35)</f>
        <v>#N/A</v>
      </c>
      <c r="K36" s="383" t="e">
        <f t="shared" si="9"/>
        <v>#N/A</v>
      </c>
      <c r="L36" s="383" t="e">
        <f t="shared" si="9"/>
        <v>#N/A</v>
      </c>
      <c r="M36" s="383" t="e">
        <f t="shared" si="9"/>
        <v>#N/A</v>
      </c>
      <c r="N36" s="383" t="e">
        <f t="shared" si="9"/>
        <v>#N/A</v>
      </c>
      <c r="O36" s="383" t="e">
        <f t="shared" si="9"/>
        <v>#N/A</v>
      </c>
      <c r="P36" s="383" t="e">
        <f t="shared" si="9"/>
        <v>#N/A</v>
      </c>
      <c r="Q36" s="383" t="e">
        <f t="shared" si="9"/>
        <v>#N/A</v>
      </c>
      <c r="R36" s="383" t="e">
        <f t="shared" si="9"/>
        <v>#N/A</v>
      </c>
      <c r="S36" s="383" t="e">
        <f t="shared" si="9"/>
        <v>#N/A</v>
      </c>
      <c r="T36" s="383" t="e">
        <f t="shared" si="9"/>
        <v>#N/A</v>
      </c>
      <c r="U36" s="383" t="e">
        <f t="shared" si="9"/>
        <v>#N/A</v>
      </c>
      <c r="V36" s="383" t="e">
        <f t="shared" si="9"/>
        <v>#N/A</v>
      </c>
      <c r="W36" s="383" t="e">
        <f t="shared" si="9"/>
        <v>#N/A</v>
      </c>
      <c r="X36" s="383" t="e">
        <f t="shared" si="9"/>
        <v>#N/A</v>
      </c>
      <c r="Y36" s="383" t="e">
        <f t="shared" si="9"/>
        <v>#N/A</v>
      </c>
      <c r="Z36" s="383" t="e">
        <f t="shared" si="9"/>
        <v>#N/A</v>
      </c>
      <c r="AA36" s="383" t="e">
        <f t="shared" si="9"/>
        <v>#N/A</v>
      </c>
      <c r="AB36" s="383" t="e">
        <f t="shared" si="9"/>
        <v>#N/A</v>
      </c>
      <c r="AC36" s="383" t="e">
        <f t="shared" si="9"/>
        <v>#N/A</v>
      </c>
      <c r="AD36" s="383" t="e">
        <f t="shared" si="9"/>
        <v>#N/A</v>
      </c>
      <c r="AE36" s="383" t="e">
        <f t="shared" si="9"/>
        <v>#N/A</v>
      </c>
      <c r="AF36" s="383" t="e">
        <f t="shared" si="9"/>
        <v>#N/A</v>
      </c>
      <c r="AG36" s="383" t="e">
        <f t="shared" si="9"/>
        <v>#N/A</v>
      </c>
      <c r="AH36" s="383" t="e">
        <f t="shared" si="9"/>
        <v>#N/A</v>
      </c>
      <c r="AI36" s="383" t="e">
        <f t="shared" si="9"/>
        <v>#N/A</v>
      </c>
      <c r="AJ36" s="383" t="e">
        <f t="shared" si="9"/>
        <v>#N/A</v>
      </c>
      <c r="AK36" s="383" t="e">
        <f t="shared" si="9"/>
        <v>#N/A</v>
      </c>
      <c r="AL36" s="383" t="e">
        <f t="shared" si="9"/>
        <v>#N/A</v>
      </c>
      <c r="AM36" s="383" t="e">
        <f t="shared" si="9"/>
        <v>#N/A</v>
      </c>
      <c r="AN36" s="383" t="e">
        <f t="shared" si="9"/>
        <v>#N/A</v>
      </c>
      <c r="AO36" s="383" t="e">
        <f t="shared" si="9"/>
        <v>#N/A</v>
      </c>
      <c r="AP36" s="383" t="e">
        <f t="shared" si="9"/>
        <v>#N/A</v>
      </c>
      <c r="AQ36" s="383" t="e">
        <f t="shared" si="9"/>
        <v>#N/A</v>
      </c>
      <c r="AR36" s="383" t="e">
        <f t="shared" si="9"/>
        <v>#N/A</v>
      </c>
      <c r="AS36" s="383" t="e">
        <f t="shared" si="9"/>
        <v>#N/A</v>
      </c>
      <c r="AT36" s="383" t="e">
        <f t="shared" si="9"/>
        <v>#N/A</v>
      </c>
      <c r="AU36" s="383" t="e">
        <f t="shared" si="9"/>
        <v>#N/A</v>
      </c>
      <c r="AV36" s="383" t="e">
        <f t="shared" si="9"/>
        <v>#N/A</v>
      </c>
      <c r="AW36" s="383" t="e">
        <f t="shared" si="9"/>
        <v>#N/A</v>
      </c>
      <c r="AX36" s="383" t="e">
        <f t="shared" si="9"/>
        <v>#N/A</v>
      </c>
      <c r="AY36" s="383" t="e">
        <f t="shared" si="9"/>
        <v>#N/A</v>
      </c>
      <c r="AZ36" s="383" t="e">
        <f t="shared" si="9"/>
        <v>#N/A</v>
      </c>
      <c r="BA36" s="168"/>
    </row>
    <row r="37" spans="1:53" x14ac:dyDescent="0.25">
      <c r="E37" s="450"/>
      <c r="F37" s="450"/>
      <c r="G37" s="450"/>
      <c r="H37" s="269"/>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146"/>
      <c r="AU37" s="146"/>
      <c r="AV37" s="146"/>
      <c r="AW37" s="146"/>
      <c r="AX37" s="146"/>
      <c r="AY37" s="146"/>
      <c r="AZ37" s="146"/>
    </row>
    <row r="38" spans="1:53" hidden="1" x14ac:dyDescent="0.25">
      <c r="H38" s="212"/>
    </row>
    <row r="39" spans="1:53" hidden="1" x14ac:dyDescent="0.25">
      <c r="H39" s="212"/>
    </row>
    <row r="45" spans="1:53" ht="15" customHeight="1" x14ac:dyDescent="0.25"/>
  </sheetData>
  <sheetProtection sheet="1" objects="1" scenarios="1"/>
  <dataConsolidate/>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0DB55-9A63-434A-A56A-F806E5B5BC12}">
  <sheetPr>
    <tabColor theme="7"/>
  </sheetPr>
  <dimension ref="A1:BD61"/>
  <sheetViews>
    <sheetView showGridLines="0" zoomScale="90" zoomScaleNormal="90" workbookViewId="0">
      <pane xSplit="8" ySplit="6" topLeftCell="I7" activePane="bottomRight" state="frozen"/>
      <selection pane="topRight"/>
      <selection pane="bottomLeft"/>
      <selection pane="bottomRight"/>
    </sheetView>
  </sheetViews>
  <sheetFormatPr defaultColWidth="0" defaultRowHeight="15" customHeight="1" zeroHeight="1" x14ac:dyDescent="0.25"/>
  <cols>
    <col min="1" max="1" width="1.5703125" style="1" customWidth="1"/>
    <col min="2" max="2" width="1.5703125" style="2" customWidth="1"/>
    <col min="3" max="3" width="1.5703125" style="16" customWidth="1"/>
    <col min="4" max="4" width="1.5703125" style="3" customWidth="1"/>
    <col min="5" max="5" width="50.5703125" style="447" customWidth="1"/>
    <col min="6" max="7" width="15.5703125" style="447" customWidth="1"/>
    <col min="8" max="8" width="14.5703125" style="208" bestFit="1" customWidth="1"/>
    <col min="9" max="52" width="13.7109375" style="17" customWidth="1"/>
    <col min="53" max="53" width="9.140625" style="4" hidden="1" customWidth="1"/>
    <col min="54" max="56" width="0" style="4" hidden="1" customWidth="1"/>
    <col min="57" max="16384" width="9.140625" style="4" hidden="1"/>
  </cols>
  <sheetData>
    <row r="1" spans="1:52" ht="5.0999999999999996" customHeight="1" x14ac:dyDescent="0.25">
      <c r="E1" s="280"/>
      <c r="F1" s="280"/>
      <c r="G1" s="280"/>
      <c r="H1" s="191"/>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row>
    <row r="2" spans="1:52" x14ac:dyDescent="0.25">
      <c r="E2" s="280"/>
      <c r="F2" s="280"/>
      <c r="G2" s="280"/>
      <c r="H2" s="26" t="str">
        <f>Discount!H2</f>
        <v>Calendar Year</v>
      </c>
      <c r="I2" s="1">
        <f>Discount!I2</f>
        <v>2021</v>
      </c>
      <c r="J2" s="1">
        <f>Discount!J2</f>
        <v>2022</v>
      </c>
      <c r="K2" s="1">
        <f>Discount!K2</f>
        <v>2023</v>
      </c>
      <c r="L2" s="1">
        <f>Discount!L2</f>
        <v>2024</v>
      </c>
      <c r="M2" s="1">
        <f>Discount!M2</f>
        <v>2025</v>
      </c>
      <c r="N2" s="1">
        <f>Discount!N2</f>
        <v>2026</v>
      </c>
      <c r="O2" s="1">
        <f>Discount!O2</f>
        <v>2027</v>
      </c>
      <c r="P2" s="1">
        <f>Discount!P2</f>
        <v>2028</v>
      </c>
      <c r="Q2" s="1">
        <f>Discount!Q2</f>
        <v>2029</v>
      </c>
      <c r="R2" s="1">
        <f>Discount!R2</f>
        <v>2030</v>
      </c>
      <c r="S2" s="1">
        <f>Discount!S2</f>
        <v>2031</v>
      </c>
      <c r="T2" s="1">
        <f>Discount!T2</f>
        <v>2032</v>
      </c>
      <c r="U2" s="1">
        <f>Discount!U2</f>
        <v>2033</v>
      </c>
      <c r="V2" s="1">
        <f>Discount!V2</f>
        <v>2034</v>
      </c>
      <c r="W2" s="1">
        <f>Discount!W2</f>
        <v>2035</v>
      </c>
      <c r="X2" s="1">
        <f>Discount!X2</f>
        <v>2036</v>
      </c>
      <c r="Y2" s="1">
        <f>Discount!Y2</f>
        <v>2037</v>
      </c>
      <c r="Z2" s="1">
        <f>Discount!Z2</f>
        <v>2038</v>
      </c>
      <c r="AA2" s="1">
        <f>Discount!AA2</f>
        <v>2039</v>
      </c>
      <c r="AB2" s="1">
        <f>Discount!AB2</f>
        <v>2040</v>
      </c>
      <c r="AC2" s="1">
        <f>Discount!AC2</f>
        <v>2041</v>
      </c>
      <c r="AD2" s="1">
        <f>Discount!AD2</f>
        <v>2042</v>
      </c>
      <c r="AE2" s="1">
        <f>Discount!AE2</f>
        <v>2043</v>
      </c>
      <c r="AF2" s="1">
        <f>Discount!AF2</f>
        <v>2044</v>
      </c>
      <c r="AG2" s="1">
        <f>Discount!AG2</f>
        <v>2045</v>
      </c>
      <c r="AH2" s="1">
        <f>Discount!AH2</f>
        <v>2046</v>
      </c>
      <c r="AI2" s="1">
        <f>Discount!AI2</f>
        <v>2047</v>
      </c>
      <c r="AJ2" s="1">
        <f>Discount!AJ2</f>
        <v>2048</v>
      </c>
      <c r="AK2" s="1">
        <f>Discount!AK2</f>
        <v>2049</v>
      </c>
      <c r="AL2" s="1">
        <f>Discount!AL2</f>
        <v>2050</v>
      </c>
      <c r="AM2" s="1">
        <f>Discount!AM2</f>
        <v>2051</v>
      </c>
      <c r="AN2" s="1">
        <f>Discount!AN2</f>
        <v>2052</v>
      </c>
      <c r="AO2" s="1">
        <f>Discount!AO2</f>
        <v>2053</v>
      </c>
      <c r="AP2" s="1">
        <f>Discount!AP2</f>
        <v>2054</v>
      </c>
      <c r="AQ2" s="1">
        <f>Discount!AQ2</f>
        <v>2055</v>
      </c>
      <c r="AR2" s="1">
        <f>Discount!AR2</f>
        <v>2056</v>
      </c>
      <c r="AS2" s="1">
        <f>Discount!AS2</f>
        <v>2057</v>
      </c>
      <c r="AT2" s="1">
        <f>Discount!AT2</f>
        <v>2058</v>
      </c>
      <c r="AU2" s="1">
        <f>Discount!AU2</f>
        <v>2059</v>
      </c>
      <c r="AV2" s="1">
        <f>Discount!AV2</f>
        <v>2060</v>
      </c>
      <c r="AW2" s="1">
        <f>Discount!AW2</f>
        <v>2061</v>
      </c>
      <c r="AX2" s="1">
        <f>Discount!AX2</f>
        <v>2062</v>
      </c>
      <c r="AY2" s="1">
        <f>Discount!AY2</f>
        <v>2063</v>
      </c>
      <c r="AZ2" s="1">
        <f>Discount!AZ2</f>
        <v>2064</v>
      </c>
    </row>
    <row r="3" spans="1:52" s="29" customFormat="1" ht="15" customHeight="1" x14ac:dyDescent="0.25">
      <c r="A3" s="88"/>
      <c r="B3" s="120"/>
      <c r="C3" s="125"/>
      <c r="D3" s="63"/>
      <c r="E3" s="255" t="str">
        <f>Discount!E39</f>
        <v>Operations Period Flag</v>
      </c>
      <c r="F3" s="255"/>
      <c r="G3" s="255"/>
      <c r="H3" s="192"/>
      <c r="I3" s="121">
        <f>Discount!I39</f>
        <v>0</v>
      </c>
      <c r="J3" s="121">
        <f>Discount!J39</f>
        <v>0</v>
      </c>
      <c r="K3" s="121">
        <f>Discount!K39</f>
        <v>0</v>
      </c>
      <c r="L3" s="121">
        <f>Discount!L39</f>
        <v>0</v>
      </c>
      <c r="M3" s="121">
        <f>Discount!M39</f>
        <v>0</v>
      </c>
      <c r="N3" s="121">
        <f>Discount!N39</f>
        <v>0</v>
      </c>
      <c r="O3" s="121">
        <f>Discount!O39</f>
        <v>0</v>
      </c>
      <c r="P3" s="121">
        <f>Discount!P39</f>
        <v>0</v>
      </c>
      <c r="Q3" s="121">
        <f>Discount!Q39</f>
        <v>0</v>
      </c>
      <c r="R3" s="121">
        <f>Discount!R39</f>
        <v>0</v>
      </c>
      <c r="S3" s="121">
        <f>Discount!S39</f>
        <v>0</v>
      </c>
      <c r="T3" s="121">
        <f>Discount!T39</f>
        <v>0</v>
      </c>
      <c r="U3" s="121">
        <f>Discount!U39</f>
        <v>0</v>
      </c>
      <c r="V3" s="121">
        <f>Discount!V39</f>
        <v>0</v>
      </c>
      <c r="W3" s="121">
        <f>Discount!W39</f>
        <v>0</v>
      </c>
      <c r="X3" s="121">
        <f>Discount!X39</f>
        <v>0</v>
      </c>
      <c r="Y3" s="121">
        <f>Discount!Y39</f>
        <v>0</v>
      </c>
      <c r="Z3" s="121">
        <f>Discount!Z39</f>
        <v>0</v>
      </c>
      <c r="AA3" s="121">
        <f>Discount!AA39</f>
        <v>0</v>
      </c>
      <c r="AB3" s="121">
        <f>Discount!AB39</f>
        <v>0</v>
      </c>
      <c r="AC3" s="121">
        <f>Discount!AC39</f>
        <v>0</v>
      </c>
      <c r="AD3" s="121">
        <f>Discount!AD39</f>
        <v>0</v>
      </c>
      <c r="AE3" s="121">
        <f>Discount!AE39</f>
        <v>0</v>
      </c>
      <c r="AF3" s="121">
        <f>Discount!AF39</f>
        <v>0</v>
      </c>
      <c r="AG3" s="121">
        <f>Discount!AG39</f>
        <v>0</v>
      </c>
      <c r="AH3" s="121">
        <f>Discount!AH39</f>
        <v>0</v>
      </c>
      <c r="AI3" s="121">
        <f>Discount!AI39</f>
        <v>0</v>
      </c>
      <c r="AJ3" s="121">
        <f>Discount!AJ39</f>
        <v>0</v>
      </c>
      <c r="AK3" s="121">
        <f>Discount!AK39</f>
        <v>0</v>
      </c>
      <c r="AL3" s="121">
        <f>Discount!AL39</f>
        <v>0</v>
      </c>
      <c r="AM3" s="121">
        <f>Discount!AM39</f>
        <v>0</v>
      </c>
      <c r="AN3" s="121">
        <f>Discount!AN39</f>
        <v>0</v>
      </c>
      <c r="AO3" s="121">
        <f>Discount!AO39</f>
        <v>0</v>
      </c>
      <c r="AP3" s="121">
        <f>Discount!AP39</f>
        <v>0</v>
      </c>
      <c r="AQ3" s="121">
        <f>Discount!AQ39</f>
        <v>0</v>
      </c>
      <c r="AR3" s="121">
        <f>Discount!AR39</f>
        <v>0</v>
      </c>
      <c r="AS3" s="121">
        <f>Discount!AS39</f>
        <v>0</v>
      </c>
      <c r="AT3" s="121">
        <f>Discount!AT39</f>
        <v>0</v>
      </c>
      <c r="AU3" s="121">
        <f>Discount!AU39</f>
        <v>0</v>
      </c>
      <c r="AV3" s="121">
        <f>Discount!AV39</f>
        <v>0</v>
      </c>
      <c r="AW3" s="121">
        <f>Discount!AW39</f>
        <v>0</v>
      </c>
      <c r="AX3" s="121">
        <f>Discount!AX39</f>
        <v>0</v>
      </c>
      <c r="AY3" s="121">
        <f>Discount!AY39</f>
        <v>0</v>
      </c>
    </row>
    <row r="4" spans="1:52" s="29" customFormat="1" ht="15" customHeight="1" x14ac:dyDescent="0.25">
      <c r="A4" s="88"/>
      <c r="B4" s="120"/>
      <c r="C4" s="125"/>
      <c r="D4" s="63"/>
      <c r="E4" s="439" t="str">
        <f>Discount!E$15</f>
        <v>Escalation Factor</v>
      </c>
      <c r="F4" s="439" t="str">
        <f>Discount!F$15</f>
        <v>Calculated</v>
      </c>
      <c r="G4" s="439" t="str">
        <f>Discount!G$15</f>
        <v>Factor</v>
      </c>
      <c r="H4" s="218">
        <f>Discount!H$15</f>
        <v>0</v>
      </c>
      <c r="I4" s="216">
        <f>Discount!I$15</f>
        <v>3.7545005085123648E+17</v>
      </c>
      <c r="J4" s="216">
        <f>Discount!J$15</f>
        <v>3.8304353427254784E+17</v>
      </c>
      <c r="K4" s="216">
        <f>Discount!K$15</f>
        <v>3.9079059602029421E+17</v>
      </c>
      <c r="L4" s="216">
        <f>Discount!L$15</f>
        <v>3.986943422186407E+17</v>
      </c>
      <c r="M4" s="216">
        <f>Discount!M$15</f>
        <v>4.0675794181316422E+17</v>
      </c>
      <c r="N4" s="216">
        <f>Discount!N$15</f>
        <v>4.1498462784141773E+17</v>
      </c>
      <c r="O4" s="216">
        <f>Discount!O$15</f>
        <v>4.2337769872919187E+17</v>
      </c>
      <c r="P4" s="216">
        <f>Discount!P$15</f>
        <v>4.3194051961299264E+17</v>
      </c>
      <c r="Q4" s="216">
        <f>Discount!Q$15</f>
        <v>4.4067652368926701E+17</v>
      </c>
      <c r="R4" s="216">
        <f>Discount!R$15</f>
        <v>4.4958921359091629E+17</v>
      </c>
      <c r="S4" s="216">
        <f>Discount!S$15</f>
        <v>4.586821627916496E+17</v>
      </c>
      <c r="T4" s="216">
        <f>Discount!T$15</f>
        <v>4.6795901703873997E+17</v>
      </c>
      <c r="U4" s="216">
        <f>Discount!U$15</f>
        <v>4.7742349581475898E+17</v>
      </c>
      <c r="V4" s="216">
        <f>Discount!V$15</f>
        <v>4.8707939382887405E+17</v>
      </c>
      <c r="W4" s="216">
        <f>Discount!W$15</f>
        <v>4.9693058253830739E+17</v>
      </c>
      <c r="X4" s="216">
        <f>Discount!X$15</f>
        <v>5.0698101170056723E+17</v>
      </c>
      <c r="Y4" s="216">
        <f>Discount!Y$15</f>
        <v>5.1723471095707162E+17</v>
      </c>
      <c r="Z4" s="216">
        <f>Discount!Z$15</f>
        <v>5.2769579144880262E+17</v>
      </c>
      <c r="AA4" s="216">
        <f>Discount!AA$15</f>
        <v>5.3836844746463533E+17</v>
      </c>
      <c r="AB4" s="216">
        <f>Discount!AB$15</f>
        <v>5.4925695812300704E+17</v>
      </c>
      <c r="AC4" s="216">
        <f>Discount!AC$15</f>
        <v>5.6036568908759392E+17</v>
      </c>
      <c r="AD4" s="216">
        <f>Discount!AD$15</f>
        <v>5.7169909431769286E+17</v>
      </c>
      <c r="AE4" s="216">
        <f>Discount!AE$15</f>
        <v>5.8326171785399962E+17</v>
      </c>
      <c r="AF4" s="216">
        <f>Discount!AF$15</f>
        <v>5.9505819564050739E+17</v>
      </c>
      <c r="AG4" s="216">
        <f>Discount!AG$15</f>
        <v>6.0709325738325312E+17</v>
      </c>
      <c r="AH4" s="216">
        <f>Discount!AH$15</f>
        <v>6.1937172844665472E+17</v>
      </c>
      <c r="AI4" s="216">
        <f>Discount!AI$15</f>
        <v>6.3189853178820518E+17</v>
      </c>
      <c r="AJ4" s="216">
        <f>Discount!AJ$15</f>
        <v>6.4467868993229325E+17</v>
      </c>
      <c r="AK4" s="216">
        <f>Discount!AK$15</f>
        <v>6.5771732698394522E+17</v>
      </c>
      <c r="AL4" s="216">
        <f>Discount!AL$15</f>
        <v>6.7101967068329562E+17</v>
      </c>
      <c r="AM4" s="216">
        <f>Discount!AM$15</f>
        <v>6.8459105450160883E+17</v>
      </c>
      <c r="AN4" s="216">
        <f>Discount!AN$15</f>
        <v>6.984369197796928E+17</v>
      </c>
      <c r="AO4" s="216">
        <f>Discount!AO$15</f>
        <v>7.1256281790956198E+17</v>
      </c>
      <c r="AP4" s="216">
        <f>Discount!AP$15</f>
        <v>7.2697441256022579E+17</v>
      </c>
      <c r="AQ4" s="216">
        <f>Discount!AQ$15</f>
        <v>7.4167748194849126E+17</v>
      </c>
      <c r="AR4" s="216">
        <f>Discount!AR$15</f>
        <v>7.5667792115569574E+17</v>
      </c>
      <c r="AS4" s="216">
        <f>Discount!AS$15</f>
        <v>7.7198174449129216E+17</v>
      </c>
      <c r="AT4" s="216">
        <f>Discount!AT$15</f>
        <v>7.8759508790424141E+17</v>
      </c>
      <c r="AU4" s="216">
        <f>Discount!AU$15</f>
        <v>8.0352421144317171E+17</v>
      </c>
      <c r="AV4" s="216">
        <f>Discount!AV$15</f>
        <v>8.1977550176629798E+17</v>
      </c>
      <c r="AW4" s="216">
        <f>Discount!AW$15</f>
        <v>8.3635547470210138E+17</v>
      </c>
      <c r="AX4" s="216">
        <f>Discount!AX$15</f>
        <v>8.5327077786180109E+17</v>
      </c>
      <c r="AY4" s="216">
        <f>Discount!AY$15</f>
        <v>8.7052819330466163E+17</v>
      </c>
      <c r="AZ4" s="216">
        <f>Discount!AZ$15</f>
        <v>8.8813464025720781E+17</v>
      </c>
    </row>
    <row r="5" spans="1:52" s="29" customFormat="1" ht="15" customHeight="1" x14ac:dyDescent="0.25">
      <c r="A5" s="88"/>
      <c r="B5" s="120"/>
      <c r="C5" s="125"/>
      <c r="D5" s="63"/>
      <c r="E5" s="255"/>
      <c r="F5" s="255"/>
      <c r="G5" s="255"/>
      <c r="H5" s="192"/>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c r="AS5" s="151"/>
      <c r="AT5" s="151"/>
      <c r="AU5" s="151"/>
      <c r="AV5" s="151"/>
      <c r="AW5" s="151"/>
      <c r="AX5" s="151"/>
      <c r="AY5" s="151"/>
      <c r="AZ5" s="151"/>
    </row>
    <row r="6" spans="1:52" s="29" customFormat="1" ht="15" customHeight="1" x14ac:dyDescent="0.25">
      <c r="A6" s="88"/>
      <c r="B6" s="120"/>
      <c r="C6" s="125"/>
      <c r="D6" s="63"/>
      <c r="E6" s="562" t="s">
        <v>68</v>
      </c>
      <c r="F6" s="345" t="s">
        <v>73</v>
      </c>
      <c r="G6" s="345" t="s">
        <v>208</v>
      </c>
      <c r="H6" s="193" t="s">
        <v>209</v>
      </c>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c r="AS6" s="151"/>
      <c r="AT6" s="151"/>
      <c r="AU6" s="151"/>
      <c r="AV6" s="151"/>
      <c r="AW6" s="151"/>
      <c r="AX6" s="151"/>
      <c r="AY6" s="151"/>
      <c r="AZ6" s="151"/>
    </row>
    <row r="7" spans="1:52" x14ac:dyDescent="0.25">
      <c r="A7" s="1" t="s">
        <v>431</v>
      </c>
      <c r="E7" s="72"/>
      <c r="F7" s="72"/>
      <c r="G7" s="72"/>
      <c r="H7" s="26"/>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4"/>
      <c r="AY7" s="4"/>
      <c r="AZ7" s="4"/>
    </row>
    <row r="8" spans="1:52" customFormat="1" x14ac:dyDescent="0.25">
      <c r="A8" s="284"/>
      <c r="B8" s="116"/>
      <c r="C8" s="188"/>
      <c r="D8" s="189"/>
      <c r="E8" s="440"/>
      <c r="F8" s="440"/>
      <c r="G8" s="440"/>
      <c r="H8" s="76"/>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row>
    <row r="9" spans="1:52" customFormat="1" x14ac:dyDescent="0.25">
      <c r="A9" s="284"/>
      <c r="B9" s="116" t="s">
        <v>432</v>
      </c>
      <c r="C9" s="188"/>
      <c r="D9" s="189"/>
      <c r="E9" s="440"/>
      <c r="F9" s="440"/>
      <c r="G9" s="440"/>
      <c r="H9" s="76"/>
      <c r="I9" s="719"/>
      <c r="J9" s="719"/>
      <c r="K9" s="719"/>
      <c r="L9" s="719"/>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row>
    <row r="10" spans="1:52" customFormat="1" x14ac:dyDescent="0.25">
      <c r="A10" s="284"/>
      <c r="B10" s="116"/>
      <c r="C10" s="188"/>
      <c r="D10" s="189"/>
      <c r="E10" s="440"/>
      <c r="F10" s="440"/>
      <c r="G10" s="440"/>
      <c r="H10" s="76"/>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row>
    <row r="11" spans="1:52" customFormat="1" x14ac:dyDescent="0.25">
      <c r="A11" s="284"/>
      <c r="B11" s="116"/>
      <c r="C11" s="188"/>
      <c r="D11" s="189"/>
      <c r="E11" s="441" t="str">
        <f>'Stock Value'!E$129</f>
        <v>Average Miles Cycled per Day</v>
      </c>
      <c r="F11" s="441" t="str">
        <f>'Stock Value'!F$129</f>
        <v>NHTS 2017</v>
      </c>
      <c r="G11" s="441" t="str">
        <f>'Stock Value'!G$129</f>
        <v>Miles per Day</v>
      </c>
      <c r="H11" s="154">
        <f>'Stock Value'!H$129</f>
        <v>1</v>
      </c>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row>
    <row r="12" spans="1:52" s="152" customFormat="1" x14ac:dyDescent="0.25">
      <c r="A12" s="306"/>
      <c r="B12" s="172"/>
      <c r="C12" s="174"/>
      <c r="D12" s="171"/>
      <c r="E12" s="442" t="s">
        <v>433</v>
      </c>
      <c r="F12" s="442"/>
      <c r="G12" s="442" t="s">
        <v>434</v>
      </c>
      <c r="H12" s="178">
        <v>365</v>
      </c>
      <c r="I12" s="179"/>
      <c r="J12" s="179"/>
      <c r="K12" s="179"/>
      <c r="L12" s="179"/>
      <c r="M12" s="179"/>
      <c r="N12" s="179"/>
      <c r="O12" s="179"/>
      <c r="P12" s="179"/>
      <c r="Q12" s="179"/>
      <c r="R12" s="179"/>
      <c r="S12" s="179"/>
      <c r="T12" s="179"/>
      <c r="U12" s="179"/>
      <c r="V12" s="179"/>
      <c r="W12" s="179"/>
      <c r="X12" s="179"/>
      <c r="Y12" s="179"/>
      <c r="Z12" s="179"/>
      <c r="AA12" s="179"/>
      <c r="AB12" s="179"/>
      <c r="AC12" s="179"/>
      <c r="AD12" s="179"/>
      <c r="AE12" s="179"/>
      <c r="AF12" s="179"/>
      <c r="AG12" s="179"/>
      <c r="AH12" s="179"/>
      <c r="AI12" s="179"/>
      <c r="AJ12" s="179"/>
      <c r="AK12" s="179"/>
      <c r="AL12" s="179"/>
      <c r="AM12" s="179"/>
      <c r="AN12" s="179"/>
      <c r="AO12" s="179"/>
      <c r="AP12" s="179"/>
      <c r="AQ12" s="179"/>
      <c r="AR12" s="179"/>
      <c r="AS12" s="179"/>
      <c r="AT12" s="179"/>
      <c r="AU12" s="179"/>
      <c r="AV12" s="179"/>
      <c r="AW12" s="179"/>
    </row>
    <row r="13" spans="1:52" s="152" customFormat="1" x14ac:dyDescent="0.25">
      <c r="A13" s="306"/>
      <c r="B13" s="172"/>
      <c r="C13" s="174"/>
      <c r="D13" s="171"/>
      <c r="E13" s="443" t="s">
        <v>435</v>
      </c>
      <c r="F13" s="443"/>
      <c r="G13" s="443" t="s">
        <v>436</v>
      </c>
      <c r="H13" s="716">
        <f>H11*H12</f>
        <v>365</v>
      </c>
      <c r="I13" s="179"/>
      <c r="J13" s="179"/>
      <c r="K13" s="179"/>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c r="AM13" s="179"/>
      <c r="AN13" s="179"/>
      <c r="AO13" s="179"/>
      <c r="AP13" s="179"/>
      <c r="AQ13" s="179"/>
      <c r="AR13" s="179"/>
      <c r="AS13" s="179"/>
      <c r="AT13" s="179"/>
      <c r="AU13" s="179"/>
      <c r="AV13" s="179"/>
      <c r="AW13" s="179"/>
    </row>
    <row r="14" spans="1:52" customFormat="1" x14ac:dyDescent="0.25">
      <c r="A14" s="284"/>
      <c r="B14" s="116"/>
      <c r="C14" s="188"/>
      <c r="D14" s="189"/>
      <c r="E14" s="440"/>
      <c r="F14" s="440"/>
      <c r="G14" s="440"/>
      <c r="H14" s="76"/>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row>
    <row r="15" spans="1:52" s="179" customFormat="1" ht="15.75" x14ac:dyDescent="0.25">
      <c r="A15" s="299"/>
      <c r="B15" s="300"/>
      <c r="C15" s="301"/>
      <c r="D15" s="302"/>
      <c r="E15" s="441" t="str">
        <f>'Stock Value'!E$128</f>
        <v>Annual Spending for Cyclists</v>
      </c>
      <c r="F15" s="441" t="str">
        <f>'Stock Value'!F$128</f>
        <v>UTA 2017</v>
      </c>
      <c r="G15" s="441" t="str">
        <f>'Stock Value'!G$128</f>
        <v>2021$s / year</v>
      </c>
      <c r="H15" s="309">
        <f>'Stock Value'!H$128</f>
        <v>635.95198000000005</v>
      </c>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303"/>
      <c r="AP15" s="303"/>
      <c r="AQ15" s="303"/>
      <c r="AR15" s="303"/>
      <c r="AS15" s="303"/>
      <c r="AT15" s="303"/>
      <c r="AU15" s="303"/>
      <c r="AV15" s="303"/>
      <c r="AW15" s="303"/>
      <c r="AX15" s="303"/>
      <c r="AY15" s="303"/>
      <c r="AZ15" s="303"/>
    </row>
    <row r="16" spans="1:52" s="179" customFormat="1" ht="15.75" x14ac:dyDescent="0.25">
      <c r="A16" s="299"/>
      <c r="B16" s="300"/>
      <c r="C16" s="301"/>
      <c r="D16" s="302"/>
      <c r="E16" s="593" t="str">
        <f>E13</f>
        <v>Average Annual Miles Cycled per Rider</v>
      </c>
      <c r="F16" s="606">
        <f>F13</f>
        <v>0</v>
      </c>
      <c r="G16" s="606" t="str">
        <f>G13</f>
        <v>Miles / year</v>
      </c>
      <c r="H16" s="310">
        <f>H13</f>
        <v>365</v>
      </c>
      <c r="I16" s="303"/>
      <c r="J16" s="303"/>
      <c r="K16" s="303"/>
      <c r="L16" s="303"/>
      <c r="M16" s="303"/>
      <c r="N16" s="303"/>
      <c r="O16" s="303"/>
      <c r="P16" s="303"/>
      <c r="Q16" s="303"/>
      <c r="R16" s="303"/>
      <c r="S16" s="303"/>
      <c r="T16" s="303"/>
      <c r="U16" s="303"/>
      <c r="V16" s="303"/>
      <c r="W16" s="303"/>
      <c r="X16" s="303"/>
      <c r="Y16" s="303"/>
      <c r="Z16" s="303"/>
      <c r="AA16" s="303"/>
      <c r="AB16" s="303"/>
      <c r="AC16" s="303"/>
      <c r="AD16" s="303"/>
      <c r="AE16" s="303"/>
      <c r="AF16" s="303"/>
      <c r="AG16" s="303"/>
      <c r="AH16" s="303"/>
      <c r="AI16" s="303"/>
      <c r="AJ16" s="303"/>
      <c r="AK16" s="303"/>
      <c r="AL16" s="303"/>
      <c r="AM16" s="303"/>
      <c r="AN16" s="303"/>
      <c r="AO16" s="303"/>
      <c r="AP16" s="303"/>
      <c r="AQ16" s="303"/>
      <c r="AR16" s="303"/>
      <c r="AS16" s="303"/>
      <c r="AT16" s="303"/>
      <c r="AU16" s="303"/>
      <c r="AV16" s="303"/>
      <c r="AW16" s="303"/>
      <c r="AX16" s="303"/>
      <c r="AY16" s="303"/>
      <c r="AZ16" s="303"/>
    </row>
    <row r="17" spans="1:52" ht="15" customHeight="1" x14ac:dyDescent="0.25">
      <c r="D17" s="186"/>
      <c r="E17" s="449" t="s">
        <v>437</v>
      </c>
      <c r="F17" s="449"/>
      <c r="G17" s="443" t="s">
        <v>438</v>
      </c>
      <c r="H17" s="316">
        <f>H15/H16</f>
        <v>1.7423341917808222</v>
      </c>
      <c r="I17" s="282"/>
    </row>
    <row r="18" spans="1:52" customFormat="1" ht="15" customHeight="1" x14ac:dyDescent="0.25">
      <c r="A18" s="284"/>
      <c r="B18" s="116"/>
      <c r="C18" s="188"/>
      <c r="D18" s="189"/>
      <c r="E18" s="566"/>
      <c r="F18" s="566"/>
      <c r="G18" s="441"/>
      <c r="H18" s="294"/>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2"/>
    </row>
    <row r="19" spans="1:52" s="152" customFormat="1" ht="15.75" x14ac:dyDescent="0.25">
      <c r="A19" s="283"/>
      <c r="B19" s="172"/>
      <c r="C19" s="174"/>
      <c r="D19" s="171"/>
      <c r="E19" s="593" t="str">
        <f>E17</f>
        <v>Average $ Spent per Rider Mile</v>
      </c>
      <c r="F19" s="607">
        <f t="shared" ref="F19:H19" si="0">F17</f>
        <v>0</v>
      </c>
      <c r="G19" s="607" t="str">
        <f t="shared" si="0"/>
        <v>2021$s/year</v>
      </c>
      <c r="H19" s="311">
        <f t="shared" si="0"/>
        <v>1.7423341917808222</v>
      </c>
      <c r="I19" s="298"/>
      <c r="J19" s="298"/>
      <c r="K19" s="298"/>
      <c r="L19" s="298"/>
      <c r="M19" s="298"/>
      <c r="N19" s="298"/>
      <c r="O19" s="298"/>
      <c r="P19" s="298"/>
      <c r="Q19" s="298"/>
      <c r="R19" s="298"/>
      <c r="S19" s="298"/>
      <c r="T19" s="298"/>
      <c r="U19" s="298"/>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8"/>
    </row>
    <row r="20" spans="1:52" s="152" customFormat="1" ht="15.75" x14ac:dyDescent="0.25">
      <c r="A20" s="283"/>
      <c r="B20" s="172"/>
      <c r="C20" s="174"/>
      <c r="D20" s="171"/>
      <c r="E20" s="608" t="str">
        <f>'Demand Estimation'!E$89</f>
        <v>Build Bicycle Miles Traveled (Existing and New Users)</v>
      </c>
      <c r="F20" s="563" t="str">
        <f>'Demand Estimation'!F$89</f>
        <v>Estimated</v>
      </c>
      <c r="G20" s="563" t="str">
        <f>'Demand Estimation'!G$89</f>
        <v>Miles</v>
      </c>
      <c r="H20" s="312">
        <f>'Demand Estimation'!H$89</f>
        <v>0</v>
      </c>
      <c r="I20" s="298">
        <f>'Demand Estimation'!I$89</f>
        <v>0</v>
      </c>
      <c r="J20" s="298">
        <f>'Demand Estimation'!J$89</f>
        <v>0</v>
      </c>
      <c r="K20" s="298">
        <f>'Demand Estimation'!K$89</f>
        <v>0</v>
      </c>
      <c r="L20" s="298">
        <f>'Demand Estimation'!L$89</f>
        <v>0</v>
      </c>
      <c r="M20" s="298">
        <f>'Demand Estimation'!M$89</f>
        <v>0</v>
      </c>
      <c r="N20" s="298">
        <f>'Demand Estimation'!N$89</f>
        <v>0</v>
      </c>
      <c r="O20" s="298">
        <f>'Demand Estimation'!O$89</f>
        <v>0</v>
      </c>
      <c r="P20" s="298">
        <f>'Demand Estimation'!P$89</f>
        <v>0</v>
      </c>
      <c r="Q20" s="298">
        <f>'Demand Estimation'!Q$89</f>
        <v>0</v>
      </c>
      <c r="R20" s="298">
        <f>'Demand Estimation'!R$89</f>
        <v>0</v>
      </c>
      <c r="S20" s="298">
        <f>'Demand Estimation'!S$89</f>
        <v>0</v>
      </c>
      <c r="T20" s="298">
        <f>'Demand Estimation'!T$89</f>
        <v>0</v>
      </c>
      <c r="U20" s="298">
        <f>'Demand Estimation'!U$89</f>
        <v>0</v>
      </c>
      <c r="V20" s="298">
        <f>'Demand Estimation'!V$89</f>
        <v>0</v>
      </c>
      <c r="W20" s="298">
        <f>'Demand Estimation'!W$89</f>
        <v>0</v>
      </c>
      <c r="X20" s="298">
        <f>'Demand Estimation'!X$89</f>
        <v>0</v>
      </c>
      <c r="Y20" s="298">
        <f>'Demand Estimation'!Y$89</f>
        <v>0</v>
      </c>
      <c r="Z20" s="298">
        <f>'Demand Estimation'!Z$89</f>
        <v>0</v>
      </c>
      <c r="AA20" s="298">
        <f>'Demand Estimation'!AA$89</f>
        <v>0</v>
      </c>
      <c r="AB20" s="298">
        <f>'Demand Estimation'!AB$89</f>
        <v>0</v>
      </c>
      <c r="AC20" s="298">
        <f>'Demand Estimation'!AC$89</f>
        <v>0</v>
      </c>
      <c r="AD20" s="298">
        <f>'Demand Estimation'!AD$89</f>
        <v>0</v>
      </c>
      <c r="AE20" s="298">
        <f>'Demand Estimation'!AE$89</f>
        <v>0</v>
      </c>
      <c r="AF20" s="298">
        <f>'Demand Estimation'!AF$89</f>
        <v>0</v>
      </c>
      <c r="AG20" s="298">
        <f>'Demand Estimation'!AG$89</f>
        <v>0</v>
      </c>
      <c r="AH20" s="298">
        <f>'Demand Estimation'!AH$89</f>
        <v>0</v>
      </c>
      <c r="AI20" s="298">
        <f>'Demand Estimation'!AI$89</f>
        <v>0</v>
      </c>
      <c r="AJ20" s="298">
        <f>'Demand Estimation'!AJ$89</f>
        <v>0</v>
      </c>
      <c r="AK20" s="298">
        <f>'Demand Estimation'!AK$89</f>
        <v>0</v>
      </c>
      <c r="AL20" s="298">
        <f>'Demand Estimation'!AL$89</f>
        <v>0</v>
      </c>
      <c r="AM20" s="298">
        <f>'Demand Estimation'!AM$89</f>
        <v>0</v>
      </c>
      <c r="AN20" s="298">
        <f>'Demand Estimation'!AN$89</f>
        <v>0</v>
      </c>
      <c r="AO20" s="298">
        <f>'Demand Estimation'!AO$89</f>
        <v>0</v>
      </c>
      <c r="AP20" s="298">
        <f>'Demand Estimation'!AP$89</f>
        <v>0</v>
      </c>
      <c r="AQ20" s="298">
        <f>'Demand Estimation'!AQ$89</f>
        <v>0</v>
      </c>
      <c r="AR20" s="298">
        <f>'Demand Estimation'!AR$89</f>
        <v>0</v>
      </c>
      <c r="AS20" s="298">
        <f>'Demand Estimation'!AS$89</f>
        <v>0</v>
      </c>
      <c r="AT20" s="298">
        <f>'Demand Estimation'!AT$89</f>
        <v>0</v>
      </c>
      <c r="AU20" s="298">
        <f>'Demand Estimation'!AU$89</f>
        <v>0</v>
      </c>
      <c r="AV20" s="298">
        <f>'Demand Estimation'!AV$89</f>
        <v>0</v>
      </c>
      <c r="AW20" s="298">
        <f>'Demand Estimation'!AW$89</f>
        <v>0</v>
      </c>
      <c r="AX20" s="298">
        <f>'Demand Estimation'!AX$89</f>
        <v>0</v>
      </c>
      <c r="AY20" s="298">
        <f>'Demand Estimation'!AY$89</f>
        <v>0</v>
      </c>
      <c r="AZ20" s="298">
        <f>'Demand Estimation'!AZ$89</f>
        <v>0</v>
      </c>
    </row>
    <row r="21" spans="1:52" s="152" customFormat="1" ht="15.75" x14ac:dyDescent="0.25">
      <c r="A21" s="717"/>
      <c r="B21" s="172"/>
      <c r="C21" s="174"/>
      <c r="D21" s="171"/>
      <c r="E21" s="718" t="s">
        <v>439</v>
      </c>
      <c r="F21" s="718"/>
      <c r="G21" s="718" t="s">
        <v>296</v>
      </c>
      <c r="H21" s="724">
        <f>SUM(I21:AZ21)</f>
        <v>0</v>
      </c>
      <c r="I21" s="725">
        <f>$H$19*I20</f>
        <v>0</v>
      </c>
      <c r="J21" s="725">
        <f t="shared" ref="J21:AZ21" si="1">$H$19*J20</f>
        <v>0</v>
      </c>
      <c r="K21" s="725">
        <f t="shared" si="1"/>
        <v>0</v>
      </c>
      <c r="L21" s="725">
        <f t="shared" si="1"/>
        <v>0</v>
      </c>
      <c r="M21" s="725">
        <f t="shared" si="1"/>
        <v>0</v>
      </c>
      <c r="N21" s="725">
        <f t="shared" si="1"/>
        <v>0</v>
      </c>
      <c r="O21" s="725">
        <f t="shared" si="1"/>
        <v>0</v>
      </c>
      <c r="P21" s="725">
        <f t="shared" si="1"/>
        <v>0</v>
      </c>
      <c r="Q21" s="725">
        <f t="shared" si="1"/>
        <v>0</v>
      </c>
      <c r="R21" s="725">
        <f t="shared" si="1"/>
        <v>0</v>
      </c>
      <c r="S21" s="725">
        <f t="shared" si="1"/>
        <v>0</v>
      </c>
      <c r="T21" s="725">
        <f t="shared" si="1"/>
        <v>0</v>
      </c>
      <c r="U21" s="725">
        <f t="shared" si="1"/>
        <v>0</v>
      </c>
      <c r="V21" s="725">
        <f t="shared" si="1"/>
        <v>0</v>
      </c>
      <c r="W21" s="725">
        <f t="shared" si="1"/>
        <v>0</v>
      </c>
      <c r="X21" s="725">
        <f t="shared" si="1"/>
        <v>0</v>
      </c>
      <c r="Y21" s="725">
        <f t="shared" si="1"/>
        <v>0</v>
      </c>
      <c r="Z21" s="725">
        <f t="shared" si="1"/>
        <v>0</v>
      </c>
      <c r="AA21" s="725">
        <f t="shared" si="1"/>
        <v>0</v>
      </c>
      <c r="AB21" s="725">
        <f t="shared" si="1"/>
        <v>0</v>
      </c>
      <c r="AC21" s="725">
        <f t="shared" si="1"/>
        <v>0</v>
      </c>
      <c r="AD21" s="725">
        <f t="shared" si="1"/>
        <v>0</v>
      </c>
      <c r="AE21" s="725">
        <f t="shared" si="1"/>
        <v>0</v>
      </c>
      <c r="AF21" s="725">
        <f t="shared" si="1"/>
        <v>0</v>
      </c>
      <c r="AG21" s="725">
        <f t="shared" si="1"/>
        <v>0</v>
      </c>
      <c r="AH21" s="725">
        <f t="shared" si="1"/>
        <v>0</v>
      </c>
      <c r="AI21" s="725">
        <f t="shared" si="1"/>
        <v>0</v>
      </c>
      <c r="AJ21" s="725">
        <f t="shared" si="1"/>
        <v>0</v>
      </c>
      <c r="AK21" s="725">
        <f t="shared" si="1"/>
        <v>0</v>
      </c>
      <c r="AL21" s="725">
        <f t="shared" si="1"/>
        <v>0</v>
      </c>
      <c r="AM21" s="725">
        <f t="shared" si="1"/>
        <v>0</v>
      </c>
      <c r="AN21" s="725">
        <f t="shared" si="1"/>
        <v>0</v>
      </c>
      <c r="AO21" s="725">
        <f t="shared" si="1"/>
        <v>0</v>
      </c>
      <c r="AP21" s="725">
        <f t="shared" si="1"/>
        <v>0</v>
      </c>
      <c r="AQ21" s="725">
        <f t="shared" si="1"/>
        <v>0</v>
      </c>
      <c r="AR21" s="725">
        <f t="shared" si="1"/>
        <v>0</v>
      </c>
      <c r="AS21" s="725">
        <f t="shared" si="1"/>
        <v>0</v>
      </c>
      <c r="AT21" s="725">
        <f t="shared" si="1"/>
        <v>0</v>
      </c>
      <c r="AU21" s="725">
        <f t="shared" si="1"/>
        <v>0</v>
      </c>
      <c r="AV21" s="725">
        <f t="shared" si="1"/>
        <v>0</v>
      </c>
      <c r="AW21" s="725">
        <f t="shared" si="1"/>
        <v>0</v>
      </c>
      <c r="AX21" s="725">
        <f t="shared" si="1"/>
        <v>0</v>
      </c>
      <c r="AY21" s="725">
        <f t="shared" si="1"/>
        <v>0</v>
      </c>
      <c r="AZ21" s="725">
        <f t="shared" si="1"/>
        <v>0</v>
      </c>
    </row>
    <row r="22" spans="1:52" s="152" customFormat="1" ht="15.75" x14ac:dyDescent="0.25">
      <c r="A22" s="717"/>
      <c r="B22" s="172"/>
      <c r="C22" s="174"/>
      <c r="D22" s="171"/>
      <c r="E22" s="442"/>
      <c r="F22" s="442"/>
      <c r="G22" s="442"/>
      <c r="H22" s="728"/>
      <c r="I22" s="726"/>
      <c r="J22" s="726"/>
      <c r="K22" s="726"/>
      <c r="L22" s="726"/>
      <c r="M22" s="726"/>
      <c r="N22" s="726"/>
      <c r="O22" s="726"/>
      <c r="P22" s="726"/>
      <c r="Q22" s="726"/>
      <c r="R22" s="726"/>
      <c r="S22" s="726"/>
      <c r="T22" s="726"/>
      <c r="U22" s="726"/>
      <c r="V22" s="726"/>
      <c r="W22" s="726"/>
      <c r="X22" s="726"/>
      <c r="Y22" s="726"/>
      <c r="Z22" s="726"/>
      <c r="AA22" s="726"/>
      <c r="AB22" s="726"/>
      <c r="AC22" s="726"/>
      <c r="AD22" s="726"/>
      <c r="AE22" s="726"/>
      <c r="AF22" s="726"/>
      <c r="AG22" s="726"/>
      <c r="AH22" s="726"/>
      <c r="AI22" s="726"/>
      <c r="AJ22" s="726"/>
      <c r="AK22" s="726"/>
      <c r="AL22" s="726"/>
      <c r="AM22" s="726"/>
      <c r="AN22" s="726"/>
      <c r="AO22" s="726"/>
      <c r="AP22" s="726"/>
      <c r="AQ22" s="726"/>
      <c r="AR22" s="726"/>
      <c r="AS22" s="726"/>
      <c r="AT22" s="726"/>
      <c r="AU22" s="726"/>
      <c r="AV22" s="726"/>
      <c r="AW22" s="726"/>
      <c r="AX22" s="726"/>
      <c r="AY22" s="726"/>
      <c r="AZ22" s="726"/>
    </row>
    <row r="23" spans="1:52" s="152" customFormat="1" ht="15.75" x14ac:dyDescent="0.25">
      <c r="A23" s="717"/>
      <c r="B23" s="172" t="s">
        <v>401</v>
      </c>
      <c r="C23" s="174"/>
      <c r="D23" s="171"/>
      <c r="E23" s="442"/>
      <c r="F23" s="442"/>
      <c r="G23" s="442"/>
      <c r="H23" s="728"/>
      <c r="I23" s="726"/>
      <c r="J23" s="726"/>
      <c r="K23" s="726"/>
      <c r="L23" s="726"/>
      <c r="M23" s="726"/>
      <c r="N23" s="726"/>
      <c r="O23" s="726"/>
      <c r="P23" s="726"/>
      <c r="Q23" s="726"/>
      <c r="R23" s="726"/>
      <c r="S23" s="726"/>
      <c r="T23" s="726"/>
      <c r="U23" s="726"/>
      <c r="V23" s="726"/>
      <c r="W23" s="726"/>
      <c r="X23" s="726"/>
      <c r="Y23" s="726"/>
      <c r="Z23" s="726"/>
      <c r="AA23" s="726"/>
      <c r="AB23" s="726"/>
      <c r="AC23" s="726"/>
      <c r="AD23" s="726"/>
      <c r="AE23" s="726"/>
      <c r="AF23" s="726"/>
      <c r="AG23" s="726"/>
      <c r="AH23" s="726"/>
      <c r="AI23" s="726"/>
      <c r="AJ23" s="726"/>
      <c r="AK23" s="726"/>
      <c r="AL23" s="726"/>
      <c r="AM23" s="726"/>
      <c r="AN23" s="726"/>
      <c r="AO23" s="726"/>
      <c r="AP23" s="726"/>
      <c r="AQ23" s="726"/>
      <c r="AR23" s="726"/>
      <c r="AS23" s="726"/>
      <c r="AT23" s="726"/>
      <c r="AU23" s="726"/>
      <c r="AV23" s="726"/>
      <c r="AW23" s="726"/>
      <c r="AX23" s="726"/>
      <c r="AY23" s="726"/>
      <c r="AZ23" s="726"/>
    </row>
    <row r="24" spans="1:52" s="152" customFormat="1" ht="15.75" x14ac:dyDescent="0.25">
      <c r="A24" s="717"/>
      <c r="B24" s="172"/>
      <c r="C24" s="174"/>
      <c r="D24" s="171"/>
      <c r="E24" s="442"/>
      <c r="F24" s="442"/>
      <c r="G24" s="442"/>
      <c r="H24" s="728"/>
      <c r="I24" s="726"/>
      <c r="J24" s="726"/>
      <c r="K24" s="726"/>
      <c r="L24" s="726"/>
      <c r="M24" s="726"/>
      <c r="N24" s="726"/>
      <c r="O24" s="726"/>
      <c r="P24" s="726"/>
      <c r="Q24" s="726"/>
      <c r="R24" s="726"/>
      <c r="S24" s="726"/>
      <c r="T24" s="726"/>
      <c r="U24" s="726"/>
      <c r="V24" s="726"/>
      <c r="W24" s="726"/>
      <c r="X24" s="726"/>
      <c r="Y24" s="726"/>
      <c r="Z24" s="726"/>
      <c r="AA24" s="726"/>
      <c r="AB24" s="726"/>
      <c r="AC24" s="726"/>
      <c r="AD24" s="726"/>
      <c r="AE24" s="726"/>
      <c r="AF24" s="726"/>
      <c r="AG24" s="726"/>
      <c r="AH24" s="726"/>
      <c r="AI24" s="726"/>
      <c r="AJ24" s="726"/>
      <c r="AK24" s="726"/>
      <c r="AL24" s="726"/>
      <c r="AM24" s="726"/>
      <c r="AN24" s="726"/>
      <c r="AO24" s="726"/>
      <c r="AP24" s="726"/>
      <c r="AQ24" s="726"/>
      <c r="AR24" s="726"/>
      <c r="AS24" s="726"/>
      <c r="AT24" s="726"/>
      <c r="AU24" s="726"/>
      <c r="AV24" s="726"/>
      <c r="AW24" s="726"/>
      <c r="AX24" s="726"/>
      <c r="AY24" s="726"/>
      <c r="AZ24" s="726"/>
    </row>
    <row r="25" spans="1:52" s="152" customFormat="1" ht="15.75" x14ac:dyDescent="0.25">
      <c r="A25" s="717"/>
      <c r="B25" s="172"/>
      <c r="C25" s="174" t="s">
        <v>249</v>
      </c>
      <c r="D25" s="171"/>
      <c r="E25" s="442"/>
      <c r="F25" s="442"/>
      <c r="G25" s="442"/>
      <c r="H25" s="720"/>
      <c r="I25" s="721"/>
      <c r="J25" s="721"/>
      <c r="K25" s="721"/>
      <c r="L25" s="721"/>
      <c r="M25" s="721"/>
      <c r="N25" s="721"/>
      <c r="O25" s="721"/>
      <c r="P25" s="721"/>
      <c r="Q25" s="721"/>
      <c r="R25" s="721"/>
      <c r="S25" s="721"/>
      <c r="T25" s="721"/>
      <c r="U25" s="721"/>
      <c r="V25" s="721"/>
      <c r="W25" s="721"/>
      <c r="X25" s="721"/>
      <c r="Y25" s="721"/>
      <c r="Z25" s="721"/>
      <c r="AA25" s="721"/>
      <c r="AB25" s="721"/>
      <c r="AC25" s="721"/>
      <c r="AD25" s="721"/>
      <c r="AE25" s="721"/>
      <c r="AF25" s="721"/>
      <c r="AG25" s="721"/>
      <c r="AH25" s="721"/>
      <c r="AI25" s="721"/>
      <c r="AJ25" s="721"/>
      <c r="AK25" s="721"/>
      <c r="AL25" s="721"/>
      <c r="AM25" s="721"/>
      <c r="AN25" s="721"/>
      <c r="AO25" s="721"/>
      <c r="AP25" s="721"/>
      <c r="AQ25" s="721"/>
      <c r="AR25" s="721"/>
      <c r="AS25" s="721"/>
      <c r="AT25" s="721"/>
      <c r="AU25" s="721"/>
      <c r="AV25" s="721"/>
      <c r="AW25" s="721"/>
      <c r="AX25" s="721"/>
      <c r="AY25" s="721"/>
      <c r="AZ25" s="721"/>
    </row>
    <row r="26" spans="1:52" s="152" customFormat="1" ht="15.75" x14ac:dyDescent="0.25">
      <c r="A26" s="717"/>
      <c r="B26" s="172"/>
      <c r="C26" s="174"/>
      <c r="D26" s="171"/>
      <c r="E26" s="441" t="str">
        <f>'Stock Value'!E131</f>
        <v>Total Output Multiplier</v>
      </c>
      <c r="F26" s="441" t="str">
        <f>'Stock Value'!F131</f>
        <v>UTA 2017</v>
      </c>
      <c r="G26" s="441" t="str">
        <f>'Stock Value'!G131</f>
        <v>Multiplier</v>
      </c>
      <c r="H26" s="441">
        <f>'Stock Value'!H131</f>
        <v>1.86</v>
      </c>
      <c r="I26" s="721"/>
      <c r="J26" s="721"/>
      <c r="K26" s="721"/>
      <c r="L26" s="721"/>
      <c r="M26" s="721"/>
      <c r="N26" s="721"/>
      <c r="O26" s="721"/>
      <c r="P26" s="721"/>
      <c r="Q26" s="721"/>
      <c r="R26" s="721"/>
      <c r="S26" s="721"/>
      <c r="T26" s="721"/>
      <c r="U26" s="721"/>
      <c r="V26" s="721"/>
      <c r="W26" s="721"/>
      <c r="X26" s="721"/>
      <c r="Y26" s="721"/>
      <c r="Z26" s="721"/>
      <c r="AA26" s="721"/>
      <c r="AB26" s="721"/>
      <c r="AC26" s="721"/>
      <c r="AD26" s="721"/>
      <c r="AE26" s="721"/>
      <c r="AF26" s="721"/>
      <c r="AG26" s="721"/>
      <c r="AH26" s="721"/>
      <c r="AI26" s="721"/>
      <c r="AJ26" s="721"/>
      <c r="AK26" s="721"/>
      <c r="AL26" s="721"/>
      <c r="AM26" s="721"/>
      <c r="AN26" s="721"/>
      <c r="AO26" s="721"/>
      <c r="AP26" s="721"/>
      <c r="AQ26" s="721"/>
      <c r="AR26" s="721"/>
      <c r="AS26" s="721"/>
      <c r="AT26" s="721"/>
      <c r="AU26" s="721"/>
      <c r="AV26" s="721"/>
      <c r="AW26" s="721"/>
      <c r="AX26" s="721"/>
      <c r="AY26" s="721"/>
      <c r="AZ26" s="721"/>
    </row>
    <row r="27" spans="1:52" s="152" customFormat="1" ht="15.75" x14ac:dyDescent="0.25">
      <c r="A27" s="717"/>
      <c r="B27" s="172"/>
      <c r="C27" s="174"/>
      <c r="D27" s="171"/>
      <c r="E27" s="593" t="str">
        <f>E21</f>
        <v>Annual Retail Expenditure - Escalated</v>
      </c>
      <c r="F27" s="723">
        <f t="shared" ref="F27:AZ27" si="2">F21</f>
        <v>0</v>
      </c>
      <c r="G27" s="723" t="str">
        <f t="shared" si="2"/>
        <v>2021$s</v>
      </c>
      <c r="H27" s="291">
        <f t="shared" si="2"/>
        <v>0</v>
      </c>
      <c r="I27" s="730">
        <f t="shared" si="2"/>
        <v>0</v>
      </c>
      <c r="J27" s="738">
        <f t="shared" si="2"/>
        <v>0</v>
      </c>
      <c r="K27" s="738">
        <f t="shared" si="2"/>
        <v>0</v>
      </c>
      <c r="L27" s="738">
        <f t="shared" si="2"/>
        <v>0</v>
      </c>
      <c r="M27" s="738">
        <f t="shared" si="2"/>
        <v>0</v>
      </c>
      <c r="N27" s="738">
        <f t="shared" si="2"/>
        <v>0</v>
      </c>
      <c r="O27" s="738">
        <f t="shared" si="2"/>
        <v>0</v>
      </c>
      <c r="P27" s="738">
        <f t="shared" si="2"/>
        <v>0</v>
      </c>
      <c r="Q27" s="738">
        <f t="shared" si="2"/>
        <v>0</v>
      </c>
      <c r="R27" s="738">
        <f t="shared" si="2"/>
        <v>0</v>
      </c>
      <c r="S27" s="738">
        <f t="shared" si="2"/>
        <v>0</v>
      </c>
      <c r="T27" s="738">
        <f t="shared" si="2"/>
        <v>0</v>
      </c>
      <c r="U27" s="738">
        <f t="shared" si="2"/>
        <v>0</v>
      </c>
      <c r="V27" s="738">
        <f t="shared" si="2"/>
        <v>0</v>
      </c>
      <c r="W27" s="738">
        <f t="shared" si="2"/>
        <v>0</v>
      </c>
      <c r="X27" s="738">
        <f t="shared" si="2"/>
        <v>0</v>
      </c>
      <c r="Y27" s="738">
        <f t="shared" si="2"/>
        <v>0</v>
      </c>
      <c r="Z27" s="738">
        <f t="shared" si="2"/>
        <v>0</v>
      </c>
      <c r="AA27" s="738">
        <f t="shared" si="2"/>
        <v>0</v>
      </c>
      <c r="AB27" s="738">
        <f t="shared" si="2"/>
        <v>0</v>
      </c>
      <c r="AC27" s="738">
        <f t="shared" si="2"/>
        <v>0</v>
      </c>
      <c r="AD27" s="738">
        <f t="shared" si="2"/>
        <v>0</v>
      </c>
      <c r="AE27" s="738">
        <f t="shared" si="2"/>
        <v>0</v>
      </c>
      <c r="AF27" s="738">
        <f t="shared" si="2"/>
        <v>0</v>
      </c>
      <c r="AG27" s="738">
        <f t="shared" si="2"/>
        <v>0</v>
      </c>
      <c r="AH27" s="738">
        <f t="shared" si="2"/>
        <v>0</v>
      </c>
      <c r="AI27" s="738">
        <f t="shared" si="2"/>
        <v>0</v>
      </c>
      <c r="AJ27" s="738">
        <f t="shared" si="2"/>
        <v>0</v>
      </c>
      <c r="AK27" s="738">
        <f t="shared" si="2"/>
        <v>0</v>
      </c>
      <c r="AL27" s="738">
        <f t="shared" si="2"/>
        <v>0</v>
      </c>
      <c r="AM27" s="738">
        <f t="shared" si="2"/>
        <v>0</v>
      </c>
      <c r="AN27" s="738">
        <f t="shared" si="2"/>
        <v>0</v>
      </c>
      <c r="AO27" s="738">
        <f t="shared" si="2"/>
        <v>0</v>
      </c>
      <c r="AP27" s="738">
        <f t="shared" si="2"/>
        <v>0</v>
      </c>
      <c r="AQ27" s="738">
        <f t="shared" si="2"/>
        <v>0</v>
      </c>
      <c r="AR27" s="738">
        <f t="shared" si="2"/>
        <v>0</v>
      </c>
      <c r="AS27" s="738">
        <f t="shared" si="2"/>
        <v>0</v>
      </c>
      <c r="AT27" s="738">
        <f t="shared" si="2"/>
        <v>0</v>
      </c>
      <c r="AU27" s="738">
        <f t="shared" si="2"/>
        <v>0</v>
      </c>
      <c r="AV27" s="738">
        <f t="shared" si="2"/>
        <v>0</v>
      </c>
      <c r="AW27" s="738">
        <f t="shared" si="2"/>
        <v>0</v>
      </c>
      <c r="AX27" s="738">
        <f t="shared" si="2"/>
        <v>0</v>
      </c>
      <c r="AY27" s="738">
        <f t="shared" si="2"/>
        <v>0</v>
      </c>
      <c r="AZ27" s="738">
        <f t="shared" si="2"/>
        <v>0</v>
      </c>
    </row>
    <row r="28" spans="1:52" s="152" customFormat="1" ht="15.75" x14ac:dyDescent="0.25">
      <c r="A28" s="283"/>
      <c r="B28" s="172"/>
      <c r="C28" s="174"/>
      <c r="D28" s="171"/>
      <c r="E28" s="740" t="s">
        <v>440</v>
      </c>
      <c r="F28" s="741"/>
      <c r="G28" s="742" t="s">
        <v>296</v>
      </c>
      <c r="H28" s="743">
        <f>SUM(I28:AZ28)</f>
        <v>0</v>
      </c>
      <c r="I28" s="744">
        <f>I27*$H$26</f>
        <v>0</v>
      </c>
      <c r="J28" s="744">
        <f t="shared" ref="J28:AZ28" si="3">J27*$H$26</f>
        <v>0</v>
      </c>
      <c r="K28" s="744">
        <f t="shared" si="3"/>
        <v>0</v>
      </c>
      <c r="L28" s="744">
        <f t="shared" si="3"/>
        <v>0</v>
      </c>
      <c r="M28" s="744">
        <f t="shared" si="3"/>
        <v>0</v>
      </c>
      <c r="N28" s="744">
        <f t="shared" si="3"/>
        <v>0</v>
      </c>
      <c r="O28" s="744">
        <f t="shared" si="3"/>
        <v>0</v>
      </c>
      <c r="P28" s="744">
        <f t="shared" si="3"/>
        <v>0</v>
      </c>
      <c r="Q28" s="744">
        <f t="shared" si="3"/>
        <v>0</v>
      </c>
      <c r="R28" s="744">
        <f t="shared" si="3"/>
        <v>0</v>
      </c>
      <c r="S28" s="744">
        <f t="shared" si="3"/>
        <v>0</v>
      </c>
      <c r="T28" s="744">
        <f t="shared" si="3"/>
        <v>0</v>
      </c>
      <c r="U28" s="744">
        <f t="shared" si="3"/>
        <v>0</v>
      </c>
      <c r="V28" s="744">
        <f t="shared" si="3"/>
        <v>0</v>
      </c>
      <c r="W28" s="744">
        <f t="shared" si="3"/>
        <v>0</v>
      </c>
      <c r="X28" s="744">
        <f t="shared" si="3"/>
        <v>0</v>
      </c>
      <c r="Y28" s="744">
        <f t="shared" si="3"/>
        <v>0</v>
      </c>
      <c r="Z28" s="744">
        <f t="shared" si="3"/>
        <v>0</v>
      </c>
      <c r="AA28" s="744">
        <f t="shared" si="3"/>
        <v>0</v>
      </c>
      <c r="AB28" s="744">
        <f t="shared" si="3"/>
        <v>0</v>
      </c>
      <c r="AC28" s="744">
        <f t="shared" si="3"/>
        <v>0</v>
      </c>
      <c r="AD28" s="744">
        <f t="shared" si="3"/>
        <v>0</v>
      </c>
      <c r="AE28" s="744">
        <f t="shared" si="3"/>
        <v>0</v>
      </c>
      <c r="AF28" s="744">
        <f t="shared" si="3"/>
        <v>0</v>
      </c>
      <c r="AG28" s="744">
        <f t="shared" si="3"/>
        <v>0</v>
      </c>
      <c r="AH28" s="744">
        <f t="shared" si="3"/>
        <v>0</v>
      </c>
      <c r="AI28" s="744">
        <f t="shared" si="3"/>
        <v>0</v>
      </c>
      <c r="AJ28" s="744">
        <f t="shared" si="3"/>
        <v>0</v>
      </c>
      <c r="AK28" s="744">
        <f t="shared" si="3"/>
        <v>0</v>
      </c>
      <c r="AL28" s="744">
        <f t="shared" si="3"/>
        <v>0</v>
      </c>
      <c r="AM28" s="744">
        <f t="shared" si="3"/>
        <v>0</v>
      </c>
      <c r="AN28" s="744">
        <f t="shared" si="3"/>
        <v>0</v>
      </c>
      <c r="AO28" s="744">
        <f t="shared" si="3"/>
        <v>0</v>
      </c>
      <c r="AP28" s="744">
        <f t="shared" si="3"/>
        <v>0</v>
      </c>
      <c r="AQ28" s="744">
        <f t="shared" si="3"/>
        <v>0</v>
      </c>
      <c r="AR28" s="744">
        <f t="shared" si="3"/>
        <v>0</v>
      </c>
      <c r="AS28" s="744">
        <f t="shared" si="3"/>
        <v>0</v>
      </c>
      <c r="AT28" s="744">
        <f t="shared" si="3"/>
        <v>0</v>
      </c>
      <c r="AU28" s="744">
        <f t="shared" si="3"/>
        <v>0</v>
      </c>
      <c r="AV28" s="744">
        <f t="shared" si="3"/>
        <v>0</v>
      </c>
      <c r="AW28" s="744">
        <f t="shared" si="3"/>
        <v>0</v>
      </c>
      <c r="AX28" s="744">
        <f t="shared" si="3"/>
        <v>0</v>
      </c>
      <c r="AY28" s="744">
        <f t="shared" si="3"/>
        <v>0</v>
      </c>
      <c r="AZ28" s="744">
        <f t="shared" si="3"/>
        <v>0</v>
      </c>
    </row>
    <row r="29" spans="1:52" s="152" customFormat="1" ht="15.75" x14ac:dyDescent="0.25">
      <c r="A29" s="283"/>
      <c r="B29" s="172"/>
      <c r="C29" s="174"/>
      <c r="D29" s="171"/>
      <c r="E29" s="288"/>
      <c r="F29" s="293"/>
      <c r="G29" s="731"/>
      <c r="H29" s="732"/>
      <c r="I29" s="729"/>
      <c r="J29" s="727"/>
      <c r="K29" s="727"/>
      <c r="L29" s="727"/>
      <c r="M29" s="727"/>
      <c r="N29" s="727"/>
      <c r="O29" s="727"/>
      <c r="P29" s="727"/>
      <c r="Q29" s="727"/>
      <c r="R29" s="727"/>
      <c r="S29" s="727"/>
      <c r="T29" s="727"/>
      <c r="U29" s="727"/>
      <c r="V29" s="727"/>
      <c r="W29" s="727"/>
      <c r="X29" s="727"/>
      <c r="Y29" s="727"/>
      <c r="Z29" s="727"/>
      <c r="AA29" s="727"/>
      <c r="AB29" s="727"/>
      <c r="AC29" s="727"/>
      <c r="AD29" s="727"/>
      <c r="AE29" s="727"/>
      <c r="AF29" s="727"/>
      <c r="AG29" s="727"/>
      <c r="AH29" s="727"/>
      <c r="AI29" s="727"/>
      <c r="AJ29" s="727"/>
      <c r="AK29" s="727"/>
      <c r="AL29" s="727"/>
      <c r="AM29" s="727"/>
      <c r="AN29" s="727"/>
      <c r="AO29" s="727"/>
      <c r="AP29" s="727"/>
      <c r="AQ29" s="727"/>
      <c r="AR29" s="727"/>
      <c r="AS29" s="727"/>
      <c r="AT29" s="727"/>
      <c r="AU29" s="727"/>
      <c r="AV29" s="727"/>
      <c r="AW29" s="727"/>
      <c r="AX29" s="727"/>
      <c r="AY29" s="727"/>
      <c r="AZ29" s="727"/>
    </row>
    <row r="30" spans="1:52" s="152" customFormat="1" ht="15.75" x14ac:dyDescent="0.25">
      <c r="A30" s="283"/>
      <c r="B30" s="172"/>
      <c r="C30" s="174" t="s">
        <v>252</v>
      </c>
      <c r="D30" s="171"/>
      <c r="E30" s="288"/>
      <c r="F30" s="288"/>
      <c r="G30" s="288"/>
      <c r="H30" s="289"/>
      <c r="I30" s="290"/>
      <c r="J30" s="290"/>
      <c r="K30" s="290"/>
      <c r="L30" s="290"/>
      <c r="M30" s="290"/>
      <c r="N30" s="290"/>
      <c r="O30" s="290"/>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290"/>
      <c r="AM30" s="290"/>
      <c r="AN30" s="290"/>
      <c r="AO30" s="290"/>
      <c r="AP30" s="290"/>
      <c r="AQ30" s="290"/>
      <c r="AR30" s="290"/>
      <c r="AS30" s="290"/>
      <c r="AT30" s="290"/>
      <c r="AU30" s="290"/>
      <c r="AV30" s="290"/>
      <c r="AW30" s="290"/>
      <c r="AX30" s="290"/>
      <c r="AY30" s="290"/>
      <c r="AZ30" s="290"/>
    </row>
    <row r="31" spans="1:52" s="152" customFormat="1" ht="15.75" x14ac:dyDescent="0.25">
      <c r="A31" s="283"/>
      <c r="B31" s="172"/>
      <c r="C31" s="174"/>
      <c r="D31" s="171"/>
      <c r="E31" s="733" t="str">
        <f>'Stock Value'!E132</f>
        <v># Jobs per $Million Multplier</v>
      </c>
      <c r="F31" s="733" t="str">
        <f>'Stock Value'!F132</f>
        <v>UTA 2017</v>
      </c>
      <c r="G31" s="733" t="str">
        <f>'Stock Value'!G132</f>
        <v>Multiplier</v>
      </c>
      <c r="H31" s="765">
        <f>'Stock Value'!H132</f>
        <v>14.3</v>
      </c>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292"/>
      <c r="AL31" s="292"/>
      <c r="AM31" s="292"/>
      <c r="AN31" s="292"/>
      <c r="AO31" s="292"/>
      <c r="AP31" s="292"/>
      <c r="AQ31" s="292"/>
      <c r="AR31" s="292"/>
      <c r="AS31" s="292"/>
      <c r="AT31" s="292"/>
      <c r="AU31" s="292"/>
      <c r="AV31" s="292"/>
      <c r="AW31" s="292"/>
      <c r="AX31" s="292"/>
      <c r="AY31" s="292"/>
      <c r="AZ31" s="292"/>
    </row>
    <row r="32" spans="1:52" s="152" customFormat="1" ht="15.75" x14ac:dyDescent="0.25">
      <c r="A32" s="283"/>
      <c r="B32" s="172"/>
      <c r="C32" s="174"/>
      <c r="D32" s="171"/>
      <c r="E32" s="288" t="s">
        <v>441</v>
      </c>
      <c r="F32" s="288"/>
      <c r="G32" s="288" t="s">
        <v>347</v>
      </c>
      <c r="H32" s="737">
        <f>H31/1000000</f>
        <v>1.43E-5</v>
      </c>
      <c r="I32" s="735"/>
      <c r="J32" s="735"/>
      <c r="K32" s="735"/>
      <c r="L32" s="735"/>
      <c r="M32" s="735"/>
      <c r="N32" s="735"/>
      <c r="O32" s="735"/>
      <c r="P32" s="735"/>
      <c r="Q32" s="735"/>
      <c r="R32" s="735"/>
      <c r="S32" s="735"/>
      <c r="T32" s="735"/>
      <c r="U32" s="735"/>
      <c r="V32" s="735"/>
      <c r="W32" s="735"/>
      <c r="X32" s="735"/>
      <c r="Y32" s="735"/>
      <c r="Z32" s="735"/>
      <c r="AA32" s="735"/>
      <c r="AB32" s="735"/>
      <c r="AC32" s="735"/>
      <c r="AD32" s="735"/>
      <c r="AE32" s="735"/>
      <c r="AF32" s="735"/>
      <c r="AG32" s="735"/>
      <c r="AH32" s="735"/>
      <c r="AI32" s="735"/>
      <c r="AJ32" s="735"/>
      <c r="AK32" s="735"/>
      <c r="AL32" s="735"/>
      <c r="AM32" s="735"/>
      <c r="AN32" s="735"/>
      <c r="AO32" s="735"/>
      <c r="AP32" s="735"/>
      <c r="AQ32" s="735"/>
      <c r="AR32" s="735"/>
      <c r="AS32" s="735"/>
      <c r="AT32" s="735"/>
      <c r="AU32" s="735"/>
      <c r="AV32" s="735"/>
      <c r="AW32" s="735"/>
      <c r="AX32" s="735"/>
      <c r="AY32" s="735"/>
      <c r="AZ32" s="735"/>
    </row>
    <row r="33" spans="1:52" s="152" customFormat="1" ht="15.75" x14ac:dyDescent="0.25">
      <c r="A33" s="283"/>
      <c r="B33" s="172"/>
      <c r="C33" s="174"/>
      <c r="D33" s="171"/>
      <c r="E33" s="291" t="str">
        <f>E21</f>
        <v>Annual Retail Expenditure - Escalated</v>
      </c>
      <c r="F33" s="291">
        <f t="shared" ref="F33:I33" si="4">F21</f>
        <v>0</v>
      </c>
      <c r="G33" s="291" t="str">
        <f t="shared" si="4"/>
        <v>2021$s</v>
      </c>
      <c r="H33" s="766">
        <f t="shared" si="4"/>
        <v>0</v>
      </c>
      <c r="I33" s="730">
        <f t="shared" si="4"/>
        <v>0</v>
      </c>
      <c r="J33" s="730">
        <f t="shared" ref="J33:AZ33" si="5">J21</f>
        <v>0</v>
      </c>
      <c r="K33" s="730">
        <f t="shared" si="5"/>
        <v>0</v>
      </c>
      <c r="L33" s="730">
        <f t="shared" si="5"/>
        <v>0</v>
      </c>
      <c r="M33" s="730">
        <f t="shared" si="5"/>
        <v>0</v>
      </c>
      <c r="N33" s="730">
        <f t="shared" si="5"/>
        <v>0</v>
      </c>
      <c r="O33" s="730">
        <f t="shared" si="5"/>
        <v>0</v>
      </c>
      <c r="P33" s="730">
        <f t="shared" si="5"/>
        <v>0</v>
      </c>
      <c r="Q33" s="730">
        <f t="shared" si="5"/>
        <v>0</v>
      </c>
      <c r="R33" s="730">
        <f t="shared" si="5"/>
        <v>0</v>
      </c>
      <c r="S33" s="730">
        <f t="shared" si="5"/>
        <v>0</v>
      </c>
      <c r="T33" s="730">
        <f t="shared" si="5"/>
        <v>0</v>
      </c>
      <c r="U33" s="730">
        <f t="shared" si="5"/>
        <v>0</v>
      </c>
      <c r="V33" s="730">
        <f t="shared" si="5"/>
        <v>0</v>
      </c>
      <c r="W33" s="730">
        <f t="shared" si="5"/>
        <v>0</v>
      </c>
      <c r="X33" s="730">
        <f t="shared" si="5"/>
        <v>0</v>
      </c>
      <c r="Y33" s="730">
        <f t="shared" si="5"/>
        <v>0</v>
      </c>
      <c r="Z33" s="730">
        <f t="shared" si="5"/>
        <v>0</v>
      </c>
      <c r="AA33" s="730">
        <f t="shared" si="5"/>
        <v>0</v>
      </c>
      <c r="AB33" s="730">
        <f t="shared" si="5"/>
        <v>0</v>
      </c>
      <c r="AC33" s="730">
        <f t="shared" si="5"/>
        <v>0</v>
      </c>
      <c r="AD33" s="730">
        <f t="shared" si="5"/>
        <v>0</v>
      </c>
      <c r="AE33" s="730">
        <f t="shared" si="5"/>
        <v>0</v>
      </c>
      <c r="AF33" s="730">
        <f t="shared" si="5"/>
        <v>0</v>
      </c>
      <c r="AG33" s="730">
        <f t="shared" si="5"/>
        <v>0</v>
      </c>
      <c r="AH33" s="730">
        <f t="shared" si="5"/>
        <v>0</v>
      </c>
      <c r="AI33" s="730">
        <f t="shared" si="5"/>
        <v>0</v>
      </c>
      <c r="AJ33" s="730">
        <f t="shared" si="5"/>
        <v>0</v>
      </c>
      <c r="AK33" s="730">
        <f t="shared" si="5"/>
        <v>0</v>
      </c>
      <c r="AL33" s="730">
        <f t="shared" si="5"/>
        <v>0</v>
      </c>
      <c r="AM33" s="730">
        <f t="shared" si="5"/>
        <v>0</v>
      </c>
      <c r="AN33" s="730">
        <f t="shared" si="5"/>
        <v>0</v>
      </c>
      <c r="AO33" s="730">
        <f t="shared" si="5"/>
        <v>0</v>
      </c>
      <c r="AP33" s="730">
        <f t="shared" si="5"/>
        <v>0</v>
      </c>
      <c r="AQ33" s="730">
        <f t="shared" si="5"/>
        <v>0</v>
      </c>
      <c r="AR33" s="730">
        <f t="shared" si="5"/>
        <v>0</v>
      </c>
      <c r="AS33" s="730">
        <f t="shared" si="5"/>
        <v>0</v>
      </c>
      <c r="AT33" s="730">
        <f t="shared" si="5"/>
        <v>0</v>
      </c>
      <c r="AU33" s="730">
        <f t="shared" si="5"/>
        <v>0</v>
      </c>
      <c r="AV33" s="730">
        <f t="shared" si="5"/>
        <v>0</v>
      </c>
      <c r="AW33" s="730">
        <f t="shared" si="5"/>
        <v>0</v>
      </c>
      <c r="AX33" s="730">
        <f t="shared" si="5"/>
        <v>0</v>
      </c>
      <c r="AY33" s="730">
        <f t="shared" si="5"/>
        <v>0</v>
      </c>
      <c r="AZ33" s="730">
        <f t="shared" si="5"/>
        <v>0</v>
      </c>
    </row>
    <row r="34" spans="1:52" s="152" customFormat="1" ht="15.75" x14ac:dyDescent="0.25">
      <c r="A34" s="283"/>
      <c r="B34" s="172"/>
      <c r="C34" s="174"/>
      <c r="D34" s="171"/>
      <c r="E34" s="740" t="s">
        <v>442</v>
      </c>
      <c r="F34" s="740"/>
      <c r="G34" s="740" t="s">
        <v>252</v>
      </c>
      <c r="H34" s="745">
        <f>SUM(I34:AZ34)</f>
        <v>0</v>
      </c>
      <c r="I34" s="746">
        <f>I33*$H$32</f>
        <v>0</v>
      </c>
      <c r="J34" s="746">
        <f t="shared" ref="J34:AZ34" si="6">J33*$H$32</f>
        <v>0</v>
      </c>
      <c r="K34" s="746">
        <f t="shared" si="6"/>
        <v>0</v>
      </c>
      <c r="L34" s="746">
        <f t="shared" si="6"/>
        <v>0</v>
      </c>
      <c r="M34" s="746">
        <f t="shared" si="6"/>
        <v>0</v>
      </c>
      <c r="N34" s="746">
        <f t="shared" si="6"/>
        <v>0</v>
      </c>
      <c r="O34" s="746">
        <f t="shared" si="6"/>
        <v>0</v>
      </c>
      <c r="P34" s="746">
        <f t="shared" si="6"/>
        <v>0</v>
      </c>
      <c r="Q34" s="746">
        <f t="shared" si="6"/>
        <v>0</v>
      </c>
      <c r="R34" s="746">
        <f t="shared" si="6"/>
        <v>0</v>
      </c>
      <c r="S34" s="746">
        <f t="shared" si="6"/>
        <v>0</v>
      </c>
      <c r="T34" s="746">
        <f t="shared" si="6"/>
        <v>0</v>
      </c>
      <c r="U34" s="746">
        <f t="shared" si="6"/>
        <v>0</v>
      </c>
      <c r="V34" s="746">
        <f t="shared" si="6"/>
        <v>0</v>
      </c>
      <c r="W34" s="746">
        <f t="shared" si="6"/>
        <v>0</v>
      </c>
      <c r="X34" s="746">
        <f t="shared" si="6"/>
        <v>0</v>
      </c>
      <c r="Y34" s="746">
        <f t="shared" si="6"/>
        <v>0</v>
      </c>
      <c r="Z34" s="746">
        <f t="shared" si="6"/>
        <v>0</v>
      </c>
      <c r="AA34" s="746">
        <f t="shared" si="6"/>
        <v>0</v>
      </c>
      <c r="AB34" s="746">
        <f t="shared" si="6"/>
        <v>0</v>
      </c>
      <c r="AC34" s="746">
        <f t="shared" si="6"/>
        <v>0</v>
      </c>
      <c r="AD34" s="746">
        <f t="shared" si="6"/>
        <v>0</v>
      </c>
      <c r="AE34" s="746">
        <f t="shared" si="6"/>
        <v>0</v>
      </c>
      <c r="AF34" s="746">
        <f t="shared" si="6"/>
        <v>0</v>
      </c>
      <c r="AG34" s="746">
        <f t="shared" si="6"/>
        <v>0</v>
      </c>
      <c r="AH34" s="746">
        <f t="shared" si="6"/>
        <v>0</v>
      </c>
      <c r="AI34" s="746">
        <f t="shared" si="6"/>
        <v>0</v>
      </c>
      <c r="AJ34" s="746">
        <f t="shared" si="6"/>
        <v>0</v>
      </c>
      <c r="AK34" s="746">
        <f t="shared" si="6"/>
        <v>0</v>
      </c>
      <c r="AL34" s="746">
        <f t="shared" si="6"/>
        <v>0</v>
      </c>
      <c r="AM34" s="746">
        <f t="shared" si="6"/>
        <v>0</v>
      </c>
      <c r="AN34" s="746">
        <f t="shared" si="6"/>
        <v>0</v>
      </c>
      <c r="AO34" s="746">
        <f t="shared" si="6"/>
        <v>0</v>
      </c>
      <c r="AP34" s="746">
        <f t="shared" si="6"/>
        <v>0</v>
      </c>
      <c r="AQ34" s="746">
        <f t="shared" si="6"/>
        <v>0</v>
      </c>
      <c r="AR34" s="746">
        <f t="shared" si="6"/>
        <v>0</v>
      </c>
      <c r="AS34" s="746">
        <f t="shared" si="6"/>
        <v>0</v>
      </c>
      <c r="AT34" s="746">
        <f t="shared" si="6"/>
        <v>0</v>
      </c>
      <c r="AU34" s="746">
        <f t="shared" si="6"/>
        <v>0</v>
      </c>
      <c r="AV34" s="746">
        <f t="shared" si="6"/>
        <v>0</v>
      </c>
      <c r="AW34" s="746">
        <f t="shared" si="6"/>
        <v>0</v>
      </c>
      <c r="AX34" s="746">
        <f t="shared" si="6"/>
        <v>0</v>
      </c>
      <c r="AY34" s="746">
        <f t="shared" si="6"/>
        <v>0</v>
      </c>
      <c r="AZ34" s="746">
        <f t="shared" si="6"/>
        <v>0</v>
      </c>
    </row>
    <row r="35" spans="1:52" s="152" customFormat="1" ht="15.75" x14ac:dyDescent="0.25">
      <c r="A35" s="283"/>
      <c r="B35" s="172"/>
      <c r="C35" s="174"/>
      <c r="D35" s="171"/>
      <c r="E35" s="288"/>
      <c r="F35" s="288"/>
      <c r="G35" s="288"/>
      <c r="H35" s="734"/>
      <c r="I35" s="735"/>
      <c r="J35" s="735"/>
      <c r="K35" s="735"/>
      <c r="L35" s="735"/>
      <c r="M35" s="735"/>
      <c r="N35" s="735"/>
      <c r="O35" s="735"/>
      <c r="P35" s="735"/>
      <c r="Q35" s="735"/>
      <c r="R35" s="735"/>
      <c r="S35" s="735"/>
      <c r="T35" s="735"/>
      <c r="U35" s="735"/>
      <c r="V35" s="735"/>
      <c r="W35" s="735"/>
      <c r="X35" s="735"/>
      <c r="Y35" s="735"/>
      <c r="Z35" s="735"/>
      <c r="AA35" s="735"/>
      <c r="AB35" s="735"/>
      <c r="AC35" s="735"/>
      <c r="AD35" s="735"/>
      <c r="AE35" s="735"/>
      <c r="AF35" s="735"/>
      <c r="AG35" s="735"/>
      <c r="AH35" s="735"/>
      <c r="AI35" s="735"/>
      <c r="AJ35" s="735"/>
      <c r="AK35" s="735"/>
      <c r="AL35" s="735"/>
      <c r="AM35" s="735"/>
      <c r="AN35" s="735"/>
      <c r="AO35" s="735"/>
      <c r="AP35" s="735"/>
      <c r="AQ35" s="735"/>
      <c r="AR35" s="735"/>
      <c r="AS35" s="735"/>
      <c r="AT35" s="735"/>
      <c r="AU35" s="735"/>
      <c r="AV35" s="735"/>
      <c r="AW35" s="735"/>
      <c r="AX35" s="735"/>
      <c r="AY35" s="735"/>
      <c r="AZ35" s="735"/>
    </row>
    <row r="36" spans="1:52" s="152" customFormat="1" ht="15.75" x14ac:dyDescent="0.25">
      <c r="A36" s="283"/>
      <c r="C36" s="174" t="s">
        <v>254</v>
      </c>
      <c r="D36" s="171"/>
      <c r="E36" s="288"/>
      <c r="F36" s="288"/>
      <c r="G36" s="288"/>
      <c r="H36" s="734"/>
      <c r="I36" s="735"/>
      <c r="J36" s="735"/>
      <c r="K36" s="735"/>
      <c r="L36" s="735"/>
      <c r="M36" s="735"/>
      <c r="N36" s="735"/>
      <c r="O36" s="735"/>
      <c r="P36" s="735"/>
      <c r="Q36" s="735"/>
      <c r="R36" s="735"/>
      <c r="S36" s="735"/>
      <c r="T36" s="735"/>
      <c r="U36" s="735"/>
      <c r="V36" s="735"/>
      <c r="W36" s="735"/>
      <c r="X36" s="735"/>
      <c r="Y36" s="735"/>
      <c r="Z36" s="735"/>
      <c r="AA36" s="735"/>
      <c r="AB36" s="735"/>
      <c r="AC36" s="735"/>
      <c r="AD36" s="735"/>
      <c r="AE36" s="735"/>
      <c r="AF36" s="735"/>
      <c r="AG36" s="735"/>
      <c r="AH36" s="735"/>
      <c r="AI36" s="735"/>
      <c r="AJ36" s="735"/>
      <c r="AK36" s="735"/>
      <c r="AL36" s="735"/>
      <c r="AM36" s="735"/>
      <c r="AN36" s="735"/>
      <c r="AO36" s="735"/>
      <c r="AP36" s="735"/>
      <c r="AQ36" s="735"/>
      <c r="AR36" s="735"/>
      <c r="AS36" s="735"/>
      <c r="AT36" s="735"/>
      <c r="AU36" s="735"/>
      <c r="AV36" s="735"/>
      <c r="AW36" s="735"/>
      <c r="AX36" s="735"/>
      <c r="AY36" s="735"/>
      <c r="AZ36" s="735"/>
    </row>
    <row r="37" spans="1:52" s="152" customFormat="1" ht="15.75" x14ac:dyDescent="0.25">
      <c r="A37" s="283"/>
      <c r="B37" s="172"/>
      <c r="C37" s="174"/>
      <c r="D37" s="171"/>
      <c r="E37" s="441" t="str">
        <f>'Stock Value'!E133</f>
        <v>$ Income Multiplier</v>
      </c>
      <c r="F37" s="441" t="str">
        <f>'Stock Value'!F133</f>
        <v>UTA 2017</v>
      </c>
      <c r="G37" s="441" t="str">
        <f>'Stock Value'!G133</f>
        <v>Multiplier</v>
      </c>
      <c r="H37" s="441">
        <f>'Stock Value'!H133</f>
        <v>0.35</v>
      </c>
      <c r="I37" s="721"/>
      <c r="J37" s="721"/>
      <c r="K37" s="721"/>
      <c r="L37" s="721"/>
      <c r="M37" s="721"/>
      <c r="N37" s="721"/>
      <c r="O37" s="721"/>
      <c r="P37" s="721"/>
      <c r="Q37" s="721"/>
      <c r="R37" s="721"/>
      <c r="S37" s="721"/>
      <c r="T37" s="721"/>
      <c r="U37" s="721"/>
      <c r="V37" s="721"/>
      <c r="W37" s="721"/>
      <c r="X37" s="721"/>
      <c r="Y37" s="721"/>
      <c r="Z37" s="721"/>
      <c r="AA37" s="721"/>
      <c r="AB37" s="721"/>
      <c r="AC37" s="721"/>
      <c r="AD37" s="721"/>
      <c r="AE37" s="721"/>
      <c r="AF37" s="721"/>
      <c r="AG37" s="721"/>
      <c r="AH37" s="721"/>
      <c r="AI37" s="721"/>
      <c r="AJ37" s="721"/>
      <c r="AK37" s="721"/>
      <c r="AL37" s="721"/>
      <c r="AM37" s="721"/>
      <c r="AN37" s="721"/>
      <c r="AO37" s="721"/>
      <c r="AP37" s="721"/>
      <c r="AQ37" s="721"/>
      <c r="AR37" s="721"/>
      <c r="AS37" s="721"/>
      <c r="AT37" s="721"/>
      <c r="AU37" s="721"/>
      <c r="AV37" s="721"/>
      <c r="AW37" s="721"/>
      <c r="AX37" s="721"/>
      <c r="AY37" s="721"/>
      <c r="AZ37" s="721"/>
    </row>
    <row r="38" spans="1:52" s="152" customFormat="1" x14ac:dyDescent="0.25">
      <c r="A38" s="284"/>
      <c r="B38" s="172"/>
      <c r="C38" s="174"/>
      <c r="D38" s="171"/>
      <c r="E38" s="291" t="str">
        <f>E21</f>
        <v>Annual Retail Expenditure - Escalated</v>
      </c>
      <c r="F38" s="291">
        <f t="shared" ref="F38:I38" si="7">F21</f>
        <v>0</v>
      </c>
      <c r="G38" s="291" t="str">
        <f t="shared" si="7"/>
        <v>2021$s</v>
      </c>
      <c r="H38" s="291">
        <f t="shared" si="7"/>
        <v>0</v>
      </c>
      <c r="I38" s="730">
        <f t="shared" si="7"/>
        <v>0</v>
      </c>
      <c r="J38" s="730">
        <f t="shared" ref="J38:AZ38" si="8">J21</f>
        <v>0</v>
      </c>
      <c r="K38" s="730">
        <f t="shared" si="8"/>
        <v>0</v>
      </c>
      <c r="L38" s="730">
        <f t="shared" si="8"/>
        <v>0</v>
      </c>
      <c r="M38" s="730">
        <f t="shared" si="8"/>
        <v>0</v>
      </c>
      <c r="N38" s="730">
        <f t="shared" si="8"/>
        <v>0</v>
      </c>
      <c r="O38" s="730">
        <f t="shared" si="8"/>
        <v>0</v>
      </c>
      <c r="P38" s="730">
        <f t="shared" si="8"/>
        <v>0</v>
      </c>
      <c r="Q38" s="730">
        <f t="shared" si="8"/>
        <v>0</v>
      </c>
      <c r="R38" s="730">
        <f t="shared" si="8"/>
        <v>0</v>
      </c>
      <c r="S38" s="730">
        <f t="shared" si="8"/>
        <v>0</v>
      </c>
      <c r="T38" s="730">
        <f t="shared" si="8"/>
        <v>0</v>
      </c>
      <c r="U38" s="730">
        <f t="shared" si="8"/>
        <v>0</v>
      </c>
      <c r="V38" s="730">
        <f t="shared" si="8"/>
        <v>0</v>
      </c>
      <c r="W38" s="730">
        <f t="shared" si="8"/>
        <v>0</v>
      </c>
      <c r="X38" s="730">
        <f t="shared" si="8"/>
        <v>0</v>
      </c>
      <c r="Y38" s="730">
        <f t="shared" si="8"/>
        <v>0</v>
      </c>
      <c r="Z38" s="730">
        <f t="shared" si="8"/>
        <v>0</v>
      </c>
      <c r="AA38" s="730">
        <f t="shared" si="8"/>
        <v>0</v>
      </c>
      <c r="AB38" s="730">
        <f t="shared" si="8"/>
        <v>0</v>
      </c>
      <c r="AC38" s="730">
        <f t="shared" si="8"/>
        <v>0</v>
      </c>
      <c r="AD38" s="730">
        <f t="shared" si="8"/>
        <v>0</v>
      </c>
      <c r="AE38" s="730">
        <f t="shared" si="8"/>
        <v>0</v>
      </c>
      <c r="AF38" s="730">
        <f t="shared" si="8"/>
        <v>0</v>
      </c>
      <c r="AG38" s="730">
        <f t="shared" si="8"/>
        <v>0</v>
      </c>
      <c r="AH38" s="730">
        <f t="shared" si="8"/>
        <v>0</v>
      </c>
      <c r="AI38" s="730">
        <f t="shared" si="8"/>
        <v>0</v>
      </c>
      <c r="AJ38" s="730">
        <f t="shared" si="8"/>
        <v>0</v>
      </c>
      <c r="AK38" s="730">
        <f t="shared" si="8"/>
        <v>0</v>
      </c>
      <c r="AL38" s="730">
        <f t="shared" si="8"/>
        <v>0</v>
      </c>
      <c r="AM38" s="730">
        <f t="shared" si="8"/>
        <v>0</v>
      </c>
      <c r="AN38" s="730">
        <f t="shared" si="8"/>
        <v>0</v>
      </c>
      <c r="AO38" s="730">
        <f t="shared" si="8"/>
        <v>0</v>
      </c>
      <c r="AP38" s="730">
        <f t="shared" si="8"/>
        <v>0</v>
      </c>
      <c r="AQ38" s="730">
        <f t="shared" si="8"/>
        <v>0</v>
      </c>
      <c r="AR38" s="730">
        <f t="shared" si="8"/>
        <v>0</v>
      </c>
      <c r="AS38" s="730">
        <f t="shared" si="8"/>
        <v>0</v>
      </c>
      <c r="AT38" s="730">
        <f t="shared" si="8"/>
        <v>0</v>
      </c>
      <c r="AU38" s="730">
        <f t="shared" si="8"/>
        <v>0</v>
      </c>
      <c r="AV38" s="730">
        <f t="shared" si="8"/>
        <v>0</v>
      </c>
      <c r="AW38" s="730">
        <f t="shared" si="8"/>
        <v>0</v>
      </c>
      <c r="AX38" s="730">
        <f t="shared" si="8"/>
        <v>0</v>
      </c>
      <c r="AY38" s="730">
        <f t="shared" si="8"/>
        <v>0</v>
      </c>
      <c r="AZ38" s="730">
        <f t="shared" si="8"/>
        <v>0</v>
      </c>
    </row>
    <row r="39" spans="1:52" s="152" customFormat="1" x14ac:dyDescent="0.25">
      <c r="A39" s="284"/>
      <c r="B39" s="172"/>
      <c r="C39" s="174"/>
      <c r="D39" s="171"/>
      <c r="E39" s="565" t="s">
        <v>443</v>
      </c>
      <c r="F39" s="747"/>
      <c r="G39" s="742" t="s">
        <v>296</v>
      </c>
      <c r="H39" s="748">
        <f>SUM(I39:AZ39)</f>
        <v>0</v>
      </c>
      <c r="I39" s="749">
        <f>I38*$H$37</f>
        <v>0</v>
      </c>
      <c r="J39" s="749">
        <f t="shared" ref="J39:AZ39" si="9">J38*$H$37</f>
        <v>0</v>
      </c>
      <c r="K39" s="749">
        <f t="shared" si="9"/>
        <v>0</v>
      </c>
      <c r="L39" s="749">
        <f t="shared" si="9"/>
        <v>0</v>
      </c>
      <c r="M39" s="749">
        <f t="shared" si="9"/>
        <v>0</v>
      </c>
      <c r="N39" s="749">
        <f t="shared" si="9"/>
        <v>0</v>
      </c>
      <c r="O39" s="749">
        <f t="shared" si="9"/>
        <v>0</v>
      </c>
      <c r="P39" s="749">
        <f t="shared" si="9"/>
        <v>0</v>
      </c>
      <c r="Q39" s="749">
        <f t="shared" si="9"/>
        <v>0</v>
      </c>
      <c r="R39" s="749">
        <f t="shared" si="9"/>
        <v>0</v>
      </c>
      <c r="S39" s="749">
        <f t="shared" si="9"/>
        <v>0</v>
      </c>
      <c r="T39" s="749">
        <f t="shared" si="9"/>
        <v>0</v>
      </c>
      <c r="U39" s="749">
        <f t="shared" si="9"/>
        <v>0</v>
      </c>
      <c r="V39" s="749">
        <f t="shared" si="9"/>
        <v>0</v>
      </c>
      <c r="W39" s="749">
        <f t="shared" si="9"/>
        <v>0</v>
      </c>
      <c r="X39" s="749">
        <f t="shared" si="9"/>
        <v>0</v>
      </c>
      <c r="Y39" s="749">
        <f t="shared" si="9"/>
        <v>0</v>
      </c>
      <c r="Z39" s="749">
        <f t="shared" si="9"/>
        <v>0</v>
      </c>
      <c r="AA39" s="749">
        <f t="shared" si="9"/>
        <v>0</v>
      </c>
      <c r="AB39" s="749">
        <f t="shared" si="9"/>
        <v>0</v>
      </c>
      <c r="AC39" s="749">
        <f t="shared" si="9"/>
        <v>0</v>
      </c>
      <c r="AD39" s="749">
        <f t="shared" si="9"/>
        <v>0</v>
      </c>
      <c r="AE39" s="749">
        <f t="shared" si="9"/>
        <v>0</v>
      </c>
      <c r="AF39" s="749">
        <f t="shared" si="9"/>
        <v>0</v>
      </c>
      <c r="AG39" s="749">
        <f t="shared" si="9"/>
        <v>0</v>
      </c>
      <c r="AH39" s="749">
        <f t="shared" si="9"/>
        <v>0</v>
      </c>
      <c r="AI39" s="749">
        <f t="shared" si="9"/>
        <v>0</v>
      </c>
      <c r="AJ39" s="749">
        <f t="shared" si="9"/>
        <v>0</v>
      </c>
      <c r="AK39" s="749">
        <f t="shared" si="9"/>
        <v>0</v>
      </c>
      <c r="AL39" s="749">
        <f t="shared" si="9"/>
        <v>0</v>
      </c>
      <c r="AM39" s="749">
        <f t="shared" si="9"/>
        <v>0</v>
      </c>
      <c r="AN39" s="749">
        <f t="shared" si="9"/>
        <v>0</v>
      </c>
      <c r="AO39" s="749">
        <f t="shared" si="9"/>
        <v>0</v>
      </c>
      <c r="AP39" s="749">
        <f t="shared" si="9"/>
        <v>0</v>
      </c>
      <c r="AQ39" s="749">
        <f t="shared" si="9"/>
        <v>0</v>
      </c>
      <c r="AR39" s="749">
        <f t="shared" si="9"/>
        <v>0</v>
      </c>
      <c r="AS39" s="749">
        <f t="shared" si="9"/>
        <v>0</v>
      </c>
      <c r="AT39" s="749">
        <f t="shared" si="9"/>
        <v>0</v>
      </c>
      <c r="AU39" s="749">
        <f t="shared" si="9"/>
        <v>0</v>
      </c>
      <c r="AV39" s="749">
        <f t="shared" si="9"/>
        <v>0</v>
      </c>
      <c r="AW39" s="749">
        <f t="shared" si="9"/>
        <v>0</v>
      </c>
      <c r="AX39" s="749">
        <f t="shared" si="9"/>
        <v>0</v>
      </c>
      <c r="AY39" s="749">
        <f t="shared" si="9"/>
        <v>0</v>
      </c>
      <c r="AZ39" s="749">
        <f t="shared" si="9"/>
        <v>0</v>
      </c>
    </row>
    <row r="40" spans="1:52" s="152" customFormat="1" x14ac:dyDescent="0.25">
      <c r="A40" s="284"/>
      <c r="B40" s="172"/>
      <c r="C40" s="174"/>
      <c r="D40" s="171"/>
      <c r="E40" s="442"/>
      <c r="F40" s="442"/>
      <c r="G40" s="446"/>
      <c r="H40" s="227"/>
      <c r="I40" s="736"/>
      <c r="J40" s="736"/>
      <c r="K40" s="736"/>
      <c r="L40" s="736"/>
      <c r="M40" s="736"/>
      <c r="N40" s="736"/>
      <c r="O40" s="736"/>
      <c r="P40" s="736"/>
      <c r="Q40" s="736"/>
      <c r="R40" s="736"/>
      <c r="S40" s="736"/>
      <c r="T40" s="736"/>
      <c r="U40" s="736"/>
      <c r="V40" s="736"/>
      <c r="W40" s="736"/>
      <c r="X40" s="736"/>
      <c r="Y40" s="736"/>
      <c r="Z40" s="736"/>
      <c r="AA40" s="736"/>
      <c r="AB40" s="736"/>
      <c r="AC40" s="736"/>
      <c r="AD40" s="736"/>
      <c r="AE40" s="736"/>
      <c r="AF40" s="736"/>
      <c r="AG40" s="736"/>
      <c r="AH40" s="736"/>
      <c r="AI40" s="736"/>
      <c r="AJ40" s="736"/>
      <c r="AK40" s="736"/>
      <c r="AL40" s="736"/>
      <c r="AM40" s="736"/>
      <c r="AN40" s="736"/>
      <c r="AO40" s="736"/>
      <c r="AP40" s="736"/>
      <c r="AQ40" s="736"/>
      <c r="AR40" s="736"/>
      <c r="AS40" s="736"/>
      <c r="AT40" s="736"/>
      <c r="AU40" s="736"/>
      <c r="AV40" s="736"/>
      <c r="AW40" s="736"/>
      <c r="AX40" s="736"/>
      <c r="AY40" s="736"/>
      <c r="AZ40" s="736"/>
    </row>
    <row r="41" spans="1:52" s="152" customFormat="1" hidden="1" x14ac:dyDescent="0.25">
      <c r="A41" s="284"/>
      <c r="B41" s="172"/>
      <c r="C41" s="174"/>
      <c r="D41" s="171"/>
      <c r="E41" s="442"/>
      <c r="F41" s="442"/>
      <c r="G41" s="442"/>
      <c r="H41" s="178"/>
    </row>
    <row r="42" spans="1:52" s="152" customFormat="1" hidden="1" x14ac:dyDescent="0.25">
      <c r="A42" s="284"/>
      <c r="B42" s="172"/>
      <c r="C42" s="174"/>
      <c r="D42" s="171"/>
      <c r="E42" s="288"/>
      <c r="F42" s="288"/>
      <c r="G42" s="288"/>
      <c r="H42" s="289"/>
    </row>
    <row r="43" spans="1:52" s="152" customFormat="1" hidden="1" x14ac:dyDescent="0.25">
      <c r="A43" s="284"/>
      <c r="B43" s="172"/>
      <c r="C43" s="174"/>
      <c r="D43" s="171"/>
      <c r="E43" s="593"/>
      <c r="F43" s="444"/>
      <c r="G43" s="444"/>
      <c r="H43" s="295"/>
      <c r="I43" s="296"/>
      <c r="J43" s="296"/>
      <c r="K43" s="296"/>
      <c r="L43" s="296"/>
      <c r="M43" s="296"/>
      <c r="N43" s="296"/>
      <c r="O43" s="296"/>
      <c r="P43" s="296"/>
      <c r="Q43" s="296"/>
      <c r="R43" s="296"/>
      <c r="S43" s="296"/>
      <c r="T43" s="296"/>
      <c r="U43" s="296"/>
      <c r="V43" s="296"/>
      <c r="W43" s="296"/>
      <c r="X43" s="296"/>
      <c r="Y43" s="296"/>
      <c r="Z43" s="296"/>
      <c r="AA43" s="296"/>
      <c r="AB43" s="296"/>
      <c r="AC43" s="296"/>
      <c r="AD43" s="296"/>
      <c r="AE43" s="296"/>
      <c r="AF43" s="296"/>
      <c r="AG43" s="296"/>
      <c r="AH43" s="296"/>
      <c r="AI43" s="296"/>
      <c r="AJ43" s="296"/>
      <c r="AK43" s="296"/>
      <c r="AL43" s="296"/>
      <c r="AM43" s="296"/>
      <c r="AN43" s="296"/>
      <c r="AO43" s="296"/>
      <c r="AP43" s="296"/>
      <c r="AQ43" s="296"/>
      <c r="AR43" s="296"/>
      <c r="AS43" s="296"/>
      <c r="AT43" s="296"/>
      <c r="AU43" s="296"/>
      <c r="AV43" s="296"/>
      <c r="AW43" s="296"/>
      <c r="AX43" s="296"/>
      <c r="AY43" s="296"/>
      <c r="AZ43" s="296"/>
    </row>
    <row r="44" spans="1:52" s="152" customFormat="1" hidden="1" x14ac:dyDescent="0.25">
      <c r="A44" s="284"/>
      <c r="B44" s="172"/>
      <c r="C44" s="174"/>
      <c r="D44" s="171"/>
      <c r="E44" s="442"/>
      <c r="F44" s="442"/>
      <c r="G44" s="446"/>
      <c r="H44" s="720"/>
      <c r="I44" s="736"/>
      <c r="J44" s="736"/>
      <c r="K44" s="736"/>
      <c r="L44" s="736"/>
      <c r="M44" s="736"/>
      <c r="N44" s="736"/>
      <c r="O44" s="736"/>
      <c r="P44" s="736"/>
      <c r="Q44" s="736"/>
      <c r="R44" s="736"/>
      <c r="S44" s="736"/>
      <c r="T44" s="736"/>
      <c r="U44" s="736"/>
      <c r="V44" s="736"/>
      <c r="W44" s="736"/>
      <c r="X44" s="736"/>
      <c r="Y44" s="736"/>
      <c r="Z44" s="736"/>
      <c r="AA44" s="736"/>
      <c r="AB44" s="736"/>
      <c r="AC44" s="736"/>
      <c r="AD44" s="736"/>
      <c r="AE44" s="736"/>
      <c r="AF44" s="736"/>
      <c r="AG44" s="736"/>
      <c r="AH44" s="736"/>
      <c r="AI44" s="736"/>
      <c r="AJ44" s="736"/>
      <c r="AK44" s="736"/>
      <c r="AL44" s="736"/>
      <c r="AM44" s="736"/>
      <c r="AN44" s="736"/>
      <c r="AO44" s="736"/>
      <c r="AP44" s="736"/>
      <c r="AQ44" s="736"/>
      <c r="AR44" s="736"/>
      <c r="AS44" s="736"/>
      <c r="AT44" s="736"/>
      <c r="AU44" s="736"/>
      <c r="AV44" s="736"/>
      <c r="AW44" s="736"/>
      <c r="AX44" s="736"/>
      <c r="AY44" s="736"/>
      <c r="AZ44" s="736"/>
    </row>
    <row r="45" spans="1:52" s="152" customFormat="1" hidden="1" x14ac:dyDescent="0.25">
      <c r="A45" s="284"/>
      <c r="B45" s="172"/>
      <c r="C45" s="174"/>
      <c r="D45" s="171"/>
      <c r="E45" s="442"/>
      <c r="F45" s="442"/>
      <c r="G45" s="442"/>
      <c r="H45" s="178"/>
    </row>
    <row r="46" spans="1:52" s="152" customFormat="1" hidden="1" x14ac:dyDescent="0.25">
      <c r="A46" s="284"/>
      <c r="B46" s="172"/>
      <c r="C46" s="174"/>
      <c r="D46" s="171"/>
      <c r="E46" s="442"/>
      <c r="F46" s="442"/>
      <c r="G46" s="442"/>
      <c r="H46" s="178"/>
    </row>
    <row r="47" spans="1:52" s="152" customFormat="1" hidden="1" x14ac:dyDescent="0.25">
      <c r="A47" s="284"/>
      <c r="B47" s="172"/>
      <c r="C47" s="174"/>
      <c r="D47" s="171"/>
      <c r="E47" s="442"/>
      <c r="F47" s="442"/>
      <c r="G47" s="442"/>
      <c r="H47" s="178"/>
    </row>
    <row r="48" spans="1:52" s="152" customFormat="1" hidden="1" x14ac:dyDescent="0.25">
      <c r="A48" s="284"/>
      <c r="B48" s="172"/>
      <c r="C48" s="174"/>
      <c r="D48" s="171"/>
      <c r="E48" s="593"/>
      <c r="F48" s="444"/>
      <c r="G48" s="444"/>
      <c r="H48" s="295"/>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c r="AF48" s="296"/>
      <c r="AG48" s="296"/>
      <c r="AH48" s="296"/>
      <c r="AI48" s="296"/>
      <c r="AJ48" s="296"/>
      <c r="AK48" s="296"/>
      <c r="AL48" s="296"/>
      <c r="AM48" s="296"/>
      <c r="AN48" s="296"/>
      <c r="AO48" s="296"/>
      <c r="AP48" s="296"/>
      <c r="AQ48" s="296"/>
      <c r="AR48" s="296"/>
      <c r="AS48" s="296"/>
      <c r="AT48" s="296"/>
      <c r="AU48" s="296"/>
      <c r="AV48" s="296"/>
      <c r="AW48" s="296"/>
      <c r="AX48" s="296"/>
      <c r="AY48" s="296"/>
      <c r="AZ48" s="296"/>
    </row>
    <row r="49" spans="1:52" s="152" customFormat="1" hidden="1" x14ac:dyDescent="0.25">
      <c r="A49" s="284"/>
      <c r="B49" s="172"/>
      <c r="C49" s="174"/>
      <c r="D49" s="171"/>
      <c r="E49" s="593"/>
      <c r="F49" s="444"/>
      <c r="G49" s="444"/>
      <c r="H49" s="295"/>
      <c r="I49" s="296"/>
      <c r="J49" s="296"/>
      <c r="K49" s="296"/>
      <c r="L49" s="296"/>
      <c r="M49" s="296"/>
      <c r="N49" s="296"/>
      <c r="O49" s="296"/>
      <c r="P49" s="296"/>
      <c r="Q49" s="296"/>
      <c r="R49" s="296"/>
      <c r="S49" s="296"/>
      <c r="T49" s="296"/>
      <c r="U49" s="296"/>
      <c r="V49" s="296"/>
      <c r="W49" s="296"/>
      <c r="X49" s="296"/>
      <c r="Y49" s="296"/>
      <c r="Z49" s="296"/>
      <c r="AA49" s="296"/>
      <c r="AB49" s="296"/>
      <c r="AC49" s="296"/>
      <c r="AD49" s="296"/>
      <c r="AE49" s="296"/>
      <c r="AF49" s="296"/>
      <c r="AG49" s="296"/>
      <c r="AH49" s="296"/>
      <c r="AI49" s="296"/>
      <c r="AJ49" s="296"/>
      <c r="AK49" s="296"/>
      <c r="AL49" s="296"/>
      <c r="AM49" s="296"/>
      <c r="AN49" s="296"/>
      <c r="AO49" s="296"/>
      <c r="AP49" s="296"/>
      <c r="AQ49" s="296"/>
      <c r="AR49" s="296"/>
      <c r="AS49" s="296"/>
      <c r="AT49" s="296"/>
      <c r="AU49" s="296"/>
      <c r="AV49" s="296"/>
      <c r="AW49" s="296"/>
      <c r="AX49" s="296"/>
      <c r="AY49" s="296"/>
      <c r="AZ49" s="296"/>
    </row>
    <row r="50" spans="1:52" s="152" customFormat="1" hidden="1" x14ac:dyDescent="0.25">
      <c r="A50" s="284"/>
      <c r="B50" s="172"/>
      <c r="C50" s="174"/>
      <c r="D50" s="171"/>
      <c r="E50" s="442"/>
      <c r="F50" s="442"/>
      <c r="G50" s="442"/>
      <c r="H50" s="433"/>
      <c r="I50" s="736"/>
      <c r="J50" s="736"/>
      <c r="K50" s="736"/>
      <c r="L50" s="736"/>
      <c r="M50" s="736"/>
      <c r="N50" s="736"/>
      <c r="O50" s="736"/>
      <c r="P50" s="736"/>
      <c r="Q50" s="736"/>
      <c r="R50" s="736"/>
      <c r="S50" s="736"/>
      <c r="T50" s="736"/>
      <c r="U50" s="736"/>
      <c r="V50" s="736"/>
      <c r="W50" s="736"/>
      <c r="X50" s="736"/>
      <c r="Y50" s="736"/>
      <c r="Z50" s="736"/>
      <c r="AA50" s="736"/>
      <c r="AB50" s="736"/>
      <c r="AC50" s="736"/>
      <c r="AD50" s="736"/>
      <c r="AE50" s="736"/>
      <c r="AF50" s="736"/>
      <c r="AG50" s="736"/>
      <c r="AH50" s="736"/>
      <c r="AI50" s="736"/>
      <c r="AJ50" s="736"/>
      <c r="AK50" s="736"/>
      <c r="AL50" s="736"/>
      <c r="AM50" s="736"/>
      <c r="AN50" s="736"/>
      <c r="AO50" s="736"/>
      <c r="AP50" s="736"/>
      <c r="AQ50" s="736"/>
      <c r="AR50" s="736"/>
      <c r="AS50" s="736"/>
      <c r="AT50" s="736"/>
      <c r="AU50" s="736"/>
      <c r="AV50" s="736"/>
      <c r="AW50" s="736"/>
      <c r="AX50" s="736"/>
      <c r="AY50" s="736"/>
      <c r="AZ50" s="736"/>
    </row>
    <row r="51" spans="1:52" s="152" customFormat="1" hidden="1" x14ac:dyDescent="0.25">
      <c r="A51" s="284"/>
      <c r="B51" s="172"/>
      <c r="C51" s="174"/>
      <c r="D51" s="171"/>
      <c r="E51" s="442"/>
      <c r="F51" s="442"/>
      <c r="G51" s="442"/>
      <c r="H51" s="297"/>
    </row>
    <row r="52" spans="1:52" s="152" customFormat="1" hidden="1" x14ac:dyDescent="0.25">
      <c r="A52" s="284"/>
      <c r="B52" s="172"/>
      <c r="C52" s="174"/>
      <c r="D52" s="171"/>
      <c r="E52" s="442"/>
      <c r="F52" s="442"/>
      <c r="G52" s="442"/>
      <c r="H52" s="297"/>
    </row>
    <row r="53" spans="1:52" s="152" customFormat="1" hidden="1" x14ac:dyDescent="0.25">
      <c r="A53" s="284"/>
      <c r="B53" s="172"/>
      <c r="C53" s="174"/>
      <c r="D53" s="171"/>
      <c r="E53" s="442"/>
      <c r="F53" s="442"/>
      <c r="G53" s="442"/>
      <c r="H53" s="297"/>
    </row>
    <row r="54" spans="1:52" s="152" customFormat="1" ht="15" hidden="1" customHeight="1" x14ac:dyDescent="0.25">
      <c r="A54" s="284"/>
      <c r="B54" s="172"/>
      <c r="C54" s="174"/>
      <c r="D54" s="171"/>
      <c r="E54" s="442"/>
      <c r="F54" s="442"/>
      <c r="G54" s="442"/>
      <c r="H54" s="178"/>
    </row>
    <row r="55" spans="1:52" s="152" customFormat="1" ht="15" hidden="1" customHeight="1" x14ac:dyDescent="0.25">
      <c r="A55" s="284"/>
      <c r="B55" s="172"/>
      <c r="C55" s="174"/>
      <c r="D55" s="171"/>
      <c r="E55" s="442"/>
      <c r="F55" s="442"/>
      <c r="G55" s="442"/>
      <c r="H55" s="178"/>
    </row>
    <row r="56" spans="1:52" s="152" customFormat="1" ht="15" hidden="1" customHeight="1" x14ac:dyDescent="0.25">
      <c r="A56" s="284"/>
      <c r="B56" s="172"/>
      <c r="C56" s="174"/>
      <c r="D56" s="171"/>
      <c r="E56" s="442"/>
      <c r="F56" s="442"/>
      <c r="G56" s="442"/>
      <c r="H56" s="178"/>
    </row>
    <row r="57" spans="1:52" s="152" customFormat="1" ht="15" hidden="1" customHeight="1" x14ac:dyDescent="0.25">
      <c r="A57" s="284"/>
      <c r="B57" s="172"/>
      <c r="C57" s="174"/>
      <c r="D57" s="171"/>
      <c r="E57" s="442"/>
      <c r="F57" s="442"/>
      <c r="G57" s="442"/>
      <c r="H57" s="178"/>
    </row>
    <row r="58" spans="1:52" s="152" customFormat="1" ht="15" hidden="1" customHeight="1" x14ac:dyDescent="0.25">
      <c r="A58" s="284"/>
      <c r="B58" s="172"/>
      <c r="C58" s="174"/>
      <c r="D58" s="171"/>
      <c r="E58" s="442"/>
      <c r="F58" s="442"/>
      <c r="G58" s="442"/>
      <c r="H58" s="178"/>
    </row>
    <row r="59" spans="1:52" s="152" customFormat="1" ht="15" hidden="1" customHeight="1" x14ac:dyDescent="0.25">
      <c r="A59" s="284"/>
      <c r="B59" s="172"/>
      <c r="C59" s="174"/>
      <c r="D59" s="171"/>
      <c r="E59" s="442"/>
      <c r="F59" s="442"/>
      <c r="G59" s="442"/>
      <c r="H59" s="178"/>
    </row>
    <row r="60" spans="1:52" s="152" customFormat="1" ht="15" hidden="1" customHeight="1" x14ac:dyDescent="0.25">
      <c r="A60" s="284"/>
      <c r="B60" s="172"/>
      <c r="C60" s="174"/>
      <c r="D60" s="171"/>
      <c r="E60" s="442"/>
      <c r="F60" s="442"/>
      <c r="G60" s="442"/>
      <c r="H60" s="178"/>
    </row>
    <row r="61" spans="1:52" s="267" customFormat="1" ht="15" hidden="1" customHeight="1" x14ac:dyDescent="0.25">
      <c r="A61" s="1"/>
      <c r="B61" s="285"/>
      <c r="C61" s="286"/>
      <c r="D61" s="287"/>
      <c r="E61" s="450"/>
      <c r="F61" s="450"/>
      <c r="G61" s="450"/>
      <c r="H61" s="206"/>
      <c r="I61" s="146"/>
      <c r="J61" s="146"/>
      <c r="K61" s="146"/>
      <c r="L61" s="146"/>
      <c r="M61" s="146"/>
      <c r="N61" s="146"/>
      <c r="O61" s="146"/>
      <c r="P61" s="146"/>
      <c r="Q61" s="146"/>
      <c r="R61" s="146"/>
      <c r="S61" s="146"/>
      <c r="T61" s="146"/>
      <c r="U61" s="146"/>
      <c r="V61" s="146"/>
      <c r="W61" s="146"/>
      <c r="X61" s="146"/>
      <c r="Y61" s="146"/>
      <c r="Z61" s="146"/>
      <c r="AA61" s="146"/>
      <c r="AB61" s="146"/>
      <c r="AC61" s="146"/>
      <c r="AD61" s="146"/>
      <c r="AE61" s="146"/>
      <c r="AF61" s="146"/>
      <c r="AG61" s="146"/>
      <c r="AH61" s="146"/>
      <c r="AI61" s="146"/>
      <c r="AJ61" s="146"/>
      <c r="AK61" s="146"/>
      <c r="AL61" s="146"/>
      <c r="AM61" s="146"/>
      <c r="AN61" s="146"/>
      <c r="AO61" s="146"/>
      <c r="AP61" s="146"/>
      <c r="AQ61" s="146"/>
      <c r="AR61" s="146"/>
      <c r="AS61" s="146"/>
      <c r="AT61" s="146"/>
      <c r="AU61" s="146"/>
      <c r="AV61" s="146"/>
      <c r="AW61" s="146"/>
      <c r="AX61" s="146"/>
      <c r="AY61" s="146"/>
      <c r="AZ61" s="146"/>
    </row>
  </sheetData>
  <sheetProtection sheet="1" objects="1" scenarios="1"/>
  <dataConsolidate/>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CB134"/>
  <sheetViews>
    <sheetView zoomScale="130" zoomScaleNormal="130" workbookViewId="0">
      <pane xSplit="9" ySplit="2" topLeftCell="J69" activePane="bottomRight" state="frozen"/>
      <selection pane="topRight" activeCell="J1" sqref="J1"/>
      <selection pane="bottomLeft" activeCell="A3" sqref="A3"/>
      <selection pane="bottomRight" activeCell="E109" sqref="E109"/>
    </sheetView>
  </sheetViews>
  <sheetFormatPr defaultColWidth="0" defaultRowHeight="15" zeroHeight="1" x14ac:dyDescent="0.25"/>
  <cols>
    <col min="1" max="1" width="2.5703125" style="4" customWidth="1"/>
    <col min="2" max="2" width="2.140625" style="2" customWidth="1"/>
    <col min="3" max="3" width="2.85546875" style="3" customWidth="1"/>
    <col min="4" max="4" width="3.140625" style="4" customWidth="1"/>
    <col min="5" max="5" width="50.5703125" style="4" customWidth="1"/>
    <col min="6" max="6" width="15.5703125" style="4" customWidth="1"/>
    <col min="7" max="7" width="18.5703125" style="4" customWidth="1"/>
    <col min="8" max="8" width="16.7109375" style="25" customWidth="1"/>
    <col min="9" max="9" width="14.5703125" style="4" customWidth="1"/>
    <col min="10" max="10" width="4.42578125" style="4" customWidth="1"/>
    <col min="11" max="80" width="9.140625" style="4" hidden="1" customWidth="1"/>
    <col min="81" max="16384" width="9.140625" style="4" hidden="1"/>
  </cols>
  <sheetData>
    <row r="1" spans="1:59" ht="8.1" customHeight="1" x14ac:dyDescent="0.25">
      <c r="A1" s="1"/>
    </row>
    <row r="2" spans="1:59" s="1" customFormat="1" x14ac:dyDescent="0.25">
      <c r="B2" s="5"/>
      <c r="C2" s="6"/>
      <c r="E2" s="2" t="s">
        <v>68</v>
      </c>
      <c r="F2" s="2" t="s">
        <v>69</v>
      </c>
      <c r="G2" s="2" t="s">
        <v>70</v>
      </c>
      <c r="H2" s="427" t="s">
        <v>209</v>
      </c>
      <c r="I2" s="427" t="s">
        <v>73</v>
      </c>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row>
    <row r="3" spans="1:59" x14ac:dyDescent="0.25">
      <c r="A3" s="1" t="s">
        <v>444</v>
      </c>
    </row>
    <row r="4" spans="1:59" x14ac:dyDescent="0.25"/>
    <row r="5" spans="1:59" x14ac:dyDescent="0.25">
      <c r="A5" s="9"/>
      <c r="D5" s="9"/>
      <c r="E5" s="9" t="s">
        <v>445</v>
      </c>
      <c r="F5" s="9"/>
      <c r="G5" s="4" t="s">
        <v>80</v>
      </c>
      <c r="H5" s="107">
        <v>2021</v>
      </c>
      <c r="I5" s="4" t="s">
        <v>446</v>
      </c>
    </row>
    <row r="6" spans="1:59" s="9" customFormat="1" x14ac:dyDescent="0.25">
      <c r="B6" s="11"/>
      <c r="C6" s="12"/>
      <c r="H6" s="25"/>
    </row>
    <row r="7" spans="1:59" s="9" customFormat="1" x14ac:dyDescent="0.25">
      <c r="A7" s="1" t="s">
        <v>447</v>
      </c>
      <c r="B7" s="11"/>
      <c r="C7" s="12"/>
      <c r="H7" s="25"/>
    </row>
    <row r="8" spans="1:59" s="9" customFormat="1" x14ac:dyDescent="0.25">
      <c r="B8" s="11"/>
      <c r="C8" s="12"/>
      <c r="H8" s="25"/>
    </row>
    <row r="9" spans="1:59" s="9" customFormat="1" x14ac:dyDescent="0.25">
      <c r="B9" s="11"/>
      <c r="C9" s="12"/>
      <c r="E9" s="9" t="s">
        <v>448</v>
      </c>
      <c r="F9" s="4" t="s">
        <v>449</v>
      </c>
      <c r="G9" s="9" t="s">
        <v>450</v>
      </c>
      <c r="H9" s="82">
        <v>1.67</v>
      </c>
      <c r="I9" s="4"/>
    </row>
    <row r="10" spans="1:59" s="9" customFormat="1" x14ac:dyDescent="0.25">
      <c r="B10" s="11"/>
      <c r="C10" s="12"/>
      <c r="E10" s="9" t="s">
        <v>451</v>
      </c>
      <c r="F10" s="4" t="s">
        <v>449</v>
      </c>
      <c r="G10" s="9" t="s">
        <v>450</v>
      </c>
      <c r="H10" s="82">
        <v>1.48</v>
      </c>
      <c r="I10" s="4"/>
    </row>
    <row r="11" spans="1:59" s="9" customFormat="1" x14ac:dyDescent="0.25">
      <c r="B11" s="11"/>
      <c r="C11" s="12"/>
      <c r="E11" s="9" t="s">
        <v>452</v>
      </c>
      <c r="F11" s="4" t="s">
        <v>449</v>
      </c>
      <c r="G11" s="9" t="s">
        <v>450</v>
      </c>
      <c r="H11" s="82">
        <v>1.58</v>
      </c>
      <c r="I11" s="4"/>
    </row>
    <row r="12" spans="1:59" s="9" customFormat="1" x14ac:dyDescent="0.25">
      <c r="B12" s="11"/>
      <c r="C12" s="12"/>
      <c r="E12" s="9" t="s">
        <v>453</v>
      </c>
      <c r="F12" s="4" t="s">
        <v>449</v>
      </c>
      <c r="G12" s="9" t="s">
        <v>450</v>
      </c>
      <c r="H12" s="82">
        <v>2.02</v>
      </c>
      <c r="I12" s="4"/>
    </row>
    <row r="13" spans="1:59" s="9" customFormat="1" x14ac:dyDescent="0.25">
      <c r="B13" s="11"/>
      <c r="C13" s="12"/>
      <c r="E13" s="9" t="s">
        <v>454</v>
      </c>
      <c r="F13" s="4" t="s">
        <v>449</v>
      </c>
      <c r="G13" s="9" t="s">
        <v>450</v>
      </c>
      <c r="H13" s="82">
        <v>1</v>
      </c>
      <c r="I13" s="4"/>
    </row>
    <row r="14" spans="1:59" s="9" customFormat="1" x14ac:dyDescent="0.25">
      <c r="B14" s="11"/>
      <c r="C14" s="12"/>
      <c r="H14" s="25"/>
    </row>
    <row r="15" spans="1:59" x14ac:dyDescent="0.25">
      <c r="A15" s="1" t="s">
        <v>455</v>
      </c>
      <c r="J15" s="9"/>
    </row>
    <row r="16" spans="1:59" x14ac:dyDescent="0.25">
      <c r="A16" s="1"/>
      <c r="J16" s="9"/>
    </row>
    <row r="17" spans="1:80" x14ac:dyDescent="0.25">
      <c r="A17" s="1"/>
      <c r="E17" s="4" t="s">
        <v>456</v>
      </c>
      <c r="G17" s="4" t="s">
        <v>172</v>
      </c>
      <c r="H17" s="100">
        <v>9.9999999999999995E-7</v>
      </c>
      <c r="J17" s="9"/>
    </row>
    <row r="18" spans="1:80" x14ac:dyDescent="0.25">
      <c r="A18" s="1"/>
      <c r="E18" s="4" t="s">
        <v>457</v>
      </c>
      <c r="G18" s="4" t="s">
        <v>172</v>
      </c>
      <c r="H18" s="101">
        <v>1.1023100000000001E-6</v>
      </c>
      <c r="J18" s="9"/>
    </row>
    <row r="19" spans="1:80" x14ac:dyDescent="0.25">
      <c r="A19" s="1"/>
      <c r="E19" s="4" t="s">
        <v>458</v>
      </c>
      <c r="G19" s="4" t="s">
        <v>172</v>
      </c>
      <c r="H19" s="102">
        <v>4.53592E-4</v>
      </c>
      <c r="J19" s="9"/>
    </row>
    <row r="20" spans="1:80" x14ac:dyDescent="0.25">
      <c r="A20" s="1"/>
      <c r="E20" s="4" t="s">
        <v>459</v>
      </c>
      <c r="G20" s="4" t="s">
        <v>172</v>
      </c>
      <c r="H20" s="102">
        <v>1.1014999999999999</v>
      </c>
      <c r="J20" s="9"/>
    </row>
    <row r="21" spans="1:80" x14ac:dyDescent="0.25">
      <c r="A21" s="1"/>
      <c r="J21" s="9"/>
    </row>
    <row r="22" spans="1:80" x14ac:dyDescent="0.25">
      <c r="A22" s="1" t="s">
        <v>460</v>
      </c>
      <c r="J22" s="9"/>
    </row>
    <row r="23" spans="1:80" x14ac:dyDescent="0.25">
      <c r="A23" s="1"/>
      <c r="J23" s="9"/>
    </row>
    <row r="24" spans="1:80" x14ac:dyDescent="0.25">
      <c r="B24" s="2" t="s">
        <v>461</v>
      </c>
      <c r="J24" s="9"/>
    </row>
    <row r="25" spans="1:80" x14ac:dyDescent="0.25">
      <c r="J25" s="9"/>
    </row>
    <row r="26" spans="1:80" x14ac:dyDescent="0.25">
      <c r="C26" s="3" t="s">
        <v>462</v>
      </c>
      <c r="J26" s="9"/>
    </row>
    <row r="27" spans="1:80" x14ac:dyDescent="0.25">
      <c r="E27" s="4" t="s">
        <v>463</v>
      </c>
      <c r="F27" s="4" t="s">
        <v>449</v>
      </c>
      <c r="G27" s="4" t="s">
        <v>464</v>
      </c>
      <c r="H27" s="103">
        <v>0.88200000000000001</v>
      </c>
      <c r="J27" s="9"/>
    </row>
    <row r="28" spans="1:80" x14ac:dyDescent="0.25">
      <c r="E28" s="4" t="s">
        <v>465</v>
      </c>
      <c r="F28" s="4" t="s">
        <v>449</v>
      </c>
      <c r="G28" s="4" t="s">
        <v>464</v>
      </c>
      <c r="H28" s="103">
        <v>0.11799999999999999</v>
      </c>
      <c r="J28" s="9"/>
    </row>
    <row r="29" spans="1:80" x14ac:dyDescent="0.25">
      <c r="J29" s="9"/>
    </row>
    <row r="30" spans="1:80" x14ac:dyDescent="0.25">
      <c r="E30" s="4" t="s">
        <v>466</v>
      </c>
      <c r="F30" s="4" t="s">
        <v>449</v>
      </c>
      <c r="G30" s="13" t="s">
        <v>467</v>
      </c>
      <c r="H30" s="104">
        <v>17.619503866508641</v>
      </c>
      <c r="J30" s="9"/>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row>
    <row r="31" spans="1:80" x14ac:dyDescent="0.25">
      <c r="E31" s="4" t="s">
        <v>468</v>
      </c>
      <c r="F31" s="4" t="s">
        <v>449</v>
      </c>
      <c r="G31" s="13" t="s">
        <v>467</v>
      </c>
      <c r="H31" s="104">
        <v>29.792979265187334</v>
      </c>
      <c r="J31" s="9"/>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row>
    <row r="32" spans="1:80" x14ac:dyDescent="0.25">
      <c r="E32" s="4" t="s">
        <v>469</v>
      </c>
      <c r="F32" s="4" t="s">
        <v>449</v>
      </c>
      <c r="G32" s="13" t="s">
        <v>467</v>
      </c>
      <c r="H32" s="104">
        <v>19.114492073363916</v>
      </c>
      <c r="J32" s="9"/>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row>
    <row r="33" spans="1:80" x14ac:dyDescent="0.25">
      <c r="G33" s="13"/>
      <c r="H33" s="437"/>
      <c r="J33" s="9"/>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row>
    <row r="34" spans="1:80" x14ac:dyDescent="0.25">
      <c r="E34" s="47" t="s">
        <v>470</v>
      </c>
      <c r="F34" s="4" t="s">
        <v>76</v>
      </c>
      <c r="G34" s="13" t="s">
        <v>467</v>
      </c>
      <c r="H34" s="104">
        <v>35.239007733017282</v>
      </c>
      <c r="I34" s="3" t="s">
        <v>471</v>
      </c>
      <c r="J34" s="9"/>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row>
    <row r="35" spans="1:80" x14ac:dyDescent="0.25">
      <c r="G35" s="13"/>
      <c r="H35" s="51"/>
      <c r="I35" s="13"/>
      <c r="J35" s="9"/>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row>
    <row r="36" spans="1:80" x14ac:dyDescent="0.25">
      <c r="C36" s="3" t="s">
        <v>472</v>
      </c>
      <c r="G36" s="13"/>
      <c r="H36" s="51"/>
      <c r="I36" s="13"/>
      <c r="J36" s="9"/>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row>
    <row r="37" spans="1:80" x14ac:dyDescent="0.25">
      <c r="E37" s="4" t="s">
        <v>463</v>
      </c>
      <c r="F37" s="4" t="s">
        <v>449</v>
      </c>
      <c r="G37" s="4" t="s">
        <v>464</v>
      </c>
      <c r="H37" s="103">
        <v>0.78600000000000003</v>
      </c>
      <c r="J37" s="9"/>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row>
    <row r="38" spans="1:80" x14ac:dyDescent="0.25">
      <c r="E38" s="4" t="s">
        <v>465</v>
      </c>
      <c r="F38" s="4" t="s">
        <v>449</v>
      </c>
      <c r="G38" s="4" t="s">
        <v>464</v>
      </c>
      <c r="H38" s="103">
        <v>0.214</v>
      </c>
      <c r="J38" s="9"/>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row>
    <row r="39" spans="1:80" x14ac:dyDescent="0.25">
      <c r="G39" s="13"/>
      <c r="H39" s="51"/>
      <c r="I39" s="13"/>
      <c r="J39" s="9"/>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row>
    <row r="40" spans="1:80" x14ac:dyDescent="0.25">
      <c r="E40" s="4" t="s">
        <v>466</v>
      </c>
      <c r="F40" s="4" t="s">
        <v>473</v>
      </c>
      <c r="G40" s="13" t="s">
        <v>467</v>
      </c>
      <c r="H40" s="104">
        <v>24.667305413112096</v>
      </c>
      <c r="J40" s="9"/>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row>
    <row r="41" spans="1:80" x14ac:dyDescent="0.25">
      <c r="E41" s="4" t="s">
        <v>468</v>
      </c>
      <c r="F41" s="4" t="s">
        <v>473</v>
      </c>
      <c r="G41" s="13" t="s">
        <v>467</v>
      </c>
      <c r="H41" s="104">
        <v>31.578917557848825</v>
      </c>
      <c r="J41" s="9"/>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row>
    <row r="42" spans="1:80" x14ac:dyDescent="0.25">
      <c r="E42" s="4" t="s">
        <v>469</v>
      </c>
      <c r="F42" s="3" t="s">
        <v>474</v>
      </c>
      <c r="G42" s="13" t="s">
        <v>467</v>
      </c>
      <c r="H42" s="104">
        <v>26.146390412085758</v>
      </c>
      <c r="J42" s="9"/>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row>
    <row r="43" spans="1:80" x14ac:dyDescent="0.25">
      <c r="J43" s="9"/>
    </row>
    <row r="44" spans="1:80" x14ac:dyDescent="0.25">
      <c r="A44" s="1" t="s">
        <v>475</v>
      </c>
      <c r="J44" s="9"/>
    </row>
    <row r="45" spans="1:80" x14ac:dyDescent="0.25">
      <c r="J45" s="9"/>
    </row>
    <row r="46" spans="1:80" x14ac:dyDescent="0.25">
      <c r="E46" s="4" t="s">
        <v>476</v>
      </c>
      <c r="F46" s="4" t="s">
        <v>449</v>
      </c>
      <c r="G46" s="4" t="s">
        <v>477</v>
      </c>
      <c r="H46" s="104">
        <v>0.45048045373999984</v>
      </c>
      <c r="J46" s="9"/>
    </row>
    <row r="47" spans="1:80" x14ac:dyDescent="0.25">
      <c r="E47" s="4" t="s">
        <v>478</v>
      </c>
      <c r="F47" s="4" t="s">
        <v>449</v>
      </c>
      <c r="G47" s="4" t="s">
        <v>477</v>
      </c>
      <c r="H47" s="104">
        <v>1.0547835014399998</v>
      </c>
      <c r="J47" s="9"/>
    </row>
    <row r="48" spans="1:80" x14ac:dyDescent="0.25">
      <c r="H48" s="53"/>
      <c r="J48" s="9"/>
    </row>
    <row r="49" spans="1:10" x14ac:dyDescent="0.25">
      <c r="A49" s="1" t="s">
        <v>479</v>
      </c>
      <c r="H49" s="52"/>
      <c r="J49" s="9"/>
    </row>
    <row r="50" spans="1:10" x14ac:dyDescent="0.25">
      <c r="H50" s="52"/>
      <c r="J50" s="9"/>
    </row>
    <row r="51" spans="1:10" x14ac:dyDescent="0.25">
      <c r="E51" s="4" t="s">
        <v>480</v>
      </c>
      <c r="F51" s="4" t="s">
        <v>302</v>
      </c>
      <c r="G51" s="4" t="s">
        <v>477</v>
      </c>
      <c r="H51" s="105">
        <v>1.5650545496449997E-4</v>
      </c>
      <c r="J51" s="9"/>
    </row>
    <row r="52" spans="1:10" x14ac:dyDescent="0.25">
      <c r="E52" s="4" t="s">
        <v>481</v>
      </c>
      <c r="F52" s="4" t="s">
        <v>302</v>
      </c>
      <c r="G52" s="4" t="s">
        <v>477</v>
      </c>
      <c r="H52" s="105">
        <v>1.4085490946805063E-3</v>
      </c>
      <c r="J52" s="9"/>
    </row>
    <row r="53" spans="1:10" x14ac:dyDescent="0.25">
      <c r="E53" s="4" t="s">
        <v>482</v>
      </c>
      <c r="F53" s="4" t="s">
        <v>302</v>
      </c>
      <c r="G53" s="4" t="s">
        <v>477</v>
      </c>
      <c r="H53" s="105">
        <v>1.4085490946805063E-3</v>
      </c>
      <c r="J53" s="9"/>
    </row>
    <row r="54" spans="1:10" x14ac:dyDescent="0.25">
      <c r="E54" s="4" t="s">
        <v>483</v>
      </c>
      <c r="F54" s="4" t="s">
        <v>302</v>
      </c>
      <c r="G54" s="4" t="s">
        <v>477</v>
      </c>
      <c r="H54" s="105">
        <v>2.3475818244674995E-2</v>
      </c>
      <c r="J54" s="9"/>
    </row>
    <row r="55" spans="1:10" x14ac:dyDescent="0.25">
      <c r="E55" s="4" t="s">
        <v>484</v>
      </c>
      <c r="F55" s="4" t="s">
        <v>302</v>
      </c>
      <c r="G55" s="4" t="s">
        <v>477</v>
      </c>
      <c r="H55" s="105">
        <v>1.7215600046095042E-3</v>
      </c>
      <c r="J55" s="9"/>
    </row>
    <row r="56" spans="1:10" x14ac:dyDescent="0.25">
      <c r="E56" s="4" t="s">
        <v>485</v>
      </c>
      <c r="F56" s="4" t="s">
        <v>302</v>
      </c>
      <c r="G56" s="4" t="s">
        <v>477</v>
      </c>
      <c r="H56" s="105">
        <v>2.6292916434036025E-2</v>
      </c>
      <c r="J56" s="9"/>
    </row>
    <row r="57" spans="1:10" x14ac:dyDescent="0.25">
      <c r="E57" s="4" t="s">
        <v>486</v>
      </c>
      <c r="F57" s="4" t="s">
        <v>302</v>
      </c>
      <c r="G57" s="4" t="s">
        <v>477</v>
      </c>
      <c r="H57" s="105">
        <v>2.6605927343965078E-3</v>
      </c>
      <c r="J57" s="9"/>
    </row>
    <row r="58" spans="1:10" x14ac:dyDescent="0.25">
      <c r="E58" s="4" t="s">
        <v>487</v>
      </c>
      <c r="F58" s="4" t="s">
        <v>302</v>
      </c>
      <c r="G58" s="4" t="s">
        <v>477</v>
      </c>
      <c r="H58" s="105">
        <v>4.3039000115237598E-2</v>
      </c>
      <c r="J58" s="9"/>
    </row>
    <row r="59" spans="1:10" x14ac:dyDescent="0.25">
      <c r="E59" s="4" t="s">
        <v>488</v>
      </c>
      <c r="F59" s="4" t="s">
        <v>302</v>
      </c>
      <c r="G59" s="4" t="s">
        <v>477</v>
      </c>
      <c r="H59" s="105">
        <v>2.9736036443255057E-3</v>
      </c>
      <c r="J59" s="9"/>
    </row>
    <row r="60" spans="1:10" x14ac:dyDescent="0.25">
      <c r="E60" s="4" t="s">
        <v>489</v>
      </c>
      <c r="F60" s="4" t="s">
        <v>302</v>
      </c>
      <c r="G60" s="4" t="s">
        <v>477</v>
      </c>
      <c r="H60" s="105">
        <v>4.7577658309208092E-2</v>
      </c>
      <c r="J60" s="9"/>
    </row>
    <row r="61" spans="1:10" x14ac:dyDescent="0.25">
      <c r="H61" s="54"/>
      <c r="J61" s="9"/>
    </row>
    <row r="62" spans="1:10" x14ac:dyDescent="0.25">
      <c r="A62" s="1" t="s">
        <v>490</v>
      </c>
      <c r="H62" s="54"/>
      <c r="J62" s="9"/>
    </row>
    <row r="63" spans="1:10" x14ac:dyDescent="0.25">
      <c r="H63" s="54"/>
      <c r="J63" s="9"/>
    </row>
    <row r="64" spans="1:10" x14ac:dyDescent="0.25">
      <c r="E64" s="4" t="s">
        <v>480</v>
      </c>
      <c r="F64" s="4" t="s">
        <v>302</v>
      </c>
      <c r="G64" s="4" t="s">
        <v>477</v>
      </c>
      <c r="H64" s="105">
        <v>2.1267305963223784E-4</v>
      </c>
      <c r="I64" s="25"/>
      <c r="J64" s="9"/>
    </row>
    <row r="65" spans="1:10" x14ac:dyDescent="0.25">
      <c r="E65" s="4" t="s">
        <v>481</v>
      </c>
      <c r="F65" s="4" t="s">
        <v>302</v>
      </c>
      <c r="G65" s="4" t="s">
        <v>477</v>
      </c>
      <c r="H65" s="105">
        <v>1.9140575366901496E-3</v>
      </c>
      <c r="I65" s="25"/>
      <c r="J65" s="9"/>
    </row>
    <row r="66" spans="1:10" x14ac:dyDescent="0.25">
      <c r="E66" s="4" t="s">
        <v>482</v>
      </c>
      <c r="F66" s="4" t="s">
        <v>302</v>
      </c>
      <c r="G66" s="4" t="s">
        <v>477</v>
      </c>
      <c r="H66" s="105">
        <v>1.525003878799438E-2</v>
      </c>
      <c r="I66" s="25"/>
      <c r="J66" s="9"/>
    </row>
    <row r="67" spans="1:10" x14ac:dyDescent="0.25">
      <c r="E67" s="4" t="s">
        <v>483</v>
      </c>
      <c r="F67" s="4" t="s">
        <v>302</v>
      </c>
      <c r="G67" s="4" t="s">
        <v>477</v>
      </c>
      <c r="H67" s="105">
        <v>4.727512024278259E-2</v>
      </c>
      <c r="I67" s="25"/>
      <c r="J67" s="9"/>
    </row>
    <row r="68" spans="1:10" x14ac:dyDescent="0.25">
      <c r="E68" s="4" t="s">
        <v>484</v>
      </c>
      <c r="F68" s="4" t="s">
        <v>302</v>
      </c>
      <c r="G68" s="4" t="s">
        <v>477</v>
      </c>
      <c r="H68" s="105">
        <v>8.5400217212768526E-2</v>
      </c>
      <c r="I68" s="25"/>
      <c r="J68" s="9"/>
    </row>
    <row r="69" spans="1:10" x14ac:dyDescent="0.25">
      <c r="E69" s="4" t="s">
        <v>485</v>
      </c>
      <c r="F69" s="4" t="s">
        <v>302</v>
      </c>
      <c r="G69" s="4" t="s">
        <v>477</v>
      </c>
      <c r="H69" s="105">
        <v>0.27602570206269827</v>
      </c>
      <c r="I69" s="25"/>
      <c r="J69" s="9"/>
    </row>
    <row r="70" spans="1:10" x14ac:dyDescent="0.25">
      <c r="E70" s="4" t="s">
        <v>486</v>
      </c>
      <c r="F70" s="4" t="s">
        <v>302</v>
      </c>
      <c r="G70" s="4" t="s">
        <v>477</v>
      </c>
      <c r="H70" s="105">
        <v>5.0325128000381456E-2</v>
      </c>
      <c r="I70" s="25"/>
      <c r="J70" s="9"/>
    </row>
    <row r="71" spans="1:10" x14ac:dyDescent="0.25">
      <c r="E71" s="4" t="s">
        <v>487</v>
      </c>
      <c r="F71" s="4" t="s">
        <v>302</v>
      </c>
      <c r="G71" s="4" t="s">
        <v>477</v>
      </c>
      <c r="H71" s="105">
        <v>0.16012540727394101</v>
      </c>
      <c r="I71" s="25"/>
      <c r="J71" s="9"/>
    </row>
    <row r="72" spans="1:10" x14ac:dyDescent="0.25">
      <c r="J72" s="9"/>
    </row>
    <row r="73" spans="1:10" x14ac:dyDescent="0.25">
      <c r="A73" s="1" t="s">
        <v>491</v>
      </c>
      <c r="H73" s="51"/>
      <c r="I73" s="19"/>
      <c r="J73" s="9"/>
    </row>
    <row r="74" spans="1:10" x14ac:dyDescent="0.25">
      <c r="A74" s="1"/>
      <c r="H74" s="51"/>
      <c r="I74" s="19"/>
      <c r="J74" s="9"/>
    </row>
    <row r="75" spans="1:10" x14ac:dyDescent="0.25">
      <c r="B75" s="2" t="s">
        <v>492</v>
      </c>
      <c r="J75" s="9"/>
    </row>
    <row r="76" spans="1:10" x14ac:dyDescent="0.25">
      <c r="E76" s="4" t="s">
        <v>493</v>
      </c>
      <c r="F76" s="4" t="s">
        <v>494</v>
      </c>
      <c r="G76" s="4" t="s">
        <v>495</v>
      </c>
      <c r="H76" s="104">
        <v>3.2961984419999992</v>
      </c>
      <c r="J76" s="9"/>
    </row>
    <row r="77" spans="1:10" x14ac:dyDescent="0.25">
      <c r="E77" s="4" t="s">
        <v>496</v>
      </c>
      <c r="F77" s="4" t="s">
        <v>494</v>
      </c>
      <c r="G77" s="4" t="s">
        <v>497</v>
      </c>
      <c r="H77" s="104">
        <v>1.7579725023999997</v>
      </c>
      <c r="J77" s="9"/>
    </row>
    <row r="78" spans="1:10" x14ac:dyDescent="0.25">
      <c r="E78" s="4" t="s">
        <v>498</v>
      </c>
      <c r="F78" s="4" t="s">
        <v>499</v>
      </c>
      <c r="G78" s="4" t="s">
        <v>500</v>
      </c>
      <c r="H78" s="104">
        <v>140.63780019199996</v>
      </c>
      <c r="J78" s="9"/>
    </row>
    <row r="79" spans="1:10" x14ac:dyDescent="0.25">
      <c r="E79" s="4" t="s">
        <v>501</v>
      </c>
      <c r="G79" s="4" t="s">
        <v>500</v>
      </c>
      <c r="H79" s="104">
        <v>0</v>
      </c>
      <c r="J79" s="9"/>
    </row>
    <row r="80" spans="1:10" x14ac:dyDescent="0.25">
      <c r="E80" s="4" t="s">
        <v>502</v>
      </c>
      <c r="G80" s="4" t="s">
        <v>495</v>
      </c>
      <c r="H80" s="104">
        <v>0</v>
      </c>
      <c r="J80" s="9"/>
    </row>
    <row r="81" spans="1:10" x14ac:dyDescent="0.25">
      <c r="H81" s="187"/>
      <c r="J81" s="9"/>
    </row>
    <row r="82" spans="1:10" x14ac:dyDescent="0.25">
      <c r="B82" s="2" t="s">
        <v>503</v>
      </c>
      <c r="H82" s="187"/>
      <c r="J82" s="9"/>
    </row>
    <row r="83" spans="1:10" x14ac:dyDescent="0.25">
      <c r="E83" s="4" t="s">
        <v>504</v>
      </c>
      <c r="F83" s="4" t="s">
        <v>155</v>
      </c>
      <c r="G83" s="4" t="s">
        <v>113</v>
      </c>
      <c r="H83" s="104">
        <v>3</v>
      </c>
      <c r="J83" s="9"/>
    </row>
    <row r="84" spans="1:10" x14ac:dyDescent="0.25">
      <c r="J84" s="9"/>
    </row>
    <row r="85" spans="1:10" x14ac:dyDescent="0.25">
      <c r="A85" s="1" t="s">
        <v>505</v>
      </c>
      <c r="J85" s="9"/>
    </row>
    <row r="86" spans="1:10" x14ac:dyDescent="0.25">
      <c r="A86" s="1"/>
      <c r="J86" s="9"/>
    </row>
    <row r="87" spans="1:10" x14ac:dyDescent="0.25">
      <c r="A87" s="1"/>
      <c r="B87" s="2" t="s">
        <v>506</v>
      </c>
      <c r="J87" s="9"/>
    </row>
    <row r="88" spans="1:10" x14ac:dyDescent="0.25">
      <c r="A88" s="1"/>
      <c r="E88" s="4" t="s">
        <v>507</v>
      </c>
      <c r="F88" s="4" t="s">
        <v>508</v>
      </c>
      <c r="G88" s="4" t="s">
        <v>509</v>
      </c>
      <c r="H88" s="898">
        <v>704256.40784</v>
      </c>
      <c r="J88" s="9"/>
    </row>
    <row r="89" spans="1:10" x14ac:dyDescent="0.25">
      <c r="A89" s="1"/>
      <c r="E89" s="4" t="s">
        <v>510</v>
      </c>
      <c r="F89" s="4" t="s">
        <v>508</v>
      </c>
      <c r="G89" s="4" t="s">
        <v>509</v>
      </c>
      <c r="H89" s="898">
        <v>117323.902</v>
      </c>
      <c r="J89" s="9"/>
    </row>
    <row r="90" spans="1:10" x14ac:dyDescent="0.25">
      <c r="A90" s="1"/>
      <c r="J90" s="9"/>
    </row>
    <row r="91" spans="1:10" x14ac:dyDescent="0.25">
      <c r="A91" s="1" t="s">
        <v>511</v>
      </c>
      <c r="H91" s="187"/>
      <c r="J91" s="9"/>
    </row>
    <row r="92" spans="1:10" x14ac:dyDescent="0.25">
      <c r="A92" s="1"/>
      <c r="H92" s="187"/>
      <c r="J92" s="9"/>
    </row>
    <row r="93" spans="1:10" x14ac:dyDescent="0.25">
      <c r="A93" s="1"/>
      <c r="B93" s="2" t="s">
        <v>512</v>
      </c>
      <c r="D93" s="9"/>
      <c r="E93" s="9"/>
      <c r="F93" s="9"/>
      <c r="G93" s="10"/>
      <c r="H93" s="95"/>
      <c r="J93" s="9"/>
    </row>
    <row r="94" spans="1:10" x14ac:dyDescent="0.25">
      <c r="A94" s="1"/>
      <c r="D94" s="9"/>
      <c r="E94" s="9" t="s">
        <v>513</v>
      </c>
      <c r="F94" s="166" t="s">
        <v>514</v>
      </c>
      <c r="G94" s="4" t="s">
        <v>77</v>
      </c>
      <c r="H94" s="623">
        <v>0.49099999999999999</v>
      </c>
      <c r="J94" s="9"/>
    </row>
    <row r="95" spans="1:10" x14ac:dyDescent="0.25">
      <c r="A95" s="1"/>
      <c r="D95" s="9"/>
      <c r="E95" s="9" t="s">
        <v>515</v>
      </c>
      <c r="F95" s="166" t="s">
        <v>514</v>
      </c>
      <c r="G95" s="4" t="s">
        <v>77</v>
      </c>
      <c r="H95" s="623">
        <v>0.27100000000000002</v>
      </c>
      <c r="J95" s="9"/>
    </row>
    <row r="96" spans="1:10" x14ac:dyDescent="0.25">
      <c r="A96" s="1"/>
      <c r="D96" s="9"/>
      <c r="E96" s="9" t="s">
        <v>516</v>
      </c>
      <c r="F96" s="9" t="s">
        <v>277</v>
      </c>
      <c r="G96" s="4" t="s">
        <v>77</v>
      </c>
      <c r="H96" s="624">
        <f>1-SUM(H94:H95)</f>
        <v>0.23799999999999999</v>
      </c>
      <c r="J96" s="9"/>
    </row>
    <row r="97" spans="1:10" x14ac:dyDescent="0.25">
      <c r="A97" s="1"/>
      <c r="D97" s="9"/>
      <c r="E97" s="9" t="s">
        <v>517</v>
      </c>
      <c r="F97" s="9" t="s">
        <v>277</v>
      </c>
      <c r="G97" s="4" t="s">
        <v>77</v>
      </c>
      <c r="H97" s="624">
        <f>SUM(H95:H96)</f>
        <v>0.50900000000000001</v>
      </c>
      <c r="J97" s="9"/>
    </row>
    <row r="98" spans="1:10" x14ac:dyDescent="0.25">
      <c r="A98" s="1"/>
      <c r="D98" s="9"/>
      <c r="E98" s="9"/>
      <c r="F98" s="9"/>
      <c r="H98" s="624"/>
      <c r="J98" s="9"/>
    </row>
    <row r="99" spans="1:10" x14ac:dyDescent="0.25">
      <c r="B99" s="2" t="s">
        <v>518</v>
      </c>
      <c r="H99" s="187"/>
      <c r="J99" s="9"/>
    </row>
    <row r="100" spans="1:10" x14ac:dyDescent="0.25">
      <c r="E100" s="4" t="s">
        <v>519</v>
      </c>
      <c r="F100" s="4" t="s">
        <v>520</v>
      </c>
      <c r="G100" s="4" t="s">
        <v>194</v>
      </c>
      <c r="H100" s="304">
        <v>1567.4139399999999</v>
      </c>
      <c r="J100" s="9"/>
    </row>
    <row r="101" spans="1:10" x14ac:dyDescent="0.25">
      <c r="E101" s="4" t="s">
        <v>521</v>
      </c>
      <c r="F101" s="4" t="s">
        <v>520</v>
      </c>
      <c r="G101" s="4" t="s">
        <v>194</v>
      </c>
      <c r="H101" s="304">
        <v>686.03805999999997</v>
      </c>
      <c r="J101" s="9"/>
    </row>
    <row r="102" spans="1:10" x14ac:dyDescent="0.25">
      <c r="H102" s="234"/>
      <c r="J102" s="9"/>
    </row>
    <row r="103" spans="1:10" x14ac:dyDescent="0.25">
      <c r="B103" s="2" t="s">
        <v>522</v>
      </c>
      <c r="H103" s="234"/>
      <c r="J103" s="9"/>
    </row>
    <row r="104" spans="1:10" x14ac:dyDescent="0.25">
      <c r="E104" s="4" t="s">
        <v>523</v>
      </c>
      <c r="F104" s="4" t="s">
        <v>155</v>
      </c>
      <c r="G104" s="4" t="s">
        <v>347</v>
      </c>
      <c r="H104" s="235">
        <v>0.95</v>
      </c>
      <c r="J104" s="9"/>
    </row>
    <row r="105" spans="1:10" x14ac:dyDescent="0.25">
      <c r="E105" s="4" t="s">
        <v>524</v>
      </c>
      <c r="F105" s="4" t="s">
        <v>155</v>
      </c>
      <c r="G105" s="4" t="s">
        <v>347</v>
      </c>
      <c r="H105" s="235">
        <v>2.71</v>
      </c>
      <c r="J105" s="9"/>
    </row>
    <row r="106" spans="1:10" x14ac:dyDescent="0.25">
      <c r="E106" s="4" t="s">
        <v>525</v>
      </c>
      <c r="F106" s="4" t="s">
        <v>155</v>
      </c>
      <c r="G106" s="4" t="s">
        <v>347</v>
      </c>
      <c r="H106" s="235">
        <v>0.61</v>
      </c>
      <c r="J106" s="9"/>
    </row>
    <row r="107" spans="1:10" x14ac:dyDescent="0.25"/>
    <row r="108" spans="1:10" x14ac:dyDescent="0.25">
      <c r="A108" s="1" t="s">
        <v>152</v>
      </c>
    </row>
    <row r="109" spans="1:10" x14ac:dyDescent="0.25"/>
    <row r="110" spans="1:10" x14ac:dyDescent="0.25">
      <c r="B110" s="2" t="s">
        <v>397</v>
      </c>
    </row>
    <row r="111" spans="1:10" x14ac:dyDescent="0.25"/>
    <row r="112" spans="1:10" x14ac:dyDescent="0.25">
      <c r="C112" s="3" t="s">
        <v>526</v>
      </c>
    </row>
    <row r="113" spans="1:9" x14ac:dyDescent="0.25">
      <c r="E113" s="4" t="s">
        <v>523</v>
      </c>
      <c r="F113" s="4" t="s">
        <v>155</v>
      </c>
      <c r="G113" s="4" t="s">
        <v>347</v>
      </c>
      <c r="H113" s="65">
        <v>1.36</v>
      </c>
    </row>
    <row r="114" spans="1:9" x14ac:dyDescent="0.25">
      <c r="E114" s="4" t="s">
        <v>524</v>
      </c>
      <c r="F114" s="4" t="s">
        <v>155</v>
      </c>
      <c r="G114" s="4" t="s">
        <v>347</v>
      </c>
      <c r="H114" s="65">
        <v>21.28</v>
      </c>
    </row>
    <row r="115" spans="1:9" x14ac:dyDescent="0.25">
      <c r="E115" s="4" t="s">
        <v>525</v>
      </c>
      <c r="F115" s="4" t="s">
        <v>155</v>
      </c>
      <c r="G115" s="4" t="s">
        <v>347</v>
      </c>
      <c r="H115" s="65">
        <v>0.51</v>
      </c>
    </row>
    <row r="116" spans="1:9" x14ac:dyDescent="0.25"/>
    <row r="117" spans="1:9" x14ac:dyDescent="0.25">
      <c r="B117" s="2" t="s">
        <v>406</v>
      </c>
    </row>
    <row r="118" spans="1:9" x14ac:dyDescent="0.25">
      <c r="H118" s="438"/>
    </row>
    <row r="119" spans="1:9" x14ac:dyDescent="0.25">
      <c r="C119" s="3" t="s">
        <v>527</v>
      </c>
    </row>
    <row r="120" spans="1:9" x14ac:dyDescent="0.25">
      <c r="E120" s="4" t="s">
        <v>523</v>
      </c>
      <c r="F120" s="4" t="s">
        <v>155</v>
      </c>
      <c r="G120" s="4" t="s">
        <v>347</v>
      </c>
      <c r="H120" s="65">
        <v>1.2</v>
      </c>
    </row>
    <row r="121" spans="1:9" x14ac:dyDescent="0.25">
      <c r="E121" s="4" t="s">
        <v>524</v>
      </c>
      <c r="F121" s="4" t="s">
        <v>155</v>
      </c>
      <c r="G121" s="4" t="s">
        <v>347</v>
      </c>
      <c r="H121" s="65">
        <v>16.079999999999998</v>
      </c>
    </row>
    <row r="122" spans="1:9" x14ac:dyDescent="0.25">
      <c r="E122" s="4" t="s">
        <v>525</v>
      </c>
      <c r="F122" s="4" t="s">
        <v>155</v>
      </c>
      <c r="G122" s="4" t="s">
        <v>347</v>
      </c>
      <c r="H122" s="65">
        <v>0.4</v>
      </c>
    </row>
    <row r="123" spans="1:9" x14ac:dyDescent="0.25"/>
    <row r="124" spans="1:9" x14ac:dyDescent="0.25">
      <c r="A124" s="1" t="s">
        <v>528</v>
      </c>
    </row>
    <row r="125" spans="1:9" x14ac:dyDescent="0.25">
      <c r="E125" s="4" t="s">
        <v>529</v>
      </c>
      <c r="F125" s="17" t="s">
        <v>530</v>
      </c>
      <c r="G125" s="4" t="s">
        <v>77</v>
      </c>
      <c r="H125" s="136">
        <v>0.05</v>
      </c>
      <c r="I125" s="10"/>
    </row>
    <row r="126" spans="1:9" x14ac:dyDescent="0.25"/>
    <row r="127" spans="1:9" x14ac:dyDescent="0.25">
      <c r="A127" s="1" t="s">
        <v>531</v>
      </c>
    </row>
    <row r="128" spans="1:9" x14ac:dyDescent="0.25">
      <c r="E128" s="4" t="s">
        <v>532</v>
      </c>
      <c r="F128" s="17" t="s">
        <v>155</v>
      </c>
      <c r="G128" s="4" t="s">
        <v>194</v>
      </c>
      <c r="H128" s="304">
        <v>635.95198000000005</v>
      </c>
    </row>
    <row r="129" spans="5:8" x14ac:dyDescent="0.25">
      <c r="E129" s="4" t="s">
        <v>533</v>
      </c>
      <c r="F129" s="305" t="s">
        <v>534</v>
      </c>
      <c r="G129" s="4" t="s">
        <v>535</v>
      </c>
      <c r="H129" s="111">
        <v>1</v>
      </c>
    </row>
    <row r="130" spans="5:8" x14ac:dyDescent="0.25">
      <c r="F130" s="305"/>
      <c r="H130" s="722"/>
    </row>
    <row r="131" spans="5:8" x14ac:dyDescent="0.25">
      <c r="E131" s="4" t="s">
        <v>523</v>
      </c>
      <c r="F131" s="4" t="s">
        <v>155</v>
      </c>
      <c r="G131" s="4" t="s">
        <v>347</v>
      </c>
      <c r="H131" s="65">
        <v>1.86</v>
      </c>
    </row>
    <row r="132" spans="5:8" x14ac:dyDescent="0.25">
      <c r="E132" s="4" t="s">
        <v>524</v>
      </c>
      <c r="F132" s="4" t="s">
        <v>155</v>
      </c>
      <c r="G132" s="4" t="s">
        <v>347</v>
      </c>
      <c r="H132" s="65">
        <v>14.3</v>
      </c>
    </row>
    <row r="133" spans="5:8" x14ac:dyDescent="0.25">
      <c r="E133" s="4" t="s">
        <v>525</v>
      </c>
      <c r="F133" s="4" t="s">
        <v>155</v>
      </c>
      <c r="G133" s="4" t="s">
        <v>347</v>
      </c>
      <c r="H133" s="65">
        <v>0.35</v>
      </c>
    </row>
    <row r="134" spans="5:8" x14ac:dyDescent="0.25"/>
  </sheetData>
  <sheetProtection sheet="1" objects="1" scenarios="1"/>
  <dataValidations count="1">
    <dataValidation type="list" allowBlank="1" showInputMessage="1" showErrorMessage="1" sqref="E34" xr:uid="{B5201976-B4B6-47D9-8FA5-E2611BDD5A21}">
      <formula1>"Pending Input, Personal, Business, All Purposes"</formula1>
    </dataValidation>
  </dataValidations>
  <hyperlinks>
    <hyperlink ref="F94" r:id="rId1" xr:uid="{37B528AF-55C9-4195-B099-A08E8EC265DD}"/>
    <hyperlink ref="F95" r:id="rId2" xr:uid="{88686BA1-2ACC-4AA6-BF2C-3467D9AC0A3B}"/>
    <hyperlink ref="F129" r:id="rId3" xr:uid="{994FBD99-723F-438E-9F13-180C34EA0627}"/>
  </hyperlinks>
  <pageMargins left="0.7" right="0.7" top="0.75" bottom="0.75" header="0.3" footer="0.3"/>
  <pageSetup orientation="portrait" r:id="rId4"/>
  <legacyDrawing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81711-7151-407E-B017-82268D4677D6}">
  <sheetPr>
    <tabColor rgb="FF92D050"/>
  </sheetPr>
  <dimension ref="D1:G38"/>
  <sheetViews>
    <sheetView showGridLines="0" zoomScale="115" zoomScaleNormal="115" workbookViewId="0">
      <pane ySplit="4" topLeftCell="A5" activePane="bottomLeft" state="frozen"/>
      <selection pane="bottomLeft"/>
    </sheetView>
  </sheetViews>
  <sheetFormatPr defaultRowHeight="15" zeroHeight="1" x14ac:dyDescent="0.25"/>
  <cols>
    <col min="1" max="4" width="1.5703125" customWidth="1"/>
    <col min="5" max="5" width="26.140625" bestFit="1" customWidth="1"/>
    <col min="6" max="6" width="11" bestFit="1" customWidth="1"/>
  </cols>
  <sheetData>
    <row r="1" spans="4:6" x14ac:dyDescent="0.25"/>
    <row r="2" spans="4:6" x14ac:dyDescent="0.25">
      <c r="D2" s="70" t="s">
        <v>536</v>
      </c>
      <c r="F2" s="50"/>
    </row>
    <row r="3" spans="4:6" x14ac:dyDescent="0.25">
      <c r="D3" s="70"/>
      <c r="F3" s="50"/>
    </row>
    <row r="4" spans="4:6" x14ac:dyDescent="0.25">
      <c r="E4" s="899" t="s">
        <v>537</v>
      </c>
      <c r="F4" s="899" t="s">
        <v>538</v>
      </c>
    </row>
    <row r="5" spans="4:6" x14ac:dyDescent="0.25">
      <c r="E5" s="890">
        <v>2000</v>
      </c>
      <c r="F5" s="900">
        <v>173.6</v>
      </c>
    </row>
    <row r="6" spans="4:6" x14ac:dyDescent="0.25">
      <c r="E6" s="890">
        <v>2001</v>
      </c>
      <c r="F6" s="900">
        <v>177.5</v>
      </c>
    </row>
    <row r="7" spans="4:6" x14ac:dyDescent="0.25">
      <c r="E7" s="890">
        <v>2002</v>
      </c>
      <c r="F7" s="900">
        <v>180.9</v>
      </c>
    </row>
    <row r="8" spans="4:6" x14ac:dyDescent="0.25">
      <c r="E8" s="890">
        <v>2003</v>
      </c>
      <c r="F8" s="900">
        <v>184</v>
      </c>
    </row>
    <row r="9" spans="4:6" x14ac:dyDescent="0.25">
      <c r="E9" s="890">
        <v>2004</v>
      </c>
      <c r="F9" s="900">
        <v>188.9</v>
      </c>
    </row>
    <row r="10" spans="4:6" x14ac:dyDescent="0.25">
      <c r="E10" s="890">
        <v>2005</v>
      </c>
      <c r="F10" s="900">
        <v>195.3</v>
      </c>
    </row>
    <row r="11" spans="4:6" x14ac:dyDescent="0.25">
      <c r="E11" s="890">
        <v>2006</v>
      </c>
      <c r="F11" s="900">
        <v>201.6</v>
      </c>
    </row>
    <row r="12" spans="4:6" x14ac:dyDescent="0.25">
      <c r="E12" s="890">
        <v>2007</v>
      </c>
      <c r="F12" s="900">
        <v>207.34200000000001</v>
      </c>
    </row>
    <row r="13" spans="4:6" x14ac:dyDescent="0.25">
      <c r="E13" s="890">
        <v>2008</v>
      </c>
      <c r="F13" s="900">
        <v>215.303</v>
      </c>
    </row>
    <row r="14" spans="4:6" x14ac:dyDescent="0.25">
      <c r="E14" s="890">
        <v>2009</v>
      </c>
      <c r="F14" s="900">
        <v>214.53700000000001</v>
      </c>
    </row>
    <row r="15" spans="4:6" x14ac:dyDescent="0.25">
      <c r="E15" s="890">
        <v>2010</v>
      </c>
      <c r="F15" s="900">
        <v>218.05600000000001</v>
      </c>
    </row>
    <row r="16" spans="4:6" x14ac:dyDescent="0.25">
      <c r="E16" s="890">
        <v>2011</v>
      </c>
      <c r="F16" s="900">
        <v>224.93899999999999</v>
      </c>
    </row>
    <row r="17" spans="4:7" x14ac:dyDescent="0.25">
      <c r="E17" s="890">
        <v>2012</v>
      </c>
      <c r="F17" s="900">
        <v>229.59399999999999</v>
      </c>
    </row>
    <row r="18" spans="4:7" x14ac:dyDescent="0.25">
      <c r="E18" s="890">
        <v>2013</v>
      </c>
      <c r="F18" s="900">
        <v>232.95699999999999</v>
      </c>
    </row>
    <row r="19" spans="4:7" x14ac:dyDescent="0.25">
      <c r="E19" s="890">
        <v>2014</v>
      </c>
      <c r="F19" s="900">
        <v>236.73599999999999</v>
      </c>
    </row>
    <row r="20" spans="4:7" x14ac:dyDescent="0.25">
      <c r="E20" s="890">
        <v>2015</v>
      </c>
      <c r="F20" s="900">
        <v>237.017</v>
      </c>
    </row>
    <row r="21" spans="4:7" x14ac:dyDescent="0.25">
      <c r="E21" s="890">
        <v>2016</v>
      </c>
      <c r="F21" s="900">
        <v>240.00700000000001</v>
      </c>
    </row>
    <row r="22" spans="4:7" x14ac:dyDescent="0.25">
      <c r="E22" s="890">
        <v>2017</v>
      </c>
      <c r="F22" s="900">
        <v>245.12</v>
      </c>
    </row>
    <row r="23" spans="4:7" x14ac:dyDescent="0.25">
      <c r="E23" s="890">
        <v>2018</v>
      </c>
      <c r="F23" s="900">
        <v>251.107</v>
      </c>
    </row>
    <row r="24" spans="4:7" x14ac:dyDescent="0.25">
      <c r="E24" s="890">
        <v>2019</v>
      </c>
      <c r="F24" s="900">
        <v>255.65700000000001</v>
      </c>
    </row>
    <row r="25" spans="4:7" x14ac:dyDescent="0.25">
      <c r="E25" s="890">
        <v>2020</v>
      </c>
      <c r="F25" s="901">
        <v>259.101</v>
      </c>
    </row>
    <row r="26" spans="4:7" x14ac:dyDescent="0.25">
      <c r="E26" s="890">
        <v>2021</v>
      </c>
      <c r="F26" s="901">
        <v>273.00299999999999</v>
      </c>
      <c r="G26" t="s">
        <v>539</v>
      </c>
    </row>
    <row r="27" spans="4:7" x14ac:dyDescent="0.25">
      <c r="E27" s="902" t="s">
        <v>540</v>
      </c>
      <c r="F27" s="626">
        <f>(F25/F5)^(1/(E25-E5))-1</f>
        <v>2.0225016361284265E-2</v>
      </c>
    </row>
    <row r="28" spans="4:7" x14ac:dyDescent="0.25">
      <c r="E28" s="625"/>
      <c r="F28" s="626"/>
    </row>
    <row r="29" spans="4:7" x14ac:dyDescent="0.25">
      <c r="D29" s="71" t="s">
        <v>541</v>
      </c>
      <c r="F29" s="4"/>
    </row>
    <row r="30" spans="4:7" x14ac:dyDescent="0.25"/>
    <row r="31" spans="4:7" x14ac:dyDescent="0.25"/>
    <row r="32" spans="4:7" x14ac:dyDescent="0.25"/>
    <row r="33" x14ac:dyDescent="0.25"/>
    <row r="34" x14ac:dyDescent="0.25"/>
    <row r="35" x14ac:dyDescent="0.25"/>
    <row r="36" x14ac:dyDescent="0.25"/>
    <row r="37" x14ac:dyDescent="0.25"/>
    <row r="38" x14ac:dyDescent="0.25"/>
  </sheetData>
  <sheetProtection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CB68"/>
  <sheetViews>
    <sheetView zoomScale="85" zoomScaleNormal="85" workbookViewId="0">
      <pane xSplit="8" ySplit="4" topLeftCell="I5" activePane="bottomRight" state="frozen"/>
      <selection pane="topRight" activeCell="I1" sqref="I1"/>
      <selection pane="bottomLeft" activeCell="A5" sqref="A5"/>
      <selection pane="bottomRight"/>
    </sheetView>
  </sheetViews>
  <sheetFormatPr defaultColWidth="0" defaultRowHeight="15" zeroHeight="1" x14ac:dyDescent="0.25"/>
  <cols>
    <col min="1" max="4" width="1.5703125" style="4" customWidth="1"/>
    <col min="5" max="5" width="50.5703125" style="4" customWidth="1"/>
    <col min="6" max="7" width="15.5703125" style="4" customWidth="1"/>
    <col min="8" max="8" width="13.5703125" style="4" customWidth="1"/>
    <col min="9" max="52" width="11.5703125" style="4" customWidth="1"/>
    <col min="53" max="80" width="5.5703125" style="4" hidden="1" customWidth="1"/>
    <col min="81" max="16384" width="0" style="4" hidden="1"/>
  </cols>
  <sheetData>
    <row r="1" spans="1:52" ht="5.0999999999999996" customHeight="1" x14ac:dyDescent="0.25">
      <c r="A1" s="1"/>
    </row>
    <row r="2" spans="1:52" s="1" customFormat="1" x14ac:dyDescent="0.25">
      <c r="F2" s="26"/>
      <c r="G2" s="26"/>
      <c r="H2" s="26" t="str">
        <f>Discount!H2</f>
        <v>Calendar Year</v>
      </c>
      <c r="I2" s="26">
        <f>Discount!I2</f>
        <v>2021</v>
      </c>
      <c r="J2" s="26">
        <f>Discount!J2</f>
        <v>2022</v>
      </c>
      <c r="K2" s="26">
        <f>Discount!K2</f>
        <v>2023</v>
      </c>
      <c r="L2" s="26">
        <f>Discount!L2</f>
        <v>2024</v>
      </c>
      <c r="M2" s="26">
        <f>Discount!M2</f>
        <v>2025</v>
      </c>
      <c r="N2" s="26">
        <f>Discount!N2</f>
        <v>2026</v>
      </c>
      <c r="O2" s="26">
        <f>Discount!O2</f>
        <v>2027</v>
      </c>
      <c r="P2" s="26">
        <f>Discount!P2</f>
        <v>2028</v>
      </c>
      <c r="Q2" s="26">
        <f>Discount!Q2</f>
        <v>2029</v>
      </c>
      <c r="R2" s="26">
        <f>Discount!R2</f>
        <v>2030</v>
      </c>
      <c r="S2" s="26">
        <f>Discount!S2</f>
        <v>2031</v>
      </c>
      <c r="T2" s="26">
        <f>Discount!T2</f>
        <v>2032</v>
      </c>
      <c r="U2" s="26">
        <f>Discount!U2</f>
        <v>2033</v>
      </c>
      <c r="V2" s="26">
        <f>Discount!V2</f>
        <v>2034</v>
      </c>
      <c r="W2" s="26">
        <f>Discount!W2</f>
        <v>2035</v>
      </c>
      <c r="X2" s="26">
        <f>Discount!X2</f>
        <v>2036</v>
      </c>
      <c r="Y2" s="26">
        <f>Discount!Y2</f>
        <v>2037</v>
      </c>
      <c r="Z2" s="26">
        <f>Discount!Z2</f>
        <v>2038</v>
      </c>
      <c r="AA2" s="26">
        <f>Discount!AA2</f>
        <v>2039</v>
      </c>
      <c r="AB2" s="26">
        <f>Discount!AB2</f>
        <v>2040</v>
      </c>
      <c r="AC2" s="26">
        <f>Discount!AC2</f>
        <v>2041</v>
      </c>
      <c r="AD2" s="26">
        <f>Discount!AD2</f>
        <v>2042</v>
      </c>
      <c r="AE2" s="26">
        <f>Discount!AE2</f>
        <v>2043</v>
      </c>
      <c r="AF2" s="26">
        <f>Discount!AF2</f>
        <v>2044</v>
      </c>
      <c r="AG2" s="26">
        <f>Discount!AG2</f>
        <v>2045</v>
      </c>
      <c r="AH2" s="26">
        <f>Discount!AH2</f>
        <v>2046</v>
      </c>
      <c r="AI2" s="26">
        <f>Discount!AI2</f>
        <v>2047</v>
      </c>
      <c r="AJ2" s="26">
        <f>Discount!AJ2</f>
        <v>2048</v>
      </c>
      <c r="AK2" s="26">
        <f>Discount!AK2</f>
        <v>2049</v>
      </c>
      <c r="AL2" s="26">
        <f>Discount!AL2</f>
        <v>2050</v>
      </c>
      <c r="AM2" s="26">
        <f>Discount!AM2</f>
        <v>2051</v>
      </c>
      <c r="AN2" s="26">
        <f>Discount!AN2</f>
        <v>2052</v>
      </c>
      <c r="AO2" s="26">
        <f>Discount!AO2</f>
        <v>2053</v>
      </c>
      <c r="AP2" s="26">
        <f>Discount!AP2</f>
        <v>2054</v>
      </c>
      <c r="AQ2" s="26">
        <f>Discount!AQ2</f>
        <v>2055</v>
      </c>
      <c r="AR2" s="26">
        <f>Discount!AR2</f>
        <v>2056</v>
      </c>
      <c r="AS2" s="26">
        <f>Discount!AS2</f>
        <v>2057</v>
      </c>
      <c r="AT2" s="26">
        <f>Discount!AT2</f>
        <v>2058</v>
      </c>
      <c r="AU2" s="26">
        <f>Discount!AU2</f>
        <v>2059</v>
      </c>
      <c r="AV2" s="26">
        <f>Discount!AV2</f>
        <v>2060</v>
      </c>
      <c r="AW2" s="26">
        <f>Discount!AW2</f>
        <v>2061</v>
      </c>
      <c r="AX2" s="26">
        <f>Discount!AX2</f>
        <v>2062</v>
      </c>
      <c r="AY2" s="26">
        <f>Discount!AY2</f>
        <v>2063</v>
      </c>
      <c r="AZ2" s="26">
        <f>Discount!AZ2</f>
        <v>2064</v>
      </c>
    </row>
    <row r="3" spans="1:52" x14ac:dyDescent="0.25"/>
    <row r="4" spans="1:52" s="1" customFormat="1" x14ac:dyDescent="0.25">
      <c r="E4" s="2" t="s">
        <v>68</v>
      </c>
      <c r="F4" s="2" t="s">
        <v>69</v>
      </c>
      <c r="G4" s="2" t="s">
        <v>70</v>
      </c>
      <c r="H4" s="427" t="s">
        <v>209</v>
      </c>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row>
    <row r="5" spans="1:52" x14ac:dyDescent="0.25">
      <c r="A5" s="1" t="s">
        <v>542</v>
      </c>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row>
    <row r="6" spans="1:52" x14ac:dyDescent="0.25">
      <c r="A6" s="1"/>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row>
    <row r="7" spans="1:52" x14ac:dyDescent="0.25">
      <c r="B7" s="2" t="s">
        <v>543</v>
      </c>
      <c r="C7" s="2"/>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row>
    <row r="8" spans="1:52" x14ac:dyDescent="0.25">
      <c r="B8" s="2"/>
      <c r="C8" s="2"/>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row>
    <row r="9" spans="1:52" x14ac:dyDescent="0.25">
      <c r="E9" s="17" t="s">
        <v>544</v>
      </c>
      <c r="F9" s="4" t="s">
        <v>449</v>
      </c>
      <c r="G9" s="4" t="s">
        <v>545</v>
      </c>
      <c r="I9" s="896">
        <v>55.528133397481682</v>
      </c>
      <c r="J9" s="896">
        <v>56.595982116664018</v>
      </c>
      <c r="K9" s="896">
        <v>57.663830835846362</v>
      </c>
      <c r="L9" s="896">
        <v>58.731679555028705</v>
      </c>
      <c r="M9" s="896">
        <v>59.799528274211042</v>
      </c>
      <c r="N9" s="896">
        <v>60.867376993393378</v>
      </c>
      <c r="O9" s="896">
        <v>61.935225712575722</v>
      </c>
      <c r="P9" s="896">
        <v>63.003074431758066</v>
      </c>
      <c r="Q9" s="896">
        <v>64.070923150940402</v>
      </c>
      <c r="R9" s="896">
        <v>65.138771870122739</v>
      </c>
      <c r="S9" s="896">
        <v>66.206620589305089</v>
      </c>
      <c r="T9" s="896">
        <v>67.274469308487426</v>
      </c>
      <c r="U9" s="896">
        <v>68.342318027669762</v>
      </c>
      <c r="V9" s="896">
        <v>70.478015466034435</v>
      </c>
      <c r="W9" s="896">
        <v>71.545864185216786</v>
      </c>
      <c r="X9" s="896">
        <v>72.613712904399122</v>
      </c>
      <c r="Y9" s="896">
        <v>73.681561623581459</v>
      </c>
      <c r="Z9" s="896">
        <v>74.749410342763809</v>
      </c>
      <c r="AA9" s="896">
        <v>75.817259061946146</v>
      </c>
      <c r="AB9" s="896">
        <v>76.885107781128482</v>
      </c>
      <c r="AC9" s="896">
        <v>77.952956500310819</v>
      </c>
      <c r="AD9" s="896">
        <v>80.088653938675506</v>
      </c>
      <c r="AE9" s="896">
        <v>81.156502657857843</v>
      </c>
      <c r="AF9" s="896">
        <v>82.224351377040179</v>
      </c>
      <c r="AG9" s="896">
        <v>83.29220009622253</v>
      </c>
      <c r="AH9" s="896">
        <v>84.360048815404866</v>
      </c>
      <c r="AI9" s="896">
        <v>85.427897534587203</v>
      </c>
      <c r="AJ9" s="896">
        <v>86.495746253769539</v>
      </c>
      <c r="AK9" s="896">
        <v>88.631443692134226</v>
      </c>
      <c r="AL9" s="896">
        <v>89.699292411316563</v>
      </c>
      <c r="AM9" s="896">
        <v>89.699292411316563</v>
      </c>
      <c r="AN9" s="896">
        <v>89.699292411316563</v>
      </c>
      <c r="AO9" s="896">
        <v>89.699292411316563</v>
      </c>
      <c r="AP9" s="896">
        <v>89.699292411316563</v>
      </c>
      <c r="AQ9" s="896">
        <v>89.699292411316563</v>
      </c>
      <c r="AR9" s="896">
        <v>89.699292411316563</v>
      </c>
      <c r="AS9" s="896">
        <v>89.699292411316563</v>
      </c>
      <c r="AT9" s="896">
        <v>89.699292411316563</v>
      </c>
      <c r="AU9" s="896">
        <v>89.699292411316563</v>
      </c>
      <c r="AV9" s="896">
        <v>89.699292411316563</v>
      </c>
      <c r="AW9" s="896">
        <v>89.699292411316563</v>
      </c>
      <c r="AX9" s="896">
        <v>89.699292411316563</v>
      </c>
      <c r="AY9" s="896">
        <v>89.699292411316563</v>
      </c>
      <c r="AZ9" s="896">
        <v>89.699292411316563</v>
      </c>
    </row>
    <row r="10" spans="1:52" x14ac:dyDescent="0.25">
      <c r="E10" s="17" t="s">
        <v>546</v>
      </c>
      <c r="F10" s="4" t="s">
        <v>449</v>
      </c>
      <c r="G10" s="4" t="s">
        <v>545</v>
      </c>
      <c r="I10" s="896">
        <v>16978.794634999205</v>
      </c>
      <c r="J10" s="896">
        <v>17192.364378835675</v>
      </c>
      <c r="K10" s="896">
        <v>17512.718994590377</v>
      </c>
      <c r="L10" s="896">
        <v>17726.288738426843</v>
      </c>
      <c r="M10" s="896">
        <v>17939.858482263313</v>
      </c>
      <c r="N10" s="896">
        <v>18153.428226099779</v>
      </c>
      <c r="O10" s="896">
        <v>18473.782841854481</v>
      </c>
      <c r="P10" s="896">
        <v>18687.352585690951</v>
      </c>
      <c r="Q10" s="896">
        <v>18900.922329527417</v>
      </c>
      <c r="R10" s="896">
        <v>19221.276945282119</v>
      </c>
      <c r="S10" s="896">
        <v>19221.276945282119</v>
      </c>
      <c r="T10" s="896">
        <v>19221.276945282119</v>
      </c>
      <c r="U10" s="896">
        <v>19221.276945282119</v>
      </c>
      <c r="V10" s="896">
        <v>19221.276945282119</v>
      </c>
      <c r="W10" s="896">
        <v>19221.276945282119</v>
      </c>
      <c r="X10" s="896">
        <v>19221.276945282119</v>
      </c>
      <c r="Y10" s="896">
        <v>19221.276945282119</v>
      </c>
      <c r="Z10" s="896">
        <v>19221.276945282119</v>
      </c>
      <c r="AA10" s="896">
        <v>19221.276945282119</v>
      </c>
      <c r="AB10" s="896">
        <v>19221.276945282119</v>
      </c>
      <c r="AC10" s="896">
        <v>19221.276945282119</v>
      </c>
      <c r="AD10" s="896">
        <v>19221.276945282119</v>
      </c>
      <c r="AE10" s="896">
        <v>19221.276945282119</v>
      </c>
      <c r="AF10" s="896">
        <v>19221.276945282119</v>
      </c>
      <c r="AG10" s="896">
        <v>19221.276945282119</v>
      </c>
      <c r="AH10" s="896">
        <v>19221.276945282119</v>
      </c>
      <c r="AI10" s="896">
        <v>19221.276945282119</v>
      </c>
      <c r="AJ10" s="896">
        <v>19221.276945282119</v>
      </c>
      <c r="AK10" s="896">
        <v>19221.276945282119</v>
      </c>
      <c r="AL10" s="896">
        <v>19221.276945282119</v>
      </c>
      <c r="AM10" s="896">
        <v>19221.276945282119</v>
      </c>
      <c r="AN10" s="896">
        <v>19221.276945282119</v>
      </c>
      <c r="AO10" s="896">
        <v>19221.276945282119</v>
      </c>
      <c r="AP10" s="896">
        <v>19221.276945282119</v>
      </c>
      <c r="AQ10" s="896">
        <v>19221.276945282119</v>
      </c>
      <c r="AR10" s="896">
        <v>19221.276945282119</v>
      </c>
      <c r="AS10" s="896">
        <v>19221.276945282119</v>
      </c>
      <c r="AT10" s="896">
        <v>19221.276945282119</v>
      </c>
      <c r="AU10" s="896">
        <v>19221.276945282119</v>
      </c>
      <c r="AV10" s="896">
        <v>19221.276945282119</v>
      </c>
      <c r="AW10" s="896">
        <v>19221.276945282119</v>
      </c>
      <c r="AX10" s="896">
        <v>19221.276945282119</v>
      </c>
      <c r="AY10" s="896">
        <v>19221.276945282119</v>
      </c>
      <c r="AZ10" s="896">
        <v>19221.276945282119</v>
      </c>
    </row>
    <row r="11" spans="1:52" x14ac:dyDescent="0.25">
      <c r="E11" s="17" t="s">
        <v>547</v>
      </c>
      <c r="F11" s="4" t="s">
        <v>449</v>
      </c>
      <c r="G11" s="4" t="s">
        <v>545</v>
      </c>
      <c r="I11" s="896">
        <v>792664.10424905096</v>
      </c>
      <c r="J11" s="896">
        <v>806759.70734225784</v>
      </c>
      <c r="K11" s="896">
        <v>821175.66505121952</v>
      </c>
      <c r="L11" s="896">
        <v>835805.1925040175</v>
      </c>
      <c r="M11" s="896">
        <v>850648.28970065212</v>
      </c>
      <c r="N11" s="896">
        <v>862287.84073973959</v>
      </c>
      <c r="O11" s="896">
        <v>874140.96152266359</v>
      </c>
      <c r="P11" s="896">
        <v>886100.86717750574</v>
      </c>
      <c r="Q11" s="896">
        <v>898274.34257618443</v>
      </c>
      <c r="R11" s="896">
        <v>910554.60284678137</v>
      </c>
      <c r="S11" s="896">
        <v>910554.60284678137</v>
      </c>
      <c r="T11" s="896">
        <v>910554.60284678137</v>
      </c>
      <c r="U11" s="896">
        <v>910554.60284678137</v>
      </c>
      <c r="V11" s="896">
        <v>910554.60284678137</v>
      </c>
      <c r="W11" s="896">
        <v>910554.60284678137</v>
      </c>
      <c r="X11" s="896">
        <v>910554.60284678137</v>
      </c>
      <c r="Y11" s="896">
        <v>910554.60284678137</v>
      </c>
      <c r="Z11" s="896">
        <v>910554.60284678137</v>
      </c>
      <c r="AA11" s="896">
        <v>910554.60284678137</v>
      </c>
      <c r="AB11" s="896">
        <v>910554.60284678137</v>
      </c>
      <c r="AC11" s="896">
        <v>910554.60284678137</v>
      </c>
      <c r="AD11" s="896">
        <v>910554.60284678137</v>
      </c>
      <c r="AE11" s="896">
        <v>910554.60284678137</v>
      </c>
      <c r="AF11" s="896">
        <v>910554.60284678137</v>
      </c>
      <c r="AG11" s="896">
        <v>910554.60284678137</v>
      </c>
      <c r="AH11" s="896">
        <v>910554.60284678137</v>
      </c>
      <c r="AI11" s="896">
        <v>910554.60284678137</v>
      </c>
      <c r="AJ11" s="896">
        <v>910554.60284678137</v>
      </c>
      <c r="AK11" s="896">
        <v>910554.60284678137</v>
      </c>
      <c r="AL11" s="896">
        <v>910554.60284678137</v>
      </c>
      <c r="AM11" s="896">
        <v>910554.60284678137</v>
      </c>
      <c r="AN11" s="896">
        <v>910554.60284678137</v>
      </c>
      <c r="AO11" s="896">
        <v>910554.60284678137</v>
      </c>
      <c r="AP11" s="896">
        <v>910554.60284678137</v>
      </c>
      <c r="AQ11" s="896">
        <v>910554.60284678137</v>
      </c>
      <c r="AR11" s="896">
        <v>910554.60284678137</v>
      </c>
      <c r="AS11" s="896">
        <v>910554.60284678137</v>
      </c>
      <c r="AT11" s="896">
        <v>910554.60284678137</v>
      </c>
      <c r="AU11" s="896">
        <v>910554.60284678137</v>
      </c>
      <c r="AV11" s="896">
        <v>910554.60284678137</v>
      </c>
      <c r="AW11" s="896">
        <v>910554.60284678137</v>
      </c>
      <c r="AX11" s="896">
        <v>910554.60284678137</v>
      </c>
      <c r="AY11" s="896">
        <v>910554.60284678137</v>
      </c>
      <c r="AZ11" s="896">
        <v>910554.60284678137</v>
      </c>
    </row>
    <row r="12" spans="1:52" x14ac:dyDescent="0.25">
      <c r="E12" s="17" t="s">
        <v>548</v>
      </c>
      <c r="F12" s="4" t="s">
        <v>449</v>
      </c>
      <c r="G12" s="4" t="s">
        <v>545</v>
      </c>
      <c r="I12" s="896">
        <v>44102.152102230641</v>
      </c>
      <c r="J12" s="896">
        <v>44956.431077576519</v>
      </c>
      <c r="K12" s="896">
        <v>45917.494924840619</v>
      </c>
      <c r="L12" s="896">
        <v>46878.558772104727</v>
      </c>
      <c r="M12" s="896">
        <v>47946.407491287071</v>
      </c>
      <c r="N12" s="896">
        <v>48587.116722796469</v>
      </c>
      <c r="O12" s="896">
        <v>49334.61082622411</v>
      </c>
      <c r="P12" s="896">
        <v>50082.104929651745</v>
      </c>
      <c r="Q12" s="896">
        <v>50829.599033079387</v>
      </c>
      <c r="R12" s="896">
        <v>51470.308264588792</v>
      </c>
      <c r="S12" s="896">
        <v>51470.308264588792</v>
      </c>
      <c r="T12" s="896">
        <v>51470.308264588792</v>
      </c>
      <c r="U12" s="896">
        <v>51470.308264588792</v>
      </c>
      <c r="V12" s="896">
        <v>51470.308264588792</v>
      </c>
      <c r="W12" s="896">
        <v>51470.308264588792</v>
      </c>
      <c r="X12" s="896">
        <v>51470.308264588792</v>
      </c>
      <c r="Y12" s="896">
        <v>51470.308264588792</v>
      </c>
      <c r="Z12" s="896">
        <v>51470.308264588792</v>
      </c>
      <c r="AA12" s="896">
        <v>51470.308264588792</v>
      </c>
      <c r="AB12" s="896">
        <v>51470.308264588792</v>
      </c>
      <c r="AC12" s="896">
        <v>51470.308264588792</v>
      </c>
      <c r="AD12" s="896">
        <v>51470.308264588792</v>
      </c>
      <c r="AE12" s="896">
        <v>51470.308264588792</v>
      </c>
      <c r="AF12" s="896">
        <v>51470.308264588792</v>
      </c>
      <c r="AG12" s="896">
        <v>51470.308264588792</v>
      </c>
      <c r="AH12" s="896">
        <v>51470.308264588792</v>
      </c>
      <c r="AI12" s="896">
        <v>51470.308264588792</v>
      </c>
      <c r="AJ12" s="896">
        <v>51470.308264588792</v>
      </c>
      <c r="AK12" s="896">
        <v>51470.308264588792</v>
      </c>
      <c r="AL12" s="896">
        <v>51470.308264588792</v>
      </c>
      <c r="AM12" s="896">
        <v>51470.308264588792</v>
      </c>
      <c r="AN12" s="896">
        <v>51470.308264588792</v>
      </c>
      <c r="AO12" s="896">
        <v>51470.308264588792</v>
      </c>
      <c r="AP12" s="896">
        <v>51470.308264588792</v>
      </c>
      <c r="AQ12" s="896">
        <v>51470.308264588792</v>
      </c>
      <c r="AR12" s="896">
        <v>51470.308264588792</v>
      </c>
      <c r="AS12" s="896">
        <v>51470.308264588792</v>
      </c>
      <c r="AT12" s="896">
        <v>51470.308264588792</v>
      </c>
      <c r="AU12" s="896">
        <v>51470.308264588792</v>
      </c>
      <c r="AV12" s="896">
        <v>51470.308264588792</v>
      </c>
      <c r="AW12" s="896">
        <v>51470.308264588792</v>
      </c>
      <c r="AX12" s="896">
        <v>51470.308264588792</v>
      </c>
      <c r="AY12" s="896">
        <v>51470.308264588792</v>
      </c>
      <c r="AZ12" s="896">
        <v>51470.308264588792</v>
      </c>
    </row>
    <row r="13" spans="1:52" x14ac:dyDescent="0.25">
      <c r="E13" s="17" t="s">
        <v>549</v>
      </c>
      <c r="F13" s="4" t="s">
        <v>449</v>
      </c>
      <c r="G13" s="4" t="s">
        <v>545</v>
      </c>
      <c r="I13" s="896">
        <v>2307.3389093999995</v>
      </c>
      <c r="J13" s="896">
        <v>2352.0331255627116</v>
      </c>
      <c r="K13" s="896">
        <v>2402.3141187457622</v>
      </c>
      <c r="L13" s="896">
        <v>2452.5951119288129</v>
      </c>
      <c r="M13" s="896">
        <v>2508.462882132203</v>
      </c>
      <c r="N13" s="896">
        <v>2541.9835442542362</v>
      </c>
      <c r="O13" s="896">
        <v>2581.0909833966093</v>
      </c>
      <c r="P13" s="896">
        <v>2620.198422538982</v>
      </c>
      <c r="Q13" s="896">
        <v>2659.3058616813551</v>
      </c>
      <c r="R13" s="896">
        <v>2692.8265238033887</v>
      </c>
      <c r="S13" s="896">
        <v>2692.8265238033887</v>
      </c>
      <c r="T13" s="896">
        <v>2692.8265238033887</v>
      </c>
      <c r="U13" s="896">
        <v>2692.8265238033887</v>
      </c>
      <c r="V13" s="896">
        <v>2692.8265238033887</v>
      </c>
      <c r="W13" s="896">
        <v>2692.8265238033887</v>
      </c>
      <c r="X13" s="896">
        <v>2692.8265238033887</v>
      </c>
      <c r="Y13" s="896">
        <v>2692.8265238033887</v>
      </c>
      <c r="Z13" s="896">
        <v>2692.8265238033887</v>
      </c>
      <c r="AA13" s="896">
        <v>2692.8265238033887</v>
      </c>
      <c r="AB13" s="896">
        <v>2692.8265238033887</v>
      </c>
      <c r="AC13" s="896">
        <v>2692.8265238033887</v>
      </c>
      <c r="AD13" s="896">
        <v>2692.8265238033887</v>
      </c>
      <c r="AE13" s="896">
        <v>2692.8265238033887</v>
      </c>
      <c r="AF13" s="896">
        <v>2692.8265238033887</v>
      </c>
      <c r="AG13" s="896">
        <v>2692.8265238033887</v>
      </c>
      <c r="AH13" s="896">
        <v>2692.8265238033887</v>
      </c>
      <c r="AI13" s="896">
        <v>2692.8265238033887</v>
      </c>
      <c r="AJ13" s="896">
        <v>2692.8265238033887</v>
      </c>
      <c r="AK13" s="896">
        <v>2692.8265238033887</v>
      </c>
      <c r="AL13" s="896">
        <v>2692.8265238033887</v>
      </c>
      <c r="AM13" s="896">
        <v>2692.8265238033887</v>
      </c>
      <c r="AN13" s="896">
        <v>2692.8265238033887</v>
      </c>
      <c r="AO13" s="896">
        <v>2692.8265238033887</v>
      </c>
      <c r="AP13" s="896">
        <v>2692.8265238033887</v>
      </c>
      <c r="AQ13" s="896">
        <v>2692.8265238033887</v>
      </c>
      <c r="AR13" s="896">
        <v>2692.8265238033887</v>
      </c>
      <c r="AS13" s="896">
        <v>2692.8265238033887</v>
      </c>
      <c r="AT13" s="896">
        <v>2692.8265238033887</v>
      </c>
      <c r="AU13" s="896">
        <v>2692.8265238033887</v>
      </c>
      <c r="AV13" s="896">
        <v>2692.8265238033887</v>
      </c>
      <c r="AW13" s="896">
        <v>2692.8265238033887</v>
      </c>
      <c r="AX13" s="896">
        <v>2692.8265238033887</v>
      </c>
      <c r="AY13" s="896">
        <v>2692.8265238033887</v>
      </c>
      <c r="AZ13" s="896">
        <v>2692.8265238033887</v>
      </c>
    </row>
    <row r="14" spans="1:52" x14ac:dyDescent="0.25">
      <c r="B14" s="2"/>
      <c r="C14" s="2"/>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row>
    <row r="15" spans="1:52" x14ac:dyDescent="0.25">
      <c r="B15" s="2" t="s">
        <v>550</v>
      </c>
      <c r="E15" s="17"/>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row>
    <row r="16" spans="1:52" x14ac:dyDescent="0.25">
      <c r="B16" s="2"/>
      <c r="E16" s="17"/>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row>
    <row r="17" spans="2:52" x14ac:dyDescent="0.25">
      <c r="B17" s="2"/>
      <c r="D17" s="56" t="s">
        <v>551</v>
      </c>
      <c r="E17" s="17"/>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row>
    <row r="18" spans="2:52" x14ac:dyDescent="0.25">
      <c r="B18" s="2"/>
      <c r="E18" s="17"/>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row>
    <row r="19" spans="2:52" x14ac:dyDescent="0.25">
      <c r="B19" s="2"/>
      <c r="E19" s="4" t="s">
        <v>552</v>
      </c>
      <c r="F19" s="4" t="s">
        <v>553</v>
      </c>
      <c r="G19" s="4" t="s">
        <v>554</v>
      </c>
      <c r="I19" s="897">
        <v>2.5062620799999999</v>
      </c>
      <c r="J19" s="897">
        <v>2.3564017800000001</v>
      </c>
      <c r="K19" s="897">
        <v>2.2317645599999998</v>
      </c>
      <c r="L19" s="897">
        <v>2.0952621300000001</v>
      </c>
      <c r="M19" s="897">
        <v>1.96754473</v>
      </c>
      <c r="N19" s="897">
        <v>1.827111116</v>
      </c>
      <c r="O19" s="897">
        <v>1.6962926060000001</v>
      </c>
      <c r="P19" s="897">
        <v>1.5609018859999999</v>
      </c>
      <c r="Q19" s="897">
        <v>1.4342958780000001</v>
      </c>
      <c r="R19" s="897">
        <v>1.3162343249999999</v>
      </c>
      <c r="S19" s="897">
        <v>1.2119099959999999</v>
      </c>
      <c r="T19" s="897">
        <v>1.1247545699999999</v>
      </c>
      <c r="U19" s="897">
        <v>1.0459235979999999</v>
      </c>
      <c r="V19" s="897">
        <v>0.98084577500000003</v>
      </c>
      <c r="W19" s="897">
        <v>0.92660758499999996</v>
      </c>
      <c r="X19" s="897">
        <v>0.88222251699999998</v>
      </c>
      <c r="Y19" s="897">
        <v>0.847031227</v>
      </c>
      <c r="Z19" s="897">
        <v>0.81927580199999994</v>
      </c>
      <c r="AA19" s="897">
        <v>0.79793971299999999</v>
      </c>
      <c r="AB19" s="897">
        <v>0.78144313899999995</v>
      </c>
      <c r="AC19" s="897">
        <v>0.76865649399999991</v>
      </c>
      <c r="AD19" s="897">
        <v>0.76078540299999997</v>
      </c>
      <c r="AE19" s="897">
        <v>0.75534257400000004</v>
      </c>
      <c r="AF19" s="897">
        <v>0.75150157799999995</v>
      </c>
      <c r="AG19" s="897">
        <v>0.74882818799999995</v>
      </c>
      <c r="AH19" s="897">
        <v>0.74701424500000002</v>
      </c>
      <c r="AI19" s="897">
        <v>0.74578860899999999</v>
      </c>
      <c r="AJ19" s="897">
        <v>0.74492816100000003</v>
      </c>
      <c r="AK19" s="897">
        <v>0.74460099099999999</v>
      </c>
      <c r="AL19" s="897">
        <v>0.744459918</v>
      </c>
      <c r="AM19" s="897">
        <v>0.74440589000000001</v>
      </c>
      <c r="AN19" s="897">
        <v>0.74440589000000001</v>
      </c>
      <c r="AO19" s="897">
        <f>AN19</f>
        <v>0.74440589000000001</v>
      </c>
      <c r="AP19" s="897">
        <f t="shared" ref="AO19:AZ25" si="0">AO19</f>
        <v>0.74440589000000001</v>
      </c>
      <c r="AQ19" s="897">
        <f>AP19</f>
        <v>0.74440589000000001</v>
      </c>
      <c r="AR19" s="897">
        <f t="shared" si="0"/>
        <v>0.74440589000000001</v>
      </c>
      <c r="AS19" s="897">
        <f t="shared" si="0"/>
        <v>0.74440589000000001</v>
      </c>
      <c r="AT19" s="897">
        <f>AS19</f>
        <v>0.74440589000000001</v>
      </c>
      <c r="AU19" s="897">
        <f t="shared" si="0"/>
        <v>0.74440589000000001</v>
      </c>
      <c r="AV19" s="897">
        <f t="shared" si="0"/>
        <v>0.74440589000000001</v>
      </c>
      <c r="AW19" s="897">
        <f t="shared" si="0"/>
        <v>0.74440589000000001</v>
      </c>
      <c r="AX19" s="897">
        <f t="shared" si="0"/>
        <v>0.74440589000000001</v>
      </c>
      <c r="AY19" s="897">
        <f t="shared" si="0"/>
        <v>0.74440589000000001</v>
      </c>
      <c r="AZ19" s="897">
        <f t="shared" si="0"/>
        <v>0.74440589000000001</v>
      </c>
    </row>
    <row r="20" spans="2:52" x14ac:dyDescent="0.25">
      <c r="B20" s="2"/>
      <c r="E20" s="4" t="s">
        <v>555</v>
      </c>
      <c r="F20" s="4" t="s">
        <v>553</v>
      </c>
      <c r="G20" s="4" t="s">
        <v>554</v>
      </c>
      <c r="I20" s="897">
        <v>0.11968789276</v>
      </c>
      <c r="J20" s="897">
        <v>9.7720587289999994E-2</v>
      </c>
      <c r="K20" s="897">
        <v>8.0494171099999998E-2</v>
      </c>
      <c r="L20" s="897">
        <v>6.6786606419999991E-2</v>
      </c>
      <c r="M20" s="897">
        <v>5.5995663439999996E-2</v>
      </c>
      <c r="N20" s="897">
        <v>4.735711099E-2</v>
      </c>
      <c r="O20" s="897">
        <v>4.0429327939999996E-2</v>
      </c>
      <c r="P20" s="897">
        <v>3.5624631890000001E-2</v>
      </c>
      <c r="Q20" s="897">
        <v>3.1596468539999999E-2</v>
      </c>
      <c r="R20" s="897">
        <v>2.811292709E-2</v>
      </c>
      <c r="S20" s="897">
        <v>2.5098705320000001E-2</v>
      </c>
      <c r="T20" s="897">
        <v>2.2392695672000001E-2</v>
      </c>
      <c r="U20" s="897">
        <v>2.0268110689999997E-2</v>
      </c>
      <c r="V20" s="897">
        <v>1.8382335265000001E-2</v>
      </c>
      <c r="W20" s="897">
        <v>1.6727669078999998E-2</v>
      </c>
      <c r="X20" s="897">
        <v>1.5323212902E-2</v>
      </c>
      <c r="Y20" s="897">
        <v>1.4165066578999999E-2</v>
      </c>
      <c r="Z20" s="897">
        <v>1.3222228867999999E-2</v>
      </c>
      <c r="AA20" s="897">
        <v>1.2483199306999999E-2</v>
      </c>
      <c r="AB20" s="897">
        <v>1.1914276553E-2</v>
      </c>
      <c r="AC20" s="897">
        <v>1.1477859095000001E-2</v>
      </c>
      <c r="AD20" s="897">
        <v>1.1172846897E-2</v>
      </c>
      <c r="AE20" s="897">
        <v>1.0956238231999999E-2</v>
      </c>
      <c r="AF20" s="897">
        <v>1.0801432042E-2</v>
      </c>
      <c r="AG20" s="897">
        <v>1.0691627649E-2</v>
      </c>
      <c r="AH20" s="897">
        <v>1.0614024543000001E-2</v>
      </c>
      <c r="AI20" s="897">
        <v>1.0558922339E-2</v>
      </c>
      <c r="AJ20" s="897">
        <v>1.0519420759E-2</v>
      </c>
      <c r="AK20" s="897">
        <v>1.0492719692E-2</v>
      </c>
      <c r="AL20" s="897">
        <v>1.0474018945E-2</v>
      </c>
      <c r="AM20" s="897">
        <v>1.0460718411E-2</v>
      </c>
      <c r="AN20" s="897">
        <v>1.0460718411E-2</v>
      </c>
      <c r="AO20" s="897">
        <f t="shared" si="0"/>
        <v>1.0460718411E-2</v>
      </c>
      <c r="AP20" s="897">
        <f t="shared" si="0"/>
        <v>1.0460718411E-2</v>
      </c>
      <c r="AQ20" s="897">
        <f t="shared" si="0"/>
        <v>1.0460718411E-2</v>
      </c>
      <c r="AR20" s="897">
        <f t="shared" si="0"/>
        <v>1.0460718411E-2</v>
      </c>
      <c r="AS20" s="897">
        <f t="shared" si="0"/>
        <v>1.0460718411E-2</v>
      </c>
      <c r="AT20" s="897">
        <f t="shared" si="0"/>
        <v>1.0460718411E-2</v>
      </c>
      <c r="AU20" s="897">
        <f t="shared" si="0"/>
        <v>1.0460718411E-2</v>
      </c>
      <c r="AV20" s="897">
        <f t="shared" si="0"/>
        <v>1.0460718411E-2</v>
      </c>
      <c r="AW20" s="897">
        <f t="shared" si="0"/>
        <v>1.0460718411E-2</v>
      </c>
      <c r="AX20" s="897">
        <f t="shared" si="0"/>
        <v>1.0460718411E-2</v>
      </c>
      <c r="AY20" s="897">
        <f t="shared" si="0"/>
        <v>1.0460718411E-2</v>
      </c>
      <c r="AZ20" s="897">
        <f t="shared" si="0"/>
        <v>1.0460718411E-2</v>
      </c>
    </row>
    <row r="21" spans="2:52" x14ac:dyDescent="0.25">
      <c r="B21" s="2"/>
      <c r="E21" s="4" t="s">
        <v>556</v>
      </c>
      <c r="F21" s="4" t="s">
        <v>553</v>
      </c>
      <c r="G21" s="4" t="s">
        <v>554</v>
      </c>
      <c r="I21" s="897">
        <v>3.7344527000000003E-3</v>
      </c>
      <c r="J21" s="897">
        <v>3.5721785000000002E-3</v>
      </c>
      <c r="K21" s="897">
        <v>3.4477634000000001E-3</v>
      </c>
      <c r="L21" s="897">
        <v>3.3183942000000002E-3</v>
      </c>
      <c r="M21" s="897">
        <v>3.1833467999999999E-3</v>
      </c>
      <c r="N21" s="897">
        <v>3.0494648999999999E-3</v>
      </c>
      <c r="O21" s="897">
        <v>2.9202213999999999E-3</v>
      </c>
      <c r="P21" s="897">
        <v>2.7969170999999999E-3</v>
      </c>
      <c r="Q21" s="897">
        <v>2.6784236999999999E-3</v>
      </c>
      <c r="R21" s="897">
        <v>2.5626116E-3</v>
      </c>
      <c r="S21" s="897">
        <v>2.4558727000000002E-3</v>
      </c>
      <c r="T21" s="897">
        <v>2.3586595000000001E-3</v>
      </c>
      <c r="U21" s="897">
        <v>2.2637159999999998E-3</v>
      </c>
      <c r="V21" s="897">
        <v>2.1849307000000001E-3</v>
      </c>
      <c r="W21" s="897">
        <v>2.1181507000000003E-3</v>
      </c>
      <c r="X21" s="897">
        <v>2.0632046999999997E-3</v>
      </c>
      <c r="Y21" s="897">
        <v>2.0178647999999997E-3</v>
      </c>
      <c r="Z21" s="897">
        <v>1.9771012999999999E-3</v>
      </c>
      <c r="AA21" s="897">
        <v>1.9473753E-3</v>
      </c>
      <c r="AB21" s="897">
        <v>1.9250783999999999E-3</v>
      </c>
      <c r="AC21" s="897">
        <v>1.9080130000000001E-3</v>
      </c>
      <c r="AD21" s="897">
        <v>1.8957959999999999E-3</v>
      </c>
      <c r="AE21" s="897">
        <v>1.8875909000000001E-3</v>
      </c>
      <c r="AF21" s="897">
        <v>1.8817242999999999E-3</v>
      </c>
      <c r="AG21" s="897">
        <v>1.8775108E-3</v>
      </c>
      <c r="AH21" s="897">
        <v>1.8745272E-3</v>
      </c>
      <c r="AI21" s="897">
        <v>1.8722995E-3</v>
      </c>
      <c r="AJ21" s="897">
        <v>1.8705859E-3</v>
      </c>
      <c r="AK21" s="897">
        <v>1.8695779E-3</v>
      </c>
      <c r="AL21" s="897">
        <v>1.8687916000000001E-3</v>
      </c>
      <c r="AM21" s="897">
        <v>1.8681163000000001E-3</v>
      </c>
      <c r="AN21" s="897">
        <v>1.8681163000000001E-3</v>
      </c>
      <c r="AO21" s="897">
        <f t="shared" ref="AO21:AZ21" si="1">AN21</f>
        <v>1.8681163000000001E-3</v>
      </c>
      <c r="AP21" s="897">
        <f t="shared" si="1"/>
        <v>1.8681163000000001E-3</v>
      </c>
      <c r="AQ21" s="897">
        <f t="shared" si="1"/>
        <v>1.8681163000000001E-3</v>
      </c>
      <c r="AR21" s="897">
        <f t="shared" si="1"/>
        <v>1.8681163000000001E-3</v>
      </c>
      <c r="AS21" s="897">
        <f t="shared" si="1"/>
        <v>1.8681163000000001E-3</v>
      </c>
      <c r="AT21" s="897">
        <f t="shared" si="1"/>
        <v>1.8681163000000001E-3</v>
      </c>
      <c r="AU21" s="897">
        <f t="shared" si="1"/>
        <v>1.8681163000000001E-3</v>
      </c>
      <c r="AV21" s="897">
        <f t="shared" si="1"/>
        <v>1.8681163000000001E-3</v>
      </c>
      <c r="AW21" s="897">
        <f t="shared" si="1"/>
        <v>1.8681163000000001E-3</v>
      </c>
      <c r="AX21" s="897">
        <f t="shared" si="1"/>
        <v>1.8681163000000001E-3</v>
      </c>
      <c r="AY21" s="897">
        <f t="shared" si="1"/>
        <v>1.8681163000000001E-3</v>
      </c>
      <c r="AZ21" s="897">
        <f t="shared" si="1"/>
        <v>1.8681163000000001E-3</v>
      </c>
    </row>
    <row r="22" spans="2:52" x14ac:dyDescent="0.25">
      <c r="B22" s="2"/>
      <c r="E22" s="4" t="s">
        <v>557</v>
      </c>
      <c r="F22" s="4" t="s">
        <v>553</v>
      </c>
      <c r="G22" s="4" t="s">
        <v>554</v>
      </c>
      <c r="I22" s="897">
        <v>4.2202105E-3</v>
      </c>
      <c r="J22" s="897">
        <v>4.0367247999999996E-3</v>
      </c>
      <c r="K22" s="897">
        <v>3.8960474000000003E-3</v>
      </c>
      <c r="L22" s="897">
        <v>3.7497921000000001E-3</v>
      </c>
      <c r="M22" s="897">
        <v>3.5970934000000001E-3</v>
      </c>
      <c r="N22" s="897">
        <v>3.4457519999999998E-3</v>
      </c>
      <c r="O22" s="897">
        <v>3.2996541E-3</v>
      </c>
      <c r="P22" s="897">
        <v>3.1602917999999998E-3</v>
      </c>
      <c r="Q22" s="897">
        <v>3.0263757999999998E-3</v>
      </c>
      <c r="R22" s="897">
        <v>2.8955039000000001E-3</v>
      </c>
      <c r="S22" s="897">
        <v>2.7748745999999999E-3</v>
      </c>
      <c r="T22" s="897">
        <v>2.665031E-3</v>
      </c>
      <c r="U22" s="897">
        <v>2.5577496E-3</v>
      </c>
      <c r="V22" s="897">
        <v>2.4687229999999999E-3</v>
      </c>
      <c r="W22" s="897">
        <v>2.3932642E-3</v>
      </c>
      <c r="X22" s="897">
        <v>2.3311815E-3</v>
      </c>
      <c r="Y22" s="897">
        <v>2.2799448000000002E-3</v>
      </c>
      <c r="Z22" s="897">
        <v>2.2338892999999999E-3</v>
      </c>
      <c r="AA22" s="897">
        <v>2.2002927000000002E-3</v>
      </c>
      <c r="AB22" s="897">
        <v>2.1751127999999997E-3</v>
      </c>
      <c r="AC22" s="897">
        <v>2.1558298E-3</v>
      </c>
      <c r="AD22" s="897">
        <v>2.1420202000000002E-3</v>
      </c>
      <c r="AE22" s="897">
        <v>2.1327466000000002E-3</v>
      </c>
      <c r="AF22" s="897">
        <v>2.1261139000000001E-3</v>
      </c>
      <c r="AG22" s="897">
        <v>2.1213562000000001E-3</v>
      </c>
      <c r="AH22" s="897">
        <v>2.1179893999999999E-3</v>
      </c>
      <c r="AI22" s="897">
        <v>2.1154693999999997E-3</v>
      </c>
      <c r="AJ22" s="897">
        <v>2.1135340999999998E-3</v>
      </c>
      <c r="AK22" s="897">
        <v>2.112395E-3</v>
      </c>
      <c r="AL22" s="897">
        <v>2.1115079999999998E-3</v>
      </c>
      <c r="AM22" s="897">
        <v>2.1107419000000001E-3</v>
      </c>
      <c r="AN22" s="897">
        <v>2.1107419000000001E-3</v>
      </c>
      <c r="AO22" s="897">
        <f t="shared" si="0"/>
        <v>2.1107419000000001E-3</v>
      </c>
      <c r="AP22" s="897">
        <f t="shared" si="0"/>
        <v>2.1107419000000001E-3</v>
      </c>
      <c r="AQ22" s="897">
        <f t="shared" si="0"/>
        <v>2.1107419000000001E-3</v>
      </c>
      <c r="AR22" s="897">
        <f t="shared" si="0"/>
        <v>2.1107419000000001E-3</v>
      </c>
      <c r="AS22" s="897">
        <f t="shared" si="0"/>
        <v>2.1107419000000001E-3</v>
      </c>
      <c r="AT22" s="897">
        <f t="shared" si="0"/>
        <v>2.1107419000000001E-3</v>
      </c>
      <c r="AU22" s="897">
        <f t="shared" si="0"/>
        <v>2.1107419000000001E-3</v>
      </c>
      <c r="AV22" s="897">
        <f t="shared" si="0"/>
        <v>2.1107419000000001E-3</v>
      </c>
      <c r="AW22" s="897">
        <f t="shared" si="0"/>
        <v>2.1107419000000001E-3</v>
      </c>
      <c r="AX22" s="897">
        <f t="shared" si="0"/>
        <v>2.1107419000000001E-3</v>
      </c>
      <c r="AY22" s="897">
        <f t="shared" si="0"/>
        <v>2.1107419000000001E-3</v>
      </c>
      <c r="AZ22" s="897">
        <f t="shared" si="0"/>
        <v>2.1107419000000001E-3</v>
      </c>
    </row>
    <row r="23" spans="2:52" x14ac:dyDescent="0.25">
      <c r="B23" s="2"/>
      <c r="E23" s="4" t="s">
        <v>558</v>
      </c>
      <c r="F23" s="4" t="s">
        <v>553</v>
      </c>
      <c r="G23" s="4" t="s">
        <v>554</v>
      </c>
      <c r="I23" s="897">
        <v>2.4625599999999999E-3</v>
      </c>
      <c r="J23" s="897">
        <v>2.3863000000000001E-3</v>
      </c>
      <c r="K23" s="897">
        <v>2.30846E-3</v>
      </c>
      <c r="L23" s="897">
        <v>2.2285600000000001E-3</v>
      </c>
      <c r="M23" s="897">
        <v>2.1479699999999999E-3</v>
      </c>
      <c r="N23" s="897">
        <v>2.0661199999999998E-3</v>
      </c>
      <c r="O23" s="897">
        <v>1.9906799999999999E-3</v>
      </c>
      <c r="P23" s="897">
        <v>1.9212000000000001E-3</v>
      </c>
      <c r="Q23" s="897">
        <v>1.85841E-3</v>
      </c>
      <c r="R23" s="897">
        <v>1.80233E-3</v>
      </c>
      <c r="S23" s="897">
        <v>1.7529500000000001E-3</v>
      </c>
      <c r="T23" s="897">
        <v>1.70959E-3</v>
      </c>
      <c r="U23" s="897">
        <v>1.67282E-3</v>
      </c>
      <c r="V23" s="897">
        <v>1.64157E-3</v>
      </c>
      <c r="W23" s="897">
        <v>1.61499E-3</v>
      </c>
      <c r="X23" s="897">
        <v>1.5929200000000001E-3</v>
      </c>
      <c r="Y23" s="897">
        <v>1.5749200000000001E-3</v>
      </c>
      <c r="Z23" s="897">
        <v>1.56062E-3</v>
      </c>
      <c r="AA23" s="897">
        <v>1.5497E-3</v>
      </c>
      <c r="AB23" s="897">
        <v>1.54177E-3</v>
      </c>
      <c r="AC23" s="897">
        <v>1.5361000000000001E-3</v>
      </c>
      <c r="AD23" s="897">
        <v>1.53174E-3</v>
      </c>
      <c r="AE23" s="897">
        <v>1.5286E-3</v>
      </c>
      <c r="AF23" s="897">
        <v>1.52633E-3</v>
      </c>
      <c r="AG23" s="897">
        <v>1.52468E-3</v>
      </c>
      <c r="AH23" s="897">
        <v>1.52348E-3</v>
      </c>
      <c r="AI23" s="897">
        <v>1.5225900000000001E-3</v>
      </c>
      <c r="AJ23" s="897">
        <v>1.52192E-3</v>
      </c>
      <c r="AK23" s="897">
        <v>1.5214200000000001E-3</v>
      </c>
      <c r="AL23" s="897">
        <v>1.5210099999999999E-3</v>
      </c>
      <c r="AM23" s="897">
        <v>1.5206900000000001E-3</v>
      </c>
      <c r="AN23" s="897">
        <v>1.5206900000000001E-3</v>
      </c>
      <c r="AO23" s="897">
        <f t="shared" si="0"/>
        <v>1.5206900000000001E-3</v>
      </c>
      <c r="AP23" s="897">
        <f t="shared" si="0"/>
        <v>1.5206900000000001E-3</v>
      </c>
      <c r="AQ23" s="897">
        <f t="shared" si="0"/>
        <v>1.5206900000000001E-3</v>
      </c>
      <c r="AR23" s="897">
        <f t="shared" si="0"/>
        <v>1.5206900000000001E-3</v>
      </c>
      <c r="AS23" s="897">
        <f t="shared" si="0"/>
        <v>1.5206900000000001E-3</v>
      </c>
      <c r="AT23" s="897">
        <f t="shared" si="0"/>
        <v>1.5206900000000001E-3</v>
      </c>
      <c r="AU23" s="897">
        <f t="shared" si="0"/>
        <v>1.5206900000000001E-3</v>
      </c>
      <c r="AV23" s="897">
        <f t="shared" si="0"/>
        <v>1.5206900000000001E-3</v>
      </c>
      <c r="AW23" s="897">
        <f t="shared" si="0"/>
        <v>1.5206900000000001E-3</v>
      </c>
      <c r="AX23" s="897">
        <f t="shared" si="0"/>
        <v>1.5206900000000001E-3</v>
      </c>
      <c r="AY23" s="897">
        <f t="shared" si="0"/>
        <v>1.5206900000000001E-3</v>
      </c>
      <c r="AZ23" s="897">
        <f t="shared" si="0"/>
        <v>1.5206900000000001E-3</v>
      </c>
    </row>
    <row r="24" spans="2:52" x14ac:dyDescent="0.25">
      <c r="B24" s="2"/>
      <c r="E24" s="4" t="s">
        <v>559</v>
      </c>
      <c r="F24" s="4" t="s">
        <v>553</v>
      </c>
      <c r="G24" s="4" t="s">
        <v>554</v>
      </c>
      <c r="I24" s="897">
        <v>1.9054077999999999E-2</v>
      </c>
      <c r="J24" s="897">
        <v>1.5669240000000001E-2</v>
      </c>
      <c r="K24" s="897">
        <v>1.3128091999999999E-2</v>
      </c>
      <c r="L24" s="897">
        <v>1.1154859E-2</v>
      </c>
      <c r="M24" s="897">
        <v>9.6425360000000002E-3</v>
      </c>
      <c r="N24" s="897">
        <v>8.4467529999999996E-3</v>
      </c>
      <c r="O24" s="897">
        <v>7.4893622000000003E-3</v>
      </c>
      <c r="P24" s="897">
        <v>6.8108205000000002E-3</v>
      </c>
      <c r="Q24" s="897">
        <v>6.2298967000000002E-3</v>
      </c>
      <c r="R24" s="897">
        <v>5.7164329999999999E-3</v>
      </c>
      <c r="S24" s="897">
        <v>5.2644521000000007E-3</v>
      </c>
      <c r="T24" s="897">
        <v>4.8473758000000004E-3</v>
      </c>
      <c r="U24" s="897">
        <v>4.5300460000000002E-3</v>
      </c>
      <c r="V24" s="897">
        <v>4.2395367999999998E-3</v>
      </c>
      <c r="W24" s="897">
        <v>3.9771254000000008E-3</v>
      </c>
      <c r="X24" s="897">
        <v>3.7441397000000003E-3</v>
      </c>
      <c r="Y24" s="897">
        <v>3.5505901999999998E-3</v>
      </c>
      <c r="Z24" s="897">
        <v>3.3923255E-3</v>
      </c>
      <c r="AA24" s="897">
        <v>3.2668615E-3</v>
      </c>
      <c r="AB24" s="897">
        <v>3.1679891E-3</v>
      </c>
      <c r="AC24" s="897">
        <v>3.0895395999999999E-3</v>
      </c>
      <c r="AD24" s="897">
        <v>3.0374796999999999E-3</v>
      </c>
      <c r="AE24" s="897">
        <v>3.0007978999999998E-3</v>
      </c>
      <c r="AF24" s="897">
        <v>2.9745199E-3</v>
      </c>
      <c r="AG24" s="897">
        <v>2.9559207000000001E-3</v>
      </c>
      <c r="AH24" s="897">
        <v>2.9428225000000001E-3</v>
      </c>
      <c r="AI24" s="897">
        <v>2.9335329999999999E-3</v>
      </c>
      <c r="AJ24" s="897">
        <v>2.9269687000000001E-3</v>
      </c>
      <c r="AK24" s="897">
        <v>2.9226530999999999E-3</v>
      </c>
      <c r="AL24" s="897">
        <v>2.9197861999999998E-3</v>
      </c>
      <c r="AM24" s="897">
        <v>2.9176992999999998E-3</v>
      </c>
      <c r="AN24" s="897">
        <v>2.9176992999999998E-3</v>
      </c>
      <c r="AO24" s="897">
        <f t="shared" si="0"/>
        <v>2.9176992999999998E-3</v>
      </c>
      <c r="AP24" s="897">
        <f t="shared" si="0"/>
        <v>2.9176992999999998E-3</v>
      </c>
      <c r="AQ24" s="897">
        <f t="shared" si="0"/>
        <v>2.9176992999999998E-3</v>
      </c>
      <c r="AR24" s="897">
        <f t="shared" si="0"/>
        <v>2.9176992999999998E-3</v>
      </c>
      <c r="AS24" s="897">
        <f t="shared" si="0"/>
        <v>2.9176992999999998E-3</v>
      </c>
      <c r="AT24" s="897">
        <f t="shared" si="0"/>
        <v>2.9176992999999998E-3</v>
      </c>
      <c r="AU24" s="897">
        <f t="shared" si="0"/>
        <v>2.9176992999999998E-3</v>
      </c>
      <c r="AV24" s="897">
        <f t="shared" si="0"/>
        <v>2.9176992999999998E-3</v>
      </c>
      <c r="AW24" s="897">
        <f t="shared" si="0"/>
        <v>2.9176992999999998E-3</v>
      </c>
      <c r="AX24" s="897">
        <f t="shared" si="0"/>
        <v>2.9176992999999998E-3</v>
      </c>
      <c r="AY24" s="897">
        <f t="shared" si="0"/>
        <v>2.9176992999999998E-3</v>
      </c>
      <c r="AZ24" s="897">
        <f t="shared" si="0"/>
        <v>2.9176992999999998E-3</v>
      </c>
    </row>
    <row r="25" spans="2:52" x14ac:dyDescent="0.25">
      <c r="B25" s="2"/>
      <c r="E25" s="4" t="s">
        <v>560</v>
      </c>
      <c r="F25" s="4" t="s">
        <v>553</v>
      </c>
      <c r="G25" s="4" t="s">
        <v>554</v>
      </c>
      <c r="I25" s="896">
        <v>369.97</v>
      </c>
      <c r="J25" s="896">
        <v>358.38499999999999</v>
      </c>
      <c r="K25" s="896">
        <v>346.51</v>
      </c>
      <c r="L25" s="896">
        <v>334.44299999999998</v>
      </c>
      <c r="M25" s="896">
        <v>322.286</v>
      </c>
      <c r="N25" s="896">
        <v>309.93799999999999</v>
      </c>
      <c r="O25" s="896">
        <v>298.55900000000003</v>
      </c>
      <c r="P25" s="896">
        <v>288.07499999999999</v>
      </c>
      <c r="Q25" s="896">
        <v>278.61500000000001</v>
      </c>
      <c r="R25" s="896">
        <v>270.17700000000002</v>
      </c>
      <c r="S25" s="896">
        <v>262.74700000000001</v>
      </c>
      <c r="T25" s="896">
        <v>256.31200000000001</v>
      </c>
      <c r="U25" s="896">
        <v>250.78700000000001</v>
      </c>
      <c r="V25" s="896">
        <v>246.09</v>
      </c>
      <c r="W25" s="896">
        <v>242.09299999999999</v>
      </c>
      <c r="X25" s="896">
        <v>238.77500000000001</v>
      </c>
      <c r="Y25" s="896">
        <v>236.07499999999999</v>
      </c>
      <c r="Z25" s="896">
        <v>233.928</v>
      </c>
      <c r="AA25" s="896">
        <v>232.27699999999999</v>
      </c>
      <c r="AB25" s="896">
        <v>231.042</v>
      </c>
      <c r="AC25" s="896">
        <v>230.136</v>
      </c>
      <c r="AD25" s="896">
        <v>229.505</v>
      </c>
      <c r="AE25" s="896">
        <v>229.05699999999999</v>
      </c>
      <c r="AF25" s="896">
        <v>228.74</v>
      </c>
      <c r="AG25" s="896">
        <v>228.51900000000001</v>
      </c>
      <c r="AH25" s="896">
        <v>228.36500000000001</v>
      </c>
      <c r="AI25" s="896">
        <v>228.25800000000001</v>
      </c>
      <c r="AJ25" s="896">
        <v>228.18600000000001</v>
      </c>
      <c r="AK25" s="896">
        <v>228.137</v>
      </c>
      <c r="AL25" s="896">
        <v>228.10400000000001</v>
      </c>
      <c r="AM25" s="896">
        <v>228.08199999999999</v>
      </c>
      <c r="AN25" s="896">
        <v>228.08199999999999</v>
      </c>
      <c r="AO25" s="896">
        <f t="shared" si="0"/>
        <v>228.08199999999999</v>
      </c>
      <c r="AP25" s="896">
        <f t="shared" si="0"/>
        <v>228.08199999999999</v>
      </c>
      <c r="AQ25" s="896">
        <f t="shared" si="0"/>
        <v>228.08199999999999</v>
      </c>
      <c r="AR25" s="896">
        <f t="shared" si="0"/>
        <v>228.08199999999999</v>
      </c>
      <c r="AS25" s="896">
        <f t="shared" si="0"/>
        <v>228.08199999999999</v>
      </c>
      <c r="AT25" s="896">
        <f t="shared" si="0"/>
        <v>228.08199999999999</v>
      </c>
      <c r="AU25" s="896">
        <f t="shared" si="0"/>
        <v>228.08199999999999</v>
      </c>
      <c r="AV25" s="896">
        <f t="shared" si="0"/>
        <v>228.08199999999999</v>
      </c>
      <c r="AW25" s="896">
        <f t="shared" si="0"/>
        <v>228.08199999999999</v>
      </c>
      <c r="AX25" s="896">
        <f t="shared" si="0"/>
        <v>228.08199999999999</v>
      </c>
      <c r="AY25" s="896">
        <f t="shared" si="0"/>
        <v>228.08199999999999</v>
      </c>
      <c r="AZ25" s="896">
        <f t="shared" si="0"/>
        <v>228.08199999999999</v>
      </c>
    </row>
    <row r="26" spans="2:52" x14ac:dyDescent="0.25">
      <c r="B26" s="2"/>
      <c r="E26" s="17"/>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row>
    <row r="27" spans="2:52" x14ac:dyDescent="0.25">
      <c r="B27" s="2"/>
      <c r="D27" s="56" t="s">
        <v>561</v>
      </c>
      <c r="E27" s="17"/>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row>
    <row r="28" spans="2:52" x14ac:dyDescent="0.25">
      <c r="B28" s="2"/>
      <c r="E28" s="17"/>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row>
    <row r="29" spans="2:52" x14ac:dyDescent="0.25">
      <c r="B29" s="2"/>
      <c r="E29" s="4" t="s">
        <v>552</v>
      </c>
      <c r="F29" s="4" t="s">
        <v>553</v>
      </c>
      <c r="G29" s="4" t="s">
        <v>554</v>
      </c>
      <c r="I29" s="897">
        <v>2.1830926499999999</v>
      </c>
      <c r="J29" s="897">
        <v>2.0571051299999996</v>
      </c>
      <c r="K29" s="897">
        <v>1.95205848</v>
      </c>
      <c r="L29" s="897">
        <v>1.8374176469999999</v>
      </c>
      <c r="M29" s="897">
        <v>1.7297208040000001</v>
      </c>
      <c r="N29" s="897">
        <v>1.6119090389999999</v>
      </c>
      <c r="O29" s="897">
        <v>1.5019714630000001</v>
      </c>
      <c r="P29" s="897">
        <v>1.3883821269999999</v>
      </c>
      <c r="Q29" s="897">
        <v>1.2819966600000001</v>
      </c>
      <c r="R29" s="897">
        <v>1.1827248989999999</v>
      </c>
      <c r="S29" s="897">
        <v>1.0949391830000001</v>
      </c>
      <c r="T29" s="897">
        <v>1.021620969</v>
      </c>
      <c r="U29" s="897">
        <v>0.95527348400000001</v>
      </c>
      <c r="V29" s="897">
        <v>0.90042697899999991</v>
      </c>
      <c r="W29" s="897">
        <v>0.85461416800000001</v>
      </c>
      <c r="X29" s="897">
        <v>0.81704664299999996</v>
      </c>
      <c r="Y29" s="897">
        <v>0.78720513400000003</v>
      </c>
      <c r="Z29" s="897">
        <v>0.76363288299999998</v>
      </c>
      <c r="AA29" s="897">
        <v>0.74548144900000002</v>
      </c>
      <c r="AB29" s="897">
        <v>0.73140713400000001</v>
      </c>
      <c r="AC29" s="897">
        <v>0.72046544700000004</v>
      </c>
      <c r="AD29" s="897">
        <v>0.71378997799999999</v>
      </c>
      <c r="AE29" s="897">
        <v>0.70918258300000003</v>
      </c>
      <c r="AF29" s="897">
        <v>0.70593589599999995</v>
      </c>
      <c r="AG29" s="897">
        <v>0.70368072400000004</v>
      </c>
      <c r="AH29" s="897">
        <v>0.70215593100000007</v>
      </c>
      <c r="AI29" s="897">
        <v>0.70113139899999999</v>
      </c>
      <c r="AJ29" s="897">
        <v>0.700419028</v>
      </c>
      <c r="AK29" s="897">
        <v>0.70015489100000006</v>
      </c>
      <c r="AL29" s="897">
        <v>0.70005183799999993</v>
      </c>
      <c r="AM29" s="897">
        <v>0.70001982099999993</v>
      </c>
      <c r="AN29" s="897">
        <v>0.70001982099999993</v>
      </c>
      <c r="AO29" s="897">
        <f t="shared" ref="AO29:AZ35" si="2">AN29</f>
        <v>0.70001982099999993</v>
      </c>
      <c r="AP29" s="897">
        <f t="shared" si="2"/>
        <v>0.70001982099999993</v>
      </c>
      <c r="AQ29" s="897">
        <f t="shared" si="2"/>
        <v>0.70001982099999993</v>
      </c>
      <c r="AR29" s="897">
        <f t="shared" si="2"/>
        <v>0.70001982099999993</v>
      </c>
      <c r="AS29" s="897">
        <f t="shared" si="2"/>
        <v>0.70001982099999993</v>
      </c>
      <c r="AT29" s="897">
        <f t="shared" si="2"/>
        <v>0.70001982099999993</v>
      </c>
      <c r="AU29" s="897">
        <f t="shared" si="2"/>
        <v>0.70001982099999993</v>
      </c>
      <c r="AV29" s="897">
        <f t="shared" si="2"/>
        <v>0.70001982099999993</v>
      </c>
      <c r="AW29" s="897">
        <f t="shared" si="2"/>
        <v>0.70001982099999993</v>
      </c>
      <c r="AX29" s="897">
        <f t="shared" si="2"/>
        <v>0.70001982099999993</v>
      </c>
      <c r="AY29" s="897">
        <f t="shared" si="2"/>
        <v>0.70001982099999993</v>
      </c>
      <c r="AZ29" s="897">
        <f t="shared" si="2"/>
        <v>0.70001982099999993</v>
      </c>
    </row>
    <row r="30" spans="2:52" x14ac:dyDescent="0.25">
      <c r="B30" s="2"/>
      <c r="E30" s="4" t="s">
        <v>555</v>
      </c>
      <c r="F30" s="4" t="s">
        <v>553</v>
      </c>
      <c r="G30" s="4" t="s">
        <v>554</v>
      </c>
      <c r="I30" s="897">
        <v>0.10521929755000001</v>
      </c>
      <c r="J30" s="897">
        <v>8.6930143380000005E-2</v>
      </c>
      <c r="K30" s="897">
        <v>7.2602847469999995E-2</v>
      </c>
      <c r="L30" s="897">
        <v>6.118007675E-2</v>
      </c>
      <c r="M30" s="897">
        <v>5.217390693E-2</v>
      </c>
      <c r="N30" s="897">
        <v>4.4904810319999995E-2</v>
      </c>
      <c r="O30" s="897">
        <v>3.905287122E-2</v>
      </c>
      <c r="P30" s="897">
        <v>3.4978204960000002E-2</v>
      </c>
      <c r="Q30" s="897">
        <v>3.1539765549999994E-2</v>
      </c>
      <c r="R30" s="897">
        <v>2.8548644120000001E-2</v>
      </c>
      <c r="S30" s="897">
        <v>2.5946339000000002E-2</v>
      </c>
      <c r="T30" s="897">
        <v>2.3597643867000001E-2</v>
      </c>
      <c r="U30" s="897">
        <v>2.1745269774000001E-2</v>
      </c>
      <c r="V30" s="897">
        <v>2.0094103731000002E-2</v>
      </c>
      <c r="W30" s="897">
        <v>1.8638845524000001E-2</v>
      </c>
      <c r="X30" s="897">
        <v>1.7399395947999999E-2</v>
      </c>
      <c r="Y30" s="897">
        <v>1.6374854966999999E-2</v>
      </c>
      <c r="Z30" s="897">
        <v>1.5539221543E-2</v>
      </c>
      <c r="AA30" s="897">
        <v>1.4883495315E-2</v>
      </c>
      <c r="AB30" s="897">
        <v>1.4377675082E-2</v>
      </c>
      <c r="AC30" s="897">
        <v>1.3988659521999999E-2</v>
      </c>
      <c r="AD30" s="897">
        <v>1.3716648643E-2</v>
      </c>
      <c r="AE30" s="897">
        <v>1.3523440914999999E-2</v>
      </c>
      <c r="AF30" s="897">
        <v>1.3385135384E-2</v>
      </c>
      <c r="AG30" s="897">
        <v>1.3286731446999999E-2</v>
      </c>
      <c r="AH30" s="897">
        <v>1.3216928656E-2</v>
      </c>
      <c r="AI30" s="897">
        <v>1.3167026662E-2</v>
      </c>
      <c r="AJ30" s="897">
        <v>1.3131225227E-2</v>
      </c>
      <c r="AK30" s="897">
        <v>1.3106424237E-2</v>
      </c>
      <c r="AL30" s="897">
        <v>1.3088923536E-2</v>
      </c>
      <c r="AM30" s="897">
        <v>1.3076123024E-2</v>
      </c>
      <c r="AN30" s="897">
        <v>1.3076123024E-2</v>
      </c>
      <c r="AO30" s="897">
        <f t="shared" si="2"/>
        <v>1.3076123024E-2</v>
      </c>
      <c r="AP30" s="897">
        <f t="shared" si="2"/>
        <v>1.3076123024E-2</v>
      </c>
      <c r="AQ30" s="897">
        <f t="shared" si="2"/>
        <v>1.3076123024E-2</v>
      </c>
      <c r="AR30" s="897">
        <f t="shared" si="2"/>
        <v>1.3076123024E-2</v>
      </c>
      <c r="AS30" s="897">
        <f t="shared" si="2"/>
        <v>1.3076123024E-2</v>
      </c>
      <c r="AT30" s="897">
        <f t="shared" si="2"/>
        <v>1.3076123024E-2</v>
      </c>
      <c r="AU30" s="897">
        <f t="shared" si="2"/>
        <v>1.3076123024E-2</v>
      </c>
      <c r="AV30" s="897">
        <f t="shared" si="2"/>
        <v>1.3076123024E-2</v>
      </c>
      <c r="AW30" s="897">
        <f t="shared" si="2"/>
        <v>1.3076123024E-2</v>
      </c>
      <c r="AX30" s="897">
        <f t="shared" si="2"/>
        <v>1.3076123024E-2</v>
      </c>
      <c r="AY30" s="897">
        <f t="shared" si="2"/>
        <v>1.3076123024E-2</v>
      </c>
      <c r="AZ30" s="897">
        <f t="shared" si="2"/>
        <v>1.3076123024E-2</v>
      </c>
    </row>
    <row r="31" spans="2:52" x14ac:dyDescent="0.25">
      <c r="B31" s="2"/>
      <c r="E31" s="4" t="s">
        <v>556</v>
      </c>
      <c r="F31" s="4" t="s">
        <v>553</v>
      </c>
      <c r="G31" s="4" t="s">
        <v>554</v>
      </c>
      <c r="I31" s="897">
        <v>3.1803833000000003E-3</v>
      </c>
      <c r="J31" s="897">
        <v>3.0397254999999998E-3</v>
      </c>
      <c r="K31" s="897">
        <v>2.9340144000000001E-3</v>
      </c>
      <c r="L31" s="897">
        <v>2.8248389E-3</v>
      </c>
      <c r="M31" s="897">
        <v>2.7123229E-3</v>
      </c>
      <c r="N31" s="897">
        <v>2.5991469E-3</v>
      </c>
      <c r="O31" s="897">
        <v>2.4905486000000002E-3</v>
      </c>
      <c r="P31" s="897">
        <v>2.3864577000000001E-3</v>
      </c>
      <c r="Q31" s="897">
        <v>2.2864315E-3</v>
      </c>
      <c r="R31" s="897">
        <v>2.1881187E-3</v>
      </c>
      <c r="S31" s="897">
        <v>2.0976393000000002E-3</v>
      </c>
      <c r="T31" s="897">
        <v>2.0149013E-3</v>
      </c>
      <c r="U31" s="897">
        <v>1.9338984E-3</v>
      </c>
      <c r="V31" s="897">
        <v>1.8668462E-3</v>
      </c>
      <c r="W31" s="897">
        <v>1.8099546999999999E-3</v>
      </c>
      <c r="X31" s="897">
        <v>1.7630021000000001E-3</v>
      </c>
      <c r="Y31" s="897">
        <v>1.7242645999999999E-3</v>
      </c>
      <c r="Z31" s="897">
        <v>1.6894282E-3</v>
      </c>
      <c r="AA31" s="897">
        <v>1.6640264999999998E-3</v>
      </c>
      <c r="AB31" s="897">
        <v>1.6449754E-3</v>
      </c>
      <c r="AC31" s="897">
        <v>1.6303896000000001E-3</v>
      </c>
      <c r="AD31" s="897">
        <v>1.6199468E-3</v>
      </c>
      <c r="AE31" s="897">
        <v>1.6129410999999999E-3</v>
      </c>
      <c r="AF31" s="897">
        <v>1.6079212999999999E-3</v>
      </c>
      <c r="AG31" s="897">
        <v>1.6043226999999998E-3</v>
      </c>
      <c r="AH31" s="897">
        <v>1.6017824999999999E-3</v>
      </c>
      <c r="AI31" s="897">
        <v>1.5998674E-3</v>
      </c>
      <c r="AJ31" s="897">
        <v>1.5984158E-3</v>
      </c>
      <c r="AK31" s="897">
        <v>1.5975488999999999E-3</v>
      </c>
      <c r="AL31" s="897">
        <v>1.5968735999999999E-3</v>
      </c>
      <c r="AM31" s="897">
        <v>1.596299E-3</v>
      </c>
      <c r="AN31" s="897">
        <v>1.596299E-3</v>
      </c>
      <c r="AO31" s="897">
        <f t="shared" si="2"/>
        <v>1.596299E-3</v>
      </c>
      <c r="AP31" s="897">
        <f t="shared" si="2"/>
        <v>1.596299E-3</v>
      </c>
      <c r="AQ31" s="897">
        <f t="shared" si="2"/>
        <v>1.596299E-3</v>
      </c>
      <c r="AR31" s="897">
        <f t="shared" si="2"/>
        <v>1.596299E-3</v>
      </c>
      <c r="AS31" s="897">
        <f t="shared" si="2"/>
        <v>1.596299E-3</v>
      </c>
      <c r="AT31" s="897">
        <f t="shared" si="2"/>
        <v>1.596299E-3</v>
      </c>
      <c r="AU31" s="897">
        <f t="shared" si="2"/>
        <v>1.596299E-3</v>
      </c>
      <c r="AV31" s="897">
        <f t="shared" si="2"/>
        <v>1.596299E-3</v>
      </c>
      <c r="AW31" s="897">
        <f t="shared" si="2"/>
        <v>1.596299E-3</v>
      </c>
      <c r="AX31" s="897">
        <f t="shared" si="2"/>
        <v>1.596299E-3</v>
      </c>
      <c r="AY31" s="897">
        <f t="shared" si="2"/>
        <v>1.596299E-3</v>
      </c>
      <c r="AZ31" s="897">
        <f t="shared" si="2"/>
        <v>1.596299E-3</v>
      </c>
    </row>
    <row r="32" spans="2:52" x14ac:dyDescent="0.25">
      <c r="B32" s="2"/>
      <c r="E32" s="4" t="s">
        <v>557</v>
      </c>
      <c r="F32" s="4" t="s">
        <v>553</v>
      </c>
      <c r="G32" s="4" t="s">
        <v>554</v>
      </c>
      <c r="I32" s="897">
        <v>3.5940672000000003E-3</v>
      </c>
      <c r="J32" s="897">
        <v>3.4350207999999998E-3</v>
      </c>
      <c r="K32" s="897">
        <v>3.3154971000000002E-3</v>
      </c>
      <c r="L32" s="897">
        <v>3.1920669000000002E-3</v>
      </c>
      <c r="M32" s="897">
        <v>3.0648530999999998E-3</v>
      </c>
      <c r="N32" s="897">
        <v>2.9369091999999998E-3</v>
      </c>
      <c r="O32" s="897">
        <v>2.8141580000000002E-3</v>
      </c>
      <c r="P32" s="897">
        <v>2.6964991000000002E-3</v>
      </c>
      <c r="Q32" s="897">
        <v>2.5834693999999998E-3</v>
      </c>
      <c r="R32" s="897">
        <v>2.4723548000000002E-3</v>
      </c>
      <c r="S32" s="897">
        <v>2.3701119000000001E-3</v>
      </c>
      <c r="T32" s="897">
        <v>2.2766183999999999E-3</v>
      </c>
      <c r="U32" s="897">
        <v>2.185092E-3</v>
      </c>
      <c r="V32" s="897">
        <v>2.1093206000000002E-3</v>
      </c>
      <c r="W32" s="897">
        <v>2.0450404999999999E-3</v>
      </c>
      <c r="X32" s="897">
        <v>1.9919894000000001E-3</v>
      </c>
      <c r="Y32" s="897">
        <v>1.9482119999999999E-3</v>
      </c>
      <c r="Z32" s="897">
        <v>1.9088496E-3</v>
      </c>
      <c r="AA32" s="897">
        <v>1.8801518000000001E-3</v>
      </c>
      <c r="AB32" s="897">
        <v>1.8586309999999999E-3</v>
      </c>
      <c r="AC32" s="897">
        <v>1.8421501999999999E-3</v>
      </c>
      <c r="AD32" s="897">
        <v>1.8303466E-3</v>
      </c>
      <c r="AE32" s="897">
        <v>1.8224236999999999E-3</v>
      </c>
      <c r="AF32" s="897">
        <v>1.8167586999999999E-3</v>
      </c>
      <c r="AG32" s="897">
        <v>1.8126965000000001E-3</v>
      </c>
      <c r="AH32" s="897">
        <v>1.8098136000000002E-3</v>
      </c>
      <c r="AI32" s="897">
        <v>1.8076665E-3</v>
      </c>
      <c r="AJ32" s="897">
        <v>1.8060133999999999E-3</v>
      </c>
      <c r="AK32" s="897">
        <v>1.8050357E-3</v>
      </c>
      <c r="AL32" s="897">
        <v>1.8042696E-3</v>
      </c>
      <c r="AM32" s="897">
        <v>1.8036244999999999E-3</v>
      </c>
      <c r="AN32" s="897">
        <v>1.8036244999999999E-3</v>
      </c>
      <c r="AO32" s="897">
        <f t="shared" si="2"/>
        <v>1.8036244999999999E-3</v>
      </c>
      <c r="AP32" s="897">
        <f t="shared" si="2"/>
        <v>1.8036244999999999E-3</v>
      </c>
      <c r="AQ32" s="897">
        <f t="shared" si="2"/>
        <v>1.8036244999999999E-3</v>
      </c>
      <c r="AR32" s="897">
        <f t="shared" si="2"/>
        <v>1.8036244999999999E-3</v>
      </c>
      <c r="AS32" s="897">
        <f t="shared" si="2"/>
        <v>1.8036244999999999E-3</v>
      </c>
      <c r="AT32" s="897">
        <f t="shared" si="2"/>
        <v>1.8036244999999999E-3</v>
      </c>
      <c r="AU32" s="897">
        <f t="shared" si="2"/>
        <v>1.8036244999999999E-3</v>
      </c>
      <c r="AV32" s="897">
        <f t="shared" si="2"/>
        <v>1.8036244999999999E-3</v>
      </c>
      <c r="AW32" s="897">
        <f t="shared" si="2"/>
        <v>1.8036244999999999E-3</v>
      </c>
      <c r="AX32" s="897">
        <f t="shared" si="2"/>
        <v>1.8036244999999999E-3</v>
      </c>
      <c r="AY32" s="897">
        <f t="shared" si="2"/>
        <v>1.8036244999999999E-3</v>
      </c>
      <c r="AZ32" s="897">
        <f t="shared" si="2"/>
        <v>1.8036244999999999E-3</v>
      </c>
    </row>
    <row r="33" spans="2:52" x14ac:dyDescent="0.25">
      <c r="B33" s="2"/>
      <c r="E33" s="4" t="s">
        <v>558</v>
      </c>
      <c r="F33" s="4" t="s">
        <v>553</v>
      </c>
      <c r="G33" s="4" t="s">
        <v>554</v>
      </c>
      <c r="I33" s="897">
        <v>2.06617E-3</v>
      </c>
      <c r="J33" s="897">
        <v>2.0023599999999999E-3</v>
      </c>
      <c r="K33" s="897">
        <v>1.9371900000000001E-3</v>
      </c>
      <c r="L33" s="897">
        <v>1.87024E-3</v>
      </c>
      <c r="M33" s="897">
        <v>1.8026800000000001E-3</v>
      </c>
      <c r="N33" s="897">
        <v>1.73405E-3</v>
      </c>
      <c r="O33" s="897">
        <v>1.67077E-3</v>
      </c>
      <c r="P33" s="897">
        <v>1.6124799999999999E-3</v>
      </c>
      <c r="Q33" s="897">
        <v>1.5597899999999999E-3</v>
      </c>
      <c r="R33" s="897">
        <v>1.5127300000000001E-3</v>
      </c>
      <c r="S33" s="897">
        <v>1.4712900000000001E-3</v>
      </c>
      <c r="T33" s="897">
        <v>1.43491E-3</v>
      </c>
      <c r="U33" s="897">
        <v>1.4040400000000001E-3</v>
      </c>
      <c r="V33" s="897">
        <v>1.3778099999999999E-3</v>
      </c>
      <c r="W33" s="897">
        <v>1.3554999999999999E-3</v>
      </c>
      <c r="X33" s="897">
        <v>1.33697E-3</v>
      </c>
      <c r="Y33" s="897">
        <v>1.32186E-3</v>
      </c>
      <c r="Z33" s="897">
        <v>1.3098599999999999E-3</v>
      </c>
      <c r="AA33" s="897">
        <v>1.30069E-3</v>
      </c>
      <c r="AB33" s="897">
        <v>1.2940300000000001E-3</v>
      </c>
      <c r="AC33" s="897">
        <v>1.2892699999999999E-3</v>
      </c>
      <c r="AD33" s="897">
        <v>1.2856199999999999E-3</v>
      </c>
      <c r="AE33" s="897">
        <v>1.28298E-3</v>
      </c>
      <c r="AF33" s="897">
        <v>1.28107E-3</v>
      </c>
      <c r="AG33" s="897">
        <v>1.27969E-3</v>
      </c>
      <c r="AH33" s="897">
        <v>1.2786799999999999E-3</v>
      </c>
      <c r="AI33" s="897">
        <v>1.27793E-3</v>
      </c>
      <c r="AJ33" s="897">
        <v>1.2773699999999999E-3</v>
      </c>
      <c r="AK33" s="897">
        <v>1.27695E-3</v>
      </c>
      <c r="AL33" s="897">
        <v>1.2766100000000001E-3</v>
      </c>
      <c r="AM33" s="897">
        <v>1.2763399999999999E-3</v>
      </c>
      <c r="AN33" s="897">
        <v>1.2763399999999999E-3</v>
      </c>
      <c r="AO33" s="897">
        <f t="shared" si="2"/>
        <v>1.2763399999999999E-3</v>
      </c>
      <c r="AP33" s="897">
        <f t="shared" si="2"/>
        <v>1.2763399999999999E-3</v>
      </c>
      <c r="AQ33" s="897">
        <f t="shared" si="2"/>
        <v>1.2763399999999999E-3</v>
      </c>
      <c r="AR33" s="897">
        <f t="shared" si="2"/>
        <v>1.2763399999999999E-3</v>
      </c>
      <c r="AS33" s="897">
        <f t="shared" si="2"/>
        <v>1.2763399999999999E-3</v>
      </c>
      <c r="AT33" s="897">
        <f t="shared" si="2"/>
        <v>1.2763399999999999E-3</v>
      </c>
      <c r="AU33" s="897">
        <f t="shared" si="2"/>
        <v>1.2763399999999999E-3</v>
      </c>
      <c r="AV33" s="897">
        <f t="shared" si="2"/>
        <v>1.2763399999999999E-3</v>
      </c>
      <c r="AW33" s="897">
        <f t="shared" si="2"/>
        <v>1.2763399999999999E-3</v>
      </c>
      <c r="AX33" s="897">
        <f t="shared" si="2"/>
        <v>1.2763399999999999E-3</v>
      </c>
      <c r="AY33" s="897">
        <f t="shared" si="2"/>
        <v>1.2763399999999999E-3</v>
      </c>
      <c r="AZ33" s="897">
        <f t="shared" si="2"/>
        <v>1.2763399999999999E-3</v>
      </c>
    </row>
    <row r="34" spans="2:52" x14ac:dyDescent="0.25">
      <c r="B34" s="2"/>
      <c r="E34" s="4" t="s">
        <v>559</v>
      </c>
      <c r="F34" s="4" t="s">
        <v>553</v>
      </c>
      <c r="G34" s="4" t="s">
        <v>554</v>
      </c>
      <c r="I34" s="897">
        <v>1.5637291000000001E-2</v>
      </c>
      <c r="J34" s="897">
        <v>1.3028109000000001E-2</v>
      </c>
      <c r="K34" s="897">
        <v>1.1074160999999999E-2</v>
      </c>
      <c r="L34" s="897">
        <v>9.544861E-3</v>
      </c>
      <c r="M34" s="897">
        <v>8.3623540000000007E-3</v>
      </c>
      <c r="N34" s="897">
        <v>7.4146007999999998E-3</v>
      </c>
      <c r="O34" s="897">
        <v>6.6459344999999998E-3</v>
      </c>
      <c r="P34" s="897">
        <v>6.0807182999999994E-3</v>
      </c>
      <c r="Q34" s="897">
        <v>5.5874831000000003E-3</v>
      </c>
      <c r="R34" s="897">
        <v>5.1442399999999996E-3</v>
      </c>
      <c r="S34" s="897">
        <v>4.7496616999999994E-3</v>
      </c>
      <c r="T34" s="897">
        <v>4.3850648000000004E-3</v>
      </c>
      <c r="U34" s="897">
        <v>4.0983882999999994E-3</v>
      </c>
      <c r="V34" s="897">
        <v>3.8358582000000002E-3</v>
      </c>
      <c r="W34" s="897">
        <v>3.5987114000000002E-3</v>
      </c>
      <c r="X34" s="897">
        <v>3.3881643E-3</v>
      </c>
      <c r="Y34" s="897">
        <v>3.2132544999999998E-3</v>
      </c>
      <c r="Z34" s="897">
        <v>3.0702156E-3</v>
      </c>
      <c r="AA34" s="897">
        <v>2.9568168E-3</v>
      </c>
      <c r="AB34" s="897">
        <v>2.8674467000000003E-3</v>
      </c>
      <c r="AC34" s="897">
        <v>2.7965441999999998E-3</v>
      </c>
      <c r="AD34" s="897">
        <v>2.7494786999999999E-3</v>
      </c>
      <c r="AE34" s="897">
        <v>2.7163322999999998E-3</v>
      </c>
      <c r="AF34" s="897">
        <v>2.6925768000000002E-3</v>
      </c>
      <c r="AG34" s="897">
        <v>2.6757606000000003E-3</v>
      </c>
      <c r="AH34" s="897">
        <v>2.6639285E-3</v>
      </c>
      <c r="AI34" s="897">
        <v>2.6555305999999999E-3</v>
      </c>
      <c r="AJ34" s="897">
        <v>2.6495943E-3</v>
      </c>
      <c r="AK34" s="897">
        <v>2.6457041000000001E-3</v>
      </c>
      <c r="AL34" s="897">
        <v>2.6431107E-3</v>
      </c>
      <c r="AM34" s="897">
        <v>2.6412264000000001E-3</v>
      </c>
      <c r="AN34" s="897">
        <v>2.6412264000000001E-3</v>
      </c>
      <c r="AO34" s="897">
        <f t="shared" si="2"/>
        <v>2.6412264000000001E-3</v>
      </c>
      <c r="AP34" s="897">
        <f t="shared" si="2"/>
        <v>2.6412264000000001E-3</v>
      </c>
      <c r="AQ34" s="897">
        <f t="shared" si="2"/>
        <v>2.6412264000000001E-3</v>
      </c>
      <c r="AR34" s="897">
        <f t="shared" si="2"/>
        <v>2.6412264000000001E-3</v>
      </c>
      <c r="AS34" s="897">
        <f t="shared" si="2"/>
        <v>2.6412264000000001E-3</v>
      </c>
      <c r="AT34" s="897">
        <f t="shared" si="2"/>
        <v>2.6412264000000001E-3</v>
      </c>
      <c r="AU34" s="897">
        <f t="shared" si="2"/>
        <v>2.6412264000000001E-3</v>
      </c>
      <c r="AV34" s="897">
        <f t="shared" si="2"/>
        <v>2.6412264000000001E-3</v>
      </c>
      <c r="AW34" s="897">
        <f t="shared" si="2"/>
        <v>2.6412264000000001E-3</v>
      </c>
      <c r="AX34" s="897">
        <f t="shared" si="2"/>
        <v>2.6412264000000001E-3</v>
      </c>
      <c r="AY34" s="897">
        <f t="shared" si="2"/>
        <v>2.6412264000000001E-3</v>
      </c>
      <c r="AZ34" s="897">
        <f t="shared" si="2"/>
        <v>2.6412264000000001E-3</v>
      </c>
    </row>
    <row r="35" spans="2:52" x14ac:dyDescent="0.25">
      <c r="B35" s="2"/>
      <c r="E35" s="4" t="s">
        <v>560</v>
      </c>
      <c r="F35" s="4" t="s">
        <v>553</v>
      </c>
      <c r="G35" s="4" t="s">
        <v>554</v>
      </c>
      <c r="I35" s="896">
        <v>310.35000000000002</v>
      </c>
      <c r="J35" s="896">
        <v>300.66000000000003</v>
      </c>
      <c r="K35" s="896">
        <v>290.71899999999999</v>
      </c>
      <c r="L35" s="896">
        <v>280.61099999999999</v>
      </c>
      <c r="M35" s="896">
        <v>270.42099999999999</v>
      </c>
      <c r="N35" s="896">
        <v>260.06700000000001</v>
      </c>
      <c r="O35" s="896">
        <v>250.52199999999999</v>
      </c>
      <c r="P35" s="896">
        <v>241.726</v>
      </c>
      <c r="Q35" s="896">
        <v>233.78899999999999</v>
      </c>
      <c r="R35" s="896">
        <v>226.708</v>
      </c>
      <c r="S35" s="896">
        <v>220.47300000000001</v>
      </c>
      <c r="T35" s="896">
        <v>215.07300000000001</v>
      </c>
      <c r="U35" s="896">
        <v>210.435</v>
      </c>
      <c r="V35" s="896">
        <v>206.49199999999999</v>
      </c>
      <c r="W35" s="896">
        <v>203.137</v>
      </c>
      <c r="X35" s="896">
        <v>200.352</v>
      </c>
      <c r="Y35" s="896">
        <v>198.08500000000001</v>
      </c>
      <c r="Z35" s="896">
        <v>196.28299999999999</v>
      </c>
      <c r="AA35" s="896">
        <v>194.89699999999999</v>
      </c>
      <c r="AB35" s="896">
        <v>193.86</v>
      </c>
      <c r="AC35" s="896">
        <v>193.09899999999999</v>
      </c>
      <c r="AD35" s="896">
        <v>192.56899999999999</v>
      </c>
      <c r="AE35" s="896">
        <v>192.19300000000001</v>
      </c>
      <c r="AF35" s="896">
        <v>191.928</v>
      </c>
      <c r="AG35" s="896">
        <v>191.74199999999999</v>
      </c>
      <c r="AH35" s="896">
        <v>191.61199999999999</v>
      </c>
      <c r="AI35" s="896">
        <v>191.523</v>
      </c>
      <c r="AJ35" s="896">
        <v>191.46199999999999</v>
      </c>
      <c r="AK35" s="896">
        <v>191.42099999999999</v>
      </c>
      <c r="AL35" s="896">
        <v>191.39400000000001</v>
      </c>
      <c r="AM35" s="896">
        <v>191.375</v>
      </c>
      <c r="AN35" s="896">
        <v>191.375</v>
      </c>
      <c r="AO35" s="896">
        <f t="shared" si="2"/>
        <v>191.375</v>
      </c>
      <c r="AP35" s="896">
        <f t="shared" si="2"/>
        <v>191.375</v>
      </c>
      <c r="AQ35" s="896">
        <f t="shared" si="2"/>
        <v>191.375</v>
      </c>
      <c r="AR35" s="896">
        <f t="shared" si="2"/>
        <v>191.375</v>
      </c>
      <c r="AS35" s="896">
        <f t="shared" si="2"/>
        <v>191.375</v>
      </c>
      <c r="AT35" s="896">
        <f t="shared" si="2"/>
        <v>191.375</v>
      </c>
      <c r="AU35" s="896">
        <f t="shared" si="2"/>
        <v>191.375</v>
      </c>
      <c r="AV35" s="896">
        <f t="shared" si="2"/>
        <v>191.375</v>
      </c>
      <c r="AW35" s="896">
        <f t="shared" si="2"/>
        <v>191.375</v>
      </c>
      <c r="AX35" s="896">
        <f t="shared" si="2"/>
        <v>191.375</v>
      </c>
      <c r="AY35" s="896">
        <f t="shared" si="2"/>
        <v>191.375</v>
      </c>
      <c r="AZ35" s="896">
        <f t="shared" si="2"/>
        <v>191.375</v>
      </c>
    </row>
    <row r="36" spans="2:52" x14ac:dyDescent="0.25">
      <c r="B36" s="2"/>
      <c r="E36" s="17"/>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row>
    <row r="37" spans="2:52" x14ac:dyDescent="0.25">
      <c r="B37" s="2"/>
      <c r="D37" s="56" t="s">
        <v>562</v>
      </c>
      <c r="E37" s="17"/>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row>
    <row r="38" spans="2:52" x14ac:dyDescent="0.25">
      <c r="B38" s="2"/>
      <c r="E38" s="17"/>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row>
    <row r="39" spans="2:52" x14ac:dyDescent="0.25">
      <c r="B39" s="2"/>
      <c r="E39" s="4" t="s">
        <v>552</v>
      </c>
      <c r="F39" s="4" t="s">
        <v>553</v>
      </c>
      <c r="G39" s="4" t="s">
        <v>554</v>
      </c>
      <c r="I39" s="897">
        <v>1.8325794909999999</v>
      </c>
      <c r="J39" s="897">
        <v>1.726042329</v>
      </c>
      <c r="K39" s="897">
        <v>1.6373744459999999</v>
      </c>
      <c r="L39" s="897">
        <v>1.5419137380000001</v>
      </c>
      <c r="M39" s="897">
        <v>1.4524464799999999</v>
      </c>
      <c r="N39" s="897">
        <v>1.3556056759999999</v>
      </c>
      <c r="O39" s="897">
        <v>1.26540841</v>
      </c>
      <c r="P39" s="897">
        <v>1.172659943</v>
      </c>
      <c r="Q39" s="897">
        <v>1.0858446669999999</v>
      </c>
      <c r="R39" s="897">
        <v>1.004882445</v>
      </c>
      <c r="S39" s="897">
        <v>0.93330316200000007</v>
      </c>
      <c r="T39" s="897">
        <v>0.87352999899999995</v>
      </c>
      <c r="U39" s="897">
        <v>0.81952993400000007</v>
      </c>
      <c r="V39" s="897">
        <v>0.774852714</v>
      </c>
      <c r="W39" s="897">
        <v>0.73747628899999995</v>
      </c>
      <c r="X39" s="897">
        <v>0.70678533700000001</v>
      </c>
      <c r="Y39" s="897">
        <v>0.68237464999999997</v>
      </c>
      <c r="Z39" s="897">
        <v>0.66307161799999992</v>
      </c>
      <c r="AA39" s="897">
        <v>0.64818988399999999</v>
      </c>
      <c r="AB39" s="897">
        <v>0.63662887499999998</v>
      </c>
      <c r="AC39" s="897">
        <v>0.627624195</v>
      </c>
      <c r="AD39" s="897">
        <v>0.62216335699999992</v>
      </c>
      <c r="AE39" s="897">
        <v>0.61839840000000001</v>
      </c>
      <c r="AF39" s="897">
        <v>0.61574802299999998</v>
      </c>
      <c r="AG39" s="897">
        <v>0.61390906699999992</v>
      </c>
      <c r="AH39" s="897">
        <v>0.61266942299999994</v>
      </c>
      <c r="AI39" s="897">
        <v>0.61183999099999997</v>
      </c>
      <c r="AJ39" s="897">
        <v>0.611266694</v>
      </c>
      <c r="AK39" s="897">
        <v>0.61105858499999999</v>
      </c>
      <c r="AL39" s="897">
        <v>0.61098254600000002</v>
      </c>
      <c r="AM39" s="897">
        <v>0.610965537</v>
      </c>
      <c r="AN39" s="897">
        <v>0.610965537</v>
      </c>
      <c r="AO39" s="897">
        <f t="shared" ref="AO39:AZ45" si="3">AN39</f>
        <v>0.610965537</v>
      </c>
      <c r="AP39" s="897">
        <f t="shared" si="3"/>
        <v>0.610965537</v>
      </c>
      <c r="AQ39" s="897">
        <f t="shared" si="3"/>
        <v>0.610965537</v>
      </c>
      <c r="AR39" s="897">
        <f t="shared" si="3"/>
        <v>0.610965537</v>
      </c>
      <c r="AS39" s="897">
        <f t="shared" si="3"/>
        <v>0.610965537</v>
      </c>
      <c r="AT39" s="897">
        <f t="shared" si="3"/>
        <v>0.610965537</v>
      </c>
      <c r="AU39" s="897">
        <f t="shared" si="3"/>
        <v>0.610965537</v>
      </c>
      <c r="AV39" s="897">
        <f t="shared" si="3"/>
        <v>0.610965537</v>
      </c>
      <c r="AW39" s="897">
        <f t="shared" si="3"/>
        <v>0.610965537</v>
      </c>
      <c r="AX39" s="897">
        <f t="shared" si="3"/>
        <v>0.610965537</v>
      </c>
      <c r="AY39" s="897">
        <f t="shared" si="3"/>
        <v>0.610965537</v>
      </c>
      <c r="AZ39" s="897">
        <f t="shared" si="3"/>
        <v>0.610965537</v>
      </c>
    </row>
    <row r="40" spans="2:52" x14ac:dyDescent="0.25">
      <c r="B40" s="2"/>
      <c r="E40" s="4" t="s">
        <v>555</v>
      </c>
      <c r="F40" s="4" t="s">
        <v>553</v>
      </c>
      <c r="G40" s="4" t="s">
        <v>554</v>
      </c>
      <c r="I40" s="897">
        <v>0.10313821047000001</v>
      </c>
      <c r="J40" s="897">
        <v>8.5787994810000004E-2</v>
      </c>
      <c r="K40" s="897">
        <v>7.219692946999999E-2</v>
      </c>
      <c r="L40" s="897">
        <v>6.133978197E-2</v>
      </c>
      <c r="M40" s="897">
        <v>5.2775130230000002E-2</v>
      </c>
      <c r="N40" s="897">
        <v>4.5791345249999997E-2</v>
      </c>
      <c r="O40" s="897">
        <v>4.0156415029999996E-2</v>
      </c>
      <c r="P40" s="897">
        <v>3.621545424E-2</v>
      </c>
      <c r="Q40" s="897">
        <v>3.2877718909999999E-2</v>
      </c>
      <c r="R40" s="897">
        <v>2.9964300659999998E-2</v>
      </c>
      <c r="S40" s="897">
        <v>2.7422097990000002E-2</v>
      </c>
      <c r="T40" s="897">
        <v>2.5121704830000001E-2</v>
      </c>
      <c r="U40" s="897">
        <v>2.3301732033999999E-2</v>
      </c>
      <c r="V40" s="897">
        <v>2.1676267015E-2</v>
      </c>
      <c r="W40" s="897">
        <v>2.0240609590999999E-2</v>
      </c>
      <c r="X40" s="897">
        <v>1.9015760600999999E-2</v>
      </c>
      <c r="Y40" s="897">
        <v>1.8002120057000002E-2</v>
      </c>
      <c r="Z40" s="897">
        <v>1.7174686961E-2</v>
      </c>
      <c r="AA40" s="897">
        <v>1.6525160978000001E-2</v>
      </c>
      <c r="AB40" s="897">
        <v>1.6023440913000002E-2</v>
      </c>
      <c r="AC40" s="897">
        <v>1.5637225465000001E-2</v>
      </c>
      <c r="AD40" s="897">
        <v>1.5367114661000001E-2</v>
      </c>
      <c r="AE40" s="897">
        <v>1.5175206986000001E-2</v>
      </c>
      <c r="AF40" s="897">
        <v>1.5037801489E-2</v>
      </c>
      <c r="AG40" s="897">
        <v>1.493979757E-2</v>
      </c>
      <c r="AH40" s="897">
        <v>1.4870294788E-2</v>
      </c>
      <c r="AI40" s="897">
        <v>1.4820492795000001E-2</v>
      </c>
      <c r="AJ40" s="897">
        <v>1.4784491358000001E-2</v>
      </c>
      <c r="AK40" s="897">
        <v>1.4759490356E-2</v>
      </c>
      <c r="AL40" s="897">
        <v>1.4741689644E-2</v>
      </c>
      <c r="AM40" s="897">
        <v>1.472858912E-2</v>
      </c>
      <c r="AN40" s="897">
        <v>1.472858912E-2</v>
      </c>
      <c r="AO40" s="897">
        <f t="shared" si="3"/>
        <v>1.472858912E-2</v>
      </c>
      <c r="AP40" s="897">
        <f t="shared" si="3"/>
        <v>1.472858912E-2</v>
      </c>
      <c r="AQ40" s="897">
        <f t="shared" si="3"/>
        <v>1.472858912E-2</v>
      </c>
      <c r="AR40" s="897">
        <f t="shared" si="3"/>
        <v>1.472858912E-2</v>
      </c>
      <c r="AS40" s="897">
        <f t="shared" si="3"/>
        <v>1.472858912E-2</v>
      </c>
      <c r="AT40" s="897">
        <f t="shared" si="3"/>
        <v>1.472858912E-2</v>
      </c>
      <c r="AU40" s="897">
        <f t="shared" si="3"/>
        <v>1.472858912E-2</v>
      </c>
      <c r="AV40" s="897">
        <f t="shared" si="3"/>
        <v>1.472858912E-2</v>
      </c>
      <c r="AW40" s="897">
        <f t="shared" si="3"/>
        <v>1.472858912E-2</v>
      </c>
      <c r="AX40" s="897">
        <f t="shared" si="3"/>
        <v>1.472858912E-2</v>
      </c>
      <c r="AY40" s="897">
        <f t="shared" si="3"/>
        <v>1.472858912E-2</v>
      </c>
      <c r="AZ40" s="897">
        <f t="shared" si="3"/>
        <v>1.472858912E-2</v>
      </c>
    </row>
    <row r="41" spans="2:52" x14ac:dyDescent="0.25">
      <c r="B41" s="2"/>
      <c r="E41" s="4" t="s">
        <v>556</v>
      </c>
      <c r="F41" s="4" t="s">
        <v>553</v>
      </c>
      <c r="G41" s="4" t="s">
        <v>554</v>
      </c>
      <c r="I41" s="897">
        <v>2.9048254999999999E-3</v>
      </c>
      <c r="J41" s="897">
        <v>2.7808854E-3</v>
      </c>
      <c r="K41" s="897">
        <v>2.688686E-3</v>
      </c>
      <c r="L41" s="897">
        <v>2.5938072999999997E-3</v>
      </c>
      <c r="M41" s="897">
        <v>2.4962525000000002E-3</v>
      </c>
      <c r="N41" s="897">
        <v>2.3948012000000003E-3</v>
      </c>
      <c r="O41" s="897">
        <v>2.2976750999999999E-3</v>
      </c>
      <c r="P41" s="897">
        <v>2.2033827999999997E-3</v>
      </c>
      <c r="Q41" s="897">
        <v>2.1131751000000002E-3</v>
      </c>
      <c r="R41" s="897">
        <v>2.023693E-3</v>
      </c>
      <c r="S41" s="897">
        <v>1.9409653999999999E-3</v>
      </c>
      <c r="T41" s="897">
        <v>1.8652536000000001E-3</v>
      </c>
      <c r="U41" s="897">
        <v>1.7904096E-3</v>
      </c>
      <c r="V41" s="897">
        <v>1.7286896999999999E-3</v>
      </c>
      <c r="W41" s="897">
        <v>1.6761730000000002E-3</v>
      </c>
      <c r="X41" s="897">
        <v>1.6326978999999999E-3</v>
      </c>
      <c r="Y41" s="897">
        <v>1.5968130999999999E-3</v>
      </c>
      <c r="Z41" s="897">
        <v>1.5645571000000001E-3</v>
      </c>
      <c r="AA41" s="897">
        <v>1.5410304E-3</v>
      </c>
      <c r="AB41" s="897">
        <v>1.5233903999999998E-3</v>
      </c>
      <c r="AC41" s="897">
        <v>1.5098831999999999E-3</v>
      </c>
      <c r="AD41" s="897">
        <v>1.5002165000000001E-3</v>
      </c>
      <c r="AE41" s="897">
        <v>1.4937149E-3</v>
      </c>
      <c r="AF41" s="897">
        <v>1.4890781000000001E-3</v>
      </c>
      <c r="AG41" s="897">
        <v>1.4857415999999998E-3</v>
      </c>
      <c r="AH41" s="897">
        <v>1.4833829E-3</v>
      </c>
      <c r="AI41" s="897">
        <v>1.4816189E-3</v>
      </c>
      <c r="AJ41" s="897">
        <v>1.4802681000000001E-3</v>
      </c>
      <c r="AK41" s="897">
        <v>1.4794618000000001E-3</v>
      </c>
      <c r="AL41" s="897">
        <v>1.4788368000000001E-3</v>
      </c>
      <c r="AM41" s="897">
        <v>1.4783126000000001E-3</v>
      </c>
      <c r="AN41" s="897">
        <v>1.4783126000000001E-3</v>
      </c>
      <c r="AO41" s="897">
        <f t="shared" si="3"/>
        <v>1.4783126000000001E-3</v>
      </c>
      <c r="AP41" s="897">
        <f t="shared" si="3"/>
        <v>1.4783126000000001E-3</v>
      </c>
      <c r="AQ41" s="897">
        <f t="shared" si="3"/>
        <v>1.4783126000000001E-3</v>
      </c>
      <c r="AR41" s="897">
        <f t="shared" si="3"/>
        <v>1.4783126000000001E-3</v>
      </c>
      <c r="AS41" s="897">
        <f t="shared" si="3"/>
        <v>1.4783126000000001E-3</v>
      </c>
      <c r="AT41" s="897">
        <f t="shared" si="3"/>
        <v>1.4783126000000001E-3</v>
      </c>
      <c r="AU41" s="897">
        <f t="shared" si="3"/>
        <v>1.4783126000000001E-3</v>
      </c>
      <c r="AV41" s="897">
        <f t="shared" si="3"/>
        <v>1.4783126000000001E-3</v>
      </c>
      <c r="AW41" s="897">
        <f t="shared" si="3"/>
        <v>1.4783126000000001E-3</v>
      </c>
      <c r="AX41" s="897">
        <f t="shared" si="3"/>
        <v>1.4783126000000001E-3</v>
      </c>
      <c r="AY41" s="897">
        <f t="shared" si="3"/>
        <v>1.4783126000000001E-3</v>
      </c>
      <c r="AZ41" s="897">
        <f t="shared" si="3"/>
        <v>1.4783126000000001E-3</v>
      </c>
    </row>
    <row r="42" spans="2:52" x14ac:dyDescent="0.25">
      <c r="B42" s="2"/>
      <c r="E42" s="4" t="s">
        <v>557</v>
      </c>
      <c r="F42" s="4" t="s">
        <v>553</v>
      </c>
      <c r="G42" s="4" t="s">
        <v>554</v>
      </c>
      <c r="I42" s="897">
        <v>3.2826630999999999E-3</v>
      </c>
      <c r="J42" s="897">
        <v>3.142522E-3</v>
      </c>
      <c r="K42" s="897">
        <v>3.0382745999999999E-3</v>
      </c>
      <c r="L42" s="897">
        <v>2.9309861E-3</v>
      </c>
      <c r="M42" s="897">
        <v>2.8206892000000004E-3</v>
      </c>
      <c r="N42" s="897">
        <v>2.7060023E-3</v>
      </c>
      <c r="O42" s="897">
        <v>2.5962152999999999E-3</v>
      </c>
      <c r="P42" s="897">
        <v>2.4896451999999996E-3</v>
      </c>
      <c r="Q42" s="897">
        <v>2.3877042000000001E-3</v>
      </c>
      <c r="R42" s="897">
        <v>2.2865796000000002E-3</v>
      </c>
      <c r="S42" s="897">
        <v>2.1930865000000001E-3</v>
      </c>
      <c r="T42" s="897">
        <v>2.1075364999999999E-3</v>
      </c>
      <c r="U42" s="897">
        <v>2.0229552E-3</v>
      </c>
      <c r="V42" s="897">
        <v>1.9532117000000001E-3</v>
      </c>
      <c r="W42" s="897">
        <v>1.8938808E-3</v>
      </c>
      <c r="X42" s="897">
        <v>1.8447509000000001E-3</v>
      </c>
      <c r="Y42" s="897">
        <v>1.8042091E-3</v>
      </c>
      <c r="Z42" s="897">
        <v>1.7677598999999999E-3</v>
      </c>
      <c r="AA42" s="897">
        <v>1.7411789E-3</v>
      </c>
      <c r="AB42" s="897">
        <v>1.7212506999999999E-3</v>
      </c>
      <c r="AC42" s="897">
        <v>1.7059896E-3</v>
      </c>
      <c r="AD42" s="897">
        <v>1.6950629000000001E-3</v>
      </c>
      <c r="AE42" s="897">
        <v>1.6877245999999998E-3</v>
      </c>
      <c r="AF42" s="897">
        <v>1.6824730000000001E-3</v>
      </c>
      <c r="AG42" s="897">
        <v>1.6787131000000001E-3</v>
      </c>
      <c r="AH42" s="897">
        <v>1.6760418999999999E-3</v>
      </c>
      <c r="AI42" s="897">
        <v>1.6740461E-3</v>
      </c>
      <c r="AJ42" s="897">
        <v>1.6725239999999999E-3</v>
      </c>
      <c r="AK42" s="897">
        <v>1.6716168E-3</v>
      </c>
      <c r="AL42" s="897">
        <v>1.6709112E-3</v>
      </c>
      <c r="AM42" s="897">
        <v>1.6703064E-3</v>
      </c>
      <c r="AN42" s="897">
        <v>1.6703064E-3</v>
      </c>
      <c r="AO42" s="897">
        <f t="shared" si="3"/>
        <v>1.6703064E-3</v>
      </c>
      <c r="AP42" s="897">
        <f t="shared" si="3"/>
        <v>1.6703064E-3</v>
      </c>
      <c r="AQ42" s="897">
        <f t="shared" si="3"/>
        <v>1.6703064E-3</v>
      </c>
      <c r="AR42" s="897">
        <f t="shared" si="3"/>
        <v>1.6703064E-3</v>
      </c>
      <c r="AS42" s="897">
        <f t="shared" si="3"/>
        <v>1.6703064E-3</v>
      </c>
      <c r="AT42" s="897">
        <f t="shared" si="3"/>
        <v>1.6703064E-3</v>
      </c>
      <c r="AU42" s="897">
        <f t="shared" si="3"/>
        <v>1.6703064E-3</v>
      </c>
      <c r="AV42" s="897">
        <f t="shared" si="3"/>
        <v>1.6703064E-3</v>
      </c>
      <c r="AW42" s="897">
        <f t="shared" si="3"/>
        <v>1.6703064E-3</v>
      </c>
      <c r="AX42" s="897">
        <f t="shared" si="3"/>
        <v>1.6703064E-3</v>
      </c>
      <c r="AY42" s="897">
        <f t="shared" si="3"/>
        <v>1.6703064E-3</v>
      </c>
      <c r="AZ42" s="897">
        <f t="shared" si="3"/>
        <v>1.6703064E-3</v>
      </c>
    </row>
    <row r="43" spans="2:52" x14ac:dyDescent="0.25">
      <c r="B43" s="2"/>
      <c r="E43" s="4" t="s">
        <v>558</v>
      </c>
      <c r="F43" s="4" t="s">
        <v>553</v>
      </c>
      <c r="G43" s="4" t="s">
        <v>554</v>
      </c>
      <c r="I43" s="897">
        <v>1.9187200000000001E-3</v>
      </c>
      <c r="J43" s="897">
        <v>1.8596699999999999E-3</v>
      </c>
      <c r="K43" s="897">
        <v>1.7993E-3</v>
      </c>
      <c r="L43" s="897">
        <v>1.7372500000000001E-3</v>
      </c>
      <c r="M43" s="897">
        <v>1.6745900000000001E-3</v>
      </c>
      <c r="N43" s="897">
        <v>1.6109E-3</v>
      </c>
      <c r="O43" s="897">
        <v>1.5521599999999999E-3</v>
      </c>
      <c r="P43" s="897">
        <v>1.49803E-3</v>
      </c>
      <c r="Q43" s="897">
        <v>1.44911E-3</v>
      </c>
      <c r="R43" s="897">
        <v>1.4054E-3</v>
      </c>
      <c r="S43" s="897">
        <v>1.36691E-3</v>
      </c>
      <c r="T43" s="897">
        <v>1.33311E-3</v>
      </c>
      <c r="U43" s="897">
        <v>1.30444E-3</v>
      </c>
      <c r="V43" s="897">
        <v>1.2800699999999999E-3</v>
      </c>
      <c r="W43" s="897">
        <v>1.2593400000000001E-3</v>
      </c>
      <c r="X43" s="897">
        <v>1.24212E-3</v>
      </c>
      <c r="Y43" s="897">
        <v>1.2280800000000001E-3</v>
      </c>
      <c r="Z43" s="897">
        <v>1.21693E-3</v>
      </c>
      <c r="AA43" s="897">
        <v>1.20841E-3</v>
      </c>
      <c r="AB43" s="897">
        <v>1.2022300000000001E-3</v>
      </c>
      <c r="AC43" s="897">
        <v>1.1977999999999999E-3</v>
      </c>
      <c r="AD43" s="897">
        <v>1.1944E-3</v>
      </c>
      <c r="AE43" s="897">
        <v>1.19195E-3</v>
      </c>
      <c r="AF43" s="897">
        <v>1.1901800000000001E-3</v>
      </c>
      <c r="AG43" s="897">
        <v>1.1888999999999999E-3</v>
      </c>
      <c r="AH43" s="897">
        <v>1.1879600000000001E-3</v>
      </c>
      <c r="AI43" s="897">
        <v>1.1872600000000001E-3</v>
      </c>
      <c r="AJ43" s="897">
        <v>1.1867399999999999E-3</v>
      </c>
      <c r="AK43" s="897">
        <v>1.1863500000000001E-3</v>
      </c>
      <c r="AL43" s="897">
        <v>1.18603E-3</v>
      </c>
      <c r="AM43" s="897">
        <v>1.18578E-3</v>
      </c>
      <c r="AN43" s="897">
        <v>1.18578E-3</v>
      </c>
      <c r="AO43" s="897">
        <f t="shared" si="3"/>
        <v>1.18578E-3</v>
      </c>
      <c r="AP43" s="897">
        <f t="shared" si="3"/>
        <v>1.18578E-3</v>
      </c>
      <c r="AQ43" s="897">
        <f t="shared" si="3"/>
        <v>1.18578E-3</v>
      </c>
      <c r="AR43" s="897">
        <f t="shared" si="3"/>
        <v>1.18578E-3</v>
      </c>
      <c r="AS43" s="897">
        <f t="shared" si="3"/>
        <v>1.18578E-3</v>
      </c>
      <c r="AT43" s="897">
        <f t="shared" si="3"/>
        <v>1.18578E-3</v>
      </c>
      <c r="AU43" s="897">
        <f t="shared" si="3"/>
        <v>1.18578E-3</v>
      </c>
      <c r="AV43" s="897">
        <f t="shared" si="3"/>
        <v>1.18578E-3</v>
      </c>
      <c r="AW43" s="897">
        <f t="shared" si="3"/>
        <v>1.18578E-3</v>
      </c>
      <c r="AX43" s="897">
        <f t="shared" si="3"/>
        <v>1.18578E-3</v>
      </c>
      <c r="AY43" s="897">
        <f t="shared" si="3"/>
        <v>1.18578E-3</v>
      </c>
      <c r="AZ43" s="897">
        <f t="shared" si="3"/>
        <v>1.18578E-3</v>
      </c>
    </row>
    <row r="44" spans="2:52" x14ac:dyDescent="0.25">
      <c r="B44" s="2"/>
      <c r="E44" s="4" t="s">
        <v>559</v>
      </c>
      <c r="F44" s="4" t="s">
        <v>553</v>
      </c>
      <c r="G44" s="4" t="s">
        <v>554</v>
      </c>
      <c r="I44" s="897">
        <v>1.3523762E-2</v>
      </c>
      <c r="J44" s="897">
        <v>1.1334478E-2</v>
      </c>
      <c r="K44" s="897">
        <v>9.6968920000000004E-3</v>
      </c>
      <c r="L44" s="897">
        <v>8.4100960000000006E-3</v>
      </c>
      <c r="M44" s="897">
        <v>7.4110693999999994E-3</v>
      </c>
      <c r="N44" s="897">
        <v>6.6037486000000006E-3</v>
      </c>
      <c r="O44" s="897">
        <v>5.9454920000000001E-3</v>
      </c>
      <c r="P44" s="897">
        <v>5.4519663000000005E-3</v>
      </c>
      <c r="Q44" s="897">
        <v>5.0180584999999995E-3</v>
      </c>
      <c r="R44" s="897">
        <v>4.6256320000000002E-3</v>
      </c>
      <c r="S44" s="897">
        <v>4.2748079000000001E-3</v>
      </c>
      <c r="T44" s="897">
        <v>3.9504607000000001E-3</v>
      </c>
      <c r="U44" s="897">
        <v>3.6924213000000001E-3</v>
      </c>
      <c r="V44" s="897">
        <v>3.4560571000000003E-3</v>
      </c>
      <c r="W44" s="897">
        <v>3.2425339E-3</v>
      </c>
      <c r="X44" s="897">
        <v>3.0529766E-3</v>
      </c>
      <c r="Y44" s="897">
        <v>2.8955011E-3</v>
      </c>
      <c r="Z44" s="897">
        <v>2.7667154E-3</v>
      </c>
      <c r="AA44" s="897">
        <v>2.6646118000000002E-3</v>
      </c>
      <c r="AB44" s="897">
        <v>2.5841362E-3</v>
      </c>
      <c r="AC44" s="897">
        <v>2.5202846E-3</v>
      </c>
      <c r="AD44" s="897">
        <v>2.4779194E-3</v>
      </c>
      <c r="AE44" s="897">
        <v>2.4480755000000002E-3</v>
      </c>
      <c r="AF44" s="897">
        <v>2.4266804000000002E-3</v>
      </c>
      <c r="AG44" s="897">
        <v>2.4115357E-3</v>
      </c>
      <c r="AH44" s="897">
        <v>2.4008888000000002E-3</v>
      </c>
      <c r="AI44" s="897">
        <v>2.3933216000000001E-3</v>
      </c>
      <c r="AJ44" s="897">
        <v>2.3879829000000002E-3</v>
      </c>
      <c r="AK44" s="897">
        <v>2.3844677000000002E-3</v>
      </c>
      <c r="AL44" s="897">
        <v>2.3821377000000001E-3</v>
      </c>
      <c r="AM44" s="897">
        <v>2.3804358E-3</v>
      </c>
      <c r="AN44" s="897">
        <v>2.3804358E-3</v>
      </c>
      <c r="AO44" s="897">
        <f t="shared" si="3"/>
        <v>2.3804358E-3</v>
      </c>
      <c r="AP44" s="897">
        <f t="shared" si="3"/>
        <v>2.3804358E-3</v>
      </c>
      <c r="AQ44" s="897">
        <f t="shared" si="3"/>
        <v>2.3804358E-3</v>
      </c>
      <c r="AR44" s="897">
        <f t="shared" si="3"/>
        <v>2.3804358E-3</v>
      </c>
      <c r="AS44" s="897">
        <f t="shared" si="3"/>
        <v>2.3804358E-3</v>
      </c>
      <c r="AT44" s="897">
        <f t="shared" si="3"/>
        <v>2.3804358E-3</v>
      </c>
      <c r="AU44" s="897">
        <f t="shared" si="3"/>
        <v>2.3804358E-3</v>
      </c>
      <c r="AV44" s="897">
        <f t="shared" si="3"/>
        <v>2.3804358E-3</v>
      </c>
      <c r="AW44" s="897">
        <f t="shared" si="3"/>
        <v>2.3804358E-3</v>
      </c>
      <c r="AX44" s="897">
        <f t="shared" si="3"/>
        <v>2.3804358E-3</v>
      </c>
      <c r="AY44" s="897">
        <f t="shared" si="3"/>
        <v>2.3804358E-3</v>
      </c>
      <c r="AZ44" s="897">
        <f t="shared" si="3"/>
        <v>2.3804358E-3</v>
      </c>
    </row>
    <row r="45" spans="2:52" x14ac:dyDescent="0.25">
      <c r="B45" s="2"/>
      <c r="E45" s="4" t="s">
        <v>560</v>
      </c>
      <c r="F45" s="4" t="s">
        <v>553</v>
      </c>
      <c r="G45" s="4" t="s">
        <v>554</v>
      </c>
      <c r="I45" s="896">
        <v>288.14</v>
      </c>
      <c r="J45" s="896">
        <v>279.17599999999999</v>
      </c>
      <c r="K45" s="896">
        <v>269.971</v>
      </c>
      <c r="L45" s="896">
        <v>260.60199999999998</v>
      </c>
      <c r="M45" s="896">
        <v>251.15199999999999</v>
      </c>
      <c r="N45" s="896">
        <v>241.54400000000001</v>
      </c>
      <c r="O45" s="896">
        <v>232.685</v>
      </c>
      <c r="P45" s="896">
        <v>224.51900000000001</v>
      </c>
      <c r="Q45" s="896">
        <v>217.14699999999999</v>
      </c>
      <c r="R45" s="896">
        <v>210.571</v>
      </c>
      <c r="S45" s="896">
        <v>204.78</v>
      </c>
      <c r="T45" s="896">
        <v>199.76400000000001</v>
      </c>
      <c r="U45" s="896">
        <v>195.45400000000001</v>
      </c>
      <c r="V45" s="896">
        <v>191.791</v>
      </c>
      <c r="W45" s="896">
        <v>188.67400000000001</v>
      </c>
      <c r="X45" s="896">
        <v>186.08600000000001</v>
      </c>
      <c r="Y45" s="896">
        <v>183.98</v>
      </c>
      <c r="Z45" s="896">
        <v>182.30500000000001</v>
      </c>
      <c r="AA45" s="896">
        <v>181.018</v>
      </c>
      <c r="AB45" s="896">
        <v>180.054</v>
      </c>
      <c r="AC45" s="896">
        <v>179.34800000000001</v>
      </c>
      <c r="AD45" s="896">
        <v>178.85499999999999</v>
      </c>
      <c r="AE45" s="896">
        <v>178.506</v>
      </c>
      <c r="AF45" s="896">
        <v>178.25899999999999</v>
      </c>
      <c r="AG45" s="896">
        <v>178.08600000000001</v>
      </c>
      <c r="AH45" s="896">
        <v>177.96600000000001</v>
      </c>
      <c r="AI45" s="896">
        <v>177.88300000000001</v>
      </c>
      <c r="AJ45" s="896">
        <v>177.82599999999999</v>
      </c>
      <c r="AK45" s="896">
        <v>177.78800000000001</v>
      </c>
      <c r="AL45" s="896">
        <v>177.76300000000001</v>
      </c>
      <c r="AM45" s="896">
        <v>177.74600000000001</v>
      </c>
      <c r="AN45" s="896">
        <v>177.74600000000001</v>
      </c>
      <c r="AO45" s="896">
        <f t="shared" si="3"/>
        <v>177.74600000000001</v>
      </c>
      <c r="AP45" s="896">
        <f t="shared" si="3"/>
        <v>177.74600000000001</v>
      </c>
      <c r="AQ45" s="896">
        <f t="shared" si="3"/>
        <v>177.74600000000001</v>
      </c>
      <c r="AR45" s="896">
        <f t="shared" si="3"/>
        <v>177.74600000000001</v>
      </c>
      <c r="AS45" s="896">
        <f t="shared" si="3"/>
        <v>177.74600000000001</v>
      </c>
      <c r="AT45" s="896">
        <f t="shared" si="3"/>
        <v>177.74600000000001</v>
      </c>
      <c r="AU45" s="896">
        <f t="shared" si="3"/>
        <v>177.74600000000001</v>
      </c>
      <c r="AV45" s="896">
        <f t="shared" si="3"/>
        <v>177.74600000000001</v>
      </c>
      <c r="AW45" s="896">
        <f t="shared" si="3"/>
        <v>177.74600000000001</v>
      </c>
      <c r="AX45" s="896">
        <f t="shared" si="3"/>
        <v>177.74600000000001</v>
      </c>
      <c r="AY45" s="896">
        <f t="shared" si="3"/>
        <v>177.74600000000001</v>
      </c>
      <c r="AZ45" s="896">
        <f t="shared" si="3"/>
        <v>177.74600000000001</v>
      </c>
    </row>
    <row r="46" spans="2:52" x14ac:dyDescent="0.25">
      <c r="B46" s="2"/>
      <c r="E46" s="17"/>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row>
    <row r="47" spans="2:52" x14ac:dyDescent="0.25">
      <c r="B47" s="2"/>
      <c r="D47" s="56" t="s">
        <v>563</v>
      </c>
      <c r="E47" s="17"/>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row>
    <row r="48" spans="2:52" x14ac:dyDescent="0.25">
      <c r="B48" s="2"/>
      <c r="E48" s="17"/>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row>
    <row r="49" spans="2:52" x14ac:dyDescent="0.25">
      <c r="B49" s="2"/>
      <c r="E49" s="4" t="s">
        <v>552</v>
      </c>
      <c r="F49" s="4" t="s">
        <v>553</v>
      </c>
      <c r="G49" s="4" t="s">
        <v>554</v>
      </c>
      <c r="I49" s="897">
        <v>1.9793361199999999</v>
      </c>
      <c r="J49" s="897">
        <v>1.871107987</v>
      </c>
      <c r="K49" s="897">
        <v>1.780709133</v>
      </c>
      <c r="L49" s="897">
        <v>1.684998242</v>
      </c>
      <c r="M49" s="897">
        <v>1.594780552</v>
      </c>
      <c r="N49" s="897">
        <v>1.4987101229999999</v>
      </c>
      <c r="O49" s="897">
        <v>1.4090531129999999</v>
      </c>
      <c r="P49" s="897">
        <v>1.3176453259999998</v>
      </c>
      <c r="Q49" s="897">
        <v>1.2318305599999999</v>
      </c>
      <c r="R49" s="897">
        <v>1.151708768</v>
      </c>
      <c r="S49" s="897">
        <v>1.080781816</v>
      </c>
      <c r="T49" s="897">
        <v>1.02159095</v>
      </c>
      <c r="U49" s="897">
        <v>0.96811715899999995</v>
      </c>
      <c r="V49" s="897">
        <v>0.92372408699999997</v>
      </c>
      <c r="W49" s="897">
        <v>0.886374675</v>
      </c>
      <c r="X49" s="897">
        <v>0.85554265100000004</v>
      </c>
      <c r="Y49" s="897">
        <v>0.83090584600000006</v>
      </c>
      <c r="Z49" s="897">
        <v>0.81134968200000002</v>
      </c>
      <c r="AA49" s="897">
        <v>0.79620481100000007</v>
      </c>
      <c r="AB49" s="897">
        <v>0.78436065600000004</v>
      </c>
      <c r="AC49" s="897">
        <v>0.77506682500000001</v>
      </c>
      <c r="AD49" s="897">
        <v>0.76955496000000001</v>
      </c>
      <c r="AE49" s="897">
        <v>0.76577099399999993</v>
      </c>
      <c r="AF49" s="897">
        <v>0.76311661499999994</v>
      </c>
      <c r="AG49" s="897">
        <v>0.761284662</v>
      </c>
      <c r="AH49" s="897">
        <v>0.76006102599999992</v>
      </c>
      <c r="AI49" s="897">
        <v>0.759253607</v>
      </c>
      <c r="AJ49" s="897">
        <v>0.75871132500000005</v>
      </c>
      <c r="AK49" s="897">
        <v>0.75852923000000005</v>
      </c>
      <c r="AL49" s="897">
        <v>0.758486208</v>
      </c>
      <c r="AM49" s="897">
        <v>0.75849921500000006</v>
      </c>
      <c r="AN49" s="897">
        <v>0.75849921500000006</v>
      </c>
      <c r="AO49" s="897">
        <f t="shared" ref="AO49:AO55" si="4">AN49</f>
        <v>0.75849921500000006</v>
      </c>
      <c r="AP49" s="897">
        <f t="shared" ref="AP49:AP55" si="5">AO49</f>
        <v>0.75849921500000006</v>
      </c>
      <c r="AQ49" s="897">
        <f t="shared" ref="AQ49:AQ55" si="6">AP49</f>
        <v>0.75849921500000006</v>
      </c>
      <c r="AR49" s="897">
        <f t="shared" ref="AR49:AR55" si="7">AQ49</f>
        <v>0.75849921500000006</v>
      </c>
      <c r="AS49" s="897">
        <f t="shared" ref="AS49:AS55" si="8">AR49</f>
        <v>0.75849921500000006</v>
      </c>
      <c r="AT49" s="897">
        <f t="shared" ref="AT49:AT55" si="9">AS49</f>
        <v>0.75849921500000006</v>
      </c>
      <c r="AU49" s="897">
        <f t="shared" ref="AU49:AU55" si="10">AT49</f>
        <v>0.75849921500000006</v>
      </c>
      <c r="AV49" s="897">
        <f t="shared" ref="AV49:AV55" si="11">AU49</f>
        <v>0.75849921500000006</v>
      </c>
      <c r="AW49" s="897">
        <f t="shared" ref="AW49:AW55" si="12">AV49</f>
        <v>0.75849921500000006</v>
      </c>
      <c r="AX49" s="897">
        <f t="shared" ref="AX49:AX55" si="13">AW49</f>
        <v>0.75849921500000006</v>
      </c>
      <c r="AY49" s="897">
        <f t="shared" ref="AY49:AY55" si="14">AX49</f>
        <v>0.75849921500000006</v>
      </c>
      <c r="AZ49" s="897">
        <f t="shared" ref="AZ49:AZ55" si="15">AY49</f>
        <v>0.75849921500000006</v>
      </c>
    </row>
    <row r="50" spans="2:52" x14ac:dyDescent="0.25">
      <c r="B50" s="2"/>
      <c r="E50" s="4" t="s">
        <v>555</v>
      </c>
      <c r="F50" s="4" t="s">
        <v>553</v>
      </c>
      <c r="G50" s="4" t="s">
        <v>554</v>
      </c>
      <c r="I50" s="897">
        <v>0.11920786056</v>
      </c>
      <c r="J50" s="897">
        <v>0.10094810663000001</v>
      </c>
      <c r="K50" s="897">
        <v>8.6683412620000011E-2</v>
      </c>
      <c r="L50" s="897">
        <v>7.5256041199999998E-2</v>
      </c>
      <c r="M50" s="897">
        <v>6.6213369529999996E-2</v>
      </c>
      <c r="N50" s="897">
        <v>5.8761865310000001E-2</v>
      </c>
      <c r="O50" s="897">
        <v>5.2713218119999995E-2</v>
      </c>
      <c r="P50" s="897">
        <v>4.8448444080000007E-2</v>
      </c>
      <c r="Q50" s="897">
        <v>4.47986961E-2</v>
      </c>
      <c r="R50" s="897">
        <v>4.1583165599999999E-2</v>
      </c>
      <c r="S50" s="897">
        <v>3.8752651299999996E-2</v>
      </c>
      <c r="T50" s="897">
        <v>3.6167546639999999E-2</v>
      </c>
      <c r="U50" s="897">
        <v>3.4113964500000003E-2</v>
      </c>
      <c r="V50" s="897">
        <v>3.2266290600000004E-2</v>
      </c>
      <c r="W50" s="897">
        <v>3.062222484E-2</v>
      </c>
      <c r="X50" s="897">
        <v>2.921156842E-2</v>
      </c>
      <c r="Y50" s="897">
        <v>2.8039421529999997E-2</v>
      </c>
      <c r="Z50" s="897">
        <v>2.7079683140000001E-2</v>
      </c>
      <c r="AA50" s="897">
        <v>2.6324952960000002E-2</v>
      </c>
      <c r="AB50" s="897">
        <v>2.5740029560000002E-2</v>
      </c>
      <c r="AC50" s="897">
        <v>2.5288011480000001E-2</v>
      </c>
      <c r="AD50" s="897">
        <v>2.4971498822000001E-2</v>
      </c>
      <c r="AE50" s="897">
        <v>2.4746789831E-2</v>
      </c>
      <c r="AF50" s="897">
        <v>2.4585283372999998E-2</v>
      </c>
      <c r="AG50" s="897">
        <v>2.4469578745000001E-2</v>
      </c>
      <c r="AH50" s="897">
        <v>2.4387175446000001E-2</v>
      </c>
      <c r="AI50" s="897">
        <v>2.4327473057999999E-2</v>
      </c>
      <c r="AJ50" s="897">
        <v>2.4284171329000001E-2</v>
      </c>
      <c r="AK50" s="897">
        <v>2.4253070084E-2</v>
      </c>
      <c r="AL50" s="897">
        <v>2.4230569184E-2</v>
      </c>
      <c r="AM50" s="897">
        <v>2.4213568505000001E-2</v>
      </c>
      <c r="AN50" s="897">
        <v>2.4213568505000001E-2</v>
      </c>
      <c r="AO50" s="897">
        <f t="shared" si="4"/>
        <v>2.4213568505000001E-2</v>
      </c>
      <c r="AP50" s="897">
        <f t="shared" si="5"/>
        <v>2.4213568505000001E-2</v>
      </c>
      <c r="AQ50" s="897">
        <f t="shared" si="6"/>
        <v>2.4213568505000001E-2</v>
      </c>
      <c r="AR50" s="897">
        <f t="shared" si="7"/>
        <v>2.4213568505000001E-2</v>
      </c>
      <c r="AS50" s="897">
        <f t="shared" si="8"/>
        <v>2.4213568505000001E-2</v>
      </c>
      <c r="AT50" s="897">
        <f t="shared" si="9"/>
        <v>2.4213568505000001E-2</v>
      </c>
      <c r="AU50" s="897">
        <f t="shared" si="10"/>
        <v>2.4213568505000001E-2</v>
      </c>
      <c r="AV50" s="897">
        <f t="shared" si="11"/>
        <v>2.4213568505000001E-2</v>
      </c>
      <c r="AW50" s="897">
        <f t="shared" si="12"/>
        <v>2.4213568505000001E-2</v>
      </c>
      <c r="AX50" s="897">
        <f t="shared" si="13"/>
        <v>2.4213568505000001E-2</v>
      </c>
      <c r="AY50" s="897">
        <f t="shared" si="14"/>
        <v>2.4213568505000001E-2</v>
      </c>
      <c r="AZ50" s="897">
        <f t="shared" si="15"/>
        <v>2.4213568505000001E-2</v>
      </c>
    </row>
    <row r="51" spans="2:52" x14ac:dyDescent="0.25">
      <c r="B51" s="2"/>
      <c r="E51" s="4" t="s">
        <v>556</v>
      </c>
      <c r="F51" s="4" t="s">
        <v>553</v>
      </c>
      <c r="G51" s="4" t="s">
        <v>554</v>
      </c>
      <c r="I51" s="897">
        <v>3.0226081E-3</v>
      </c>
      <c r="J51" s="897">
        <v>2.8859837000000002E-3</v>
      </c>
      <c r="K51" s="897">
        <v>2.7897810999999999E-3</v>
      </c>
      <c r="L51" s="897">
        <v>2.6904461E-3</v>
      </c>
      <c r="M51" s="897">
        <v>2.5909352E-3</v>
      </c>
      <c r="N51" s="897">
        <v>2.4855322E-3</v>
      </c>
      <c r="O51" s="897">
        <v>2.3856135000000001E-3</v>
      </c>
      <c r="P51" s="897">
        <v>2.2885592E-3</v>
      </c>
      <c r="Q51" s="897">
        <v>2.1953173000000001E-3</v>
      </c>
      <c r="R51" s="897">
        <v>2.1024784000000002E-3</v>
      </c>
      <c r="S51" s="897">
        <v>2.0169989999999998E-3</v>
      </c>
      <c r="T51" s="897">
        <v>1.9382831999999999E-3</v>
      </c>
      <c r="U51" s="897">
        <v>1.8604856999999999E-3</v>
      </c>
      <c r="V51" s="897">
        <v>1.796508E-3</v>
      </c>
      <c r="W51" s="897">
        <v>1.7421466E-3</v>
      </c>
      <c r="X51" s="897">
        <v>1.6969578999999999E-3</v>
      </c>
      <c r="Y51" s="897">
        <v>1.6596720000000001E-3</v>
      </c>
      <c r="Z51" s="897">
        <v>1.6261359E-3</v>
      </c>
      <c r="AA51" s="897">
        <v>1.6016918E-3</v>
      </c>
      <c r="AB51" s="897">
        <v>1.5833563000000001E-3</v>
      </c>
      <c r="AC51" s="897">
        <v>1.5693148999999999E-3</v>
      </c>
      <c r="AD51" s="897">
        <v>1.5592651E-3</v>
      </c>
      <c r="AE51" s="897">
        <v>1.5525116000000001E-3</v>
      </c>
      <c r="AF51" s="897">
        <v>1.5476932E-3</v>
      </c>
      <c r="AG51" s="897">
        <v>1.5442257E-3</v>
      </c>
      <c r="AH51" s="897">
        <v>1.5417763E-3</v>
      </c>
      <c r="AI51" s="897">
        <v>1.5399417E-3</v>
      </c>
      <c r="AJ51" s="897">
        <v>1.5385306E-3</v>
      </c>
      <c r="AK51" s="897">
        <v>1.537694E-3</v>
      </c>
      <c r="AL51" s="897">
        <v>1.5370487999999999E-3</v>
      </c>
      <c r="AM51" s="897">
        <v>1.5364943999999999E-3</v>
      </c>
      <c r="AN51" s="897">
        <v>1.5364943999999999E-3</v>
      </c>
      <c r="AO51" s="897">
        <f t="shared" si="4"/>
        <v>1.5364943999999999E-3</v>
      </c>
      <c r="AP51" s="897">
        <f t="shared" si="5"/>
        <v>1.5364943999999999E-3</v>
      </c>
      <c r="AQ51" s="897">
        <f t="shared" si="6"/>
        <v>1.5364943999999999E-3</v>
      </c>
      <c r="AR51" s="897">
        <f t="shared" si="7"/>
        <v>1.5364943999999999E-3</v>
      </c>
      <c r="AS51" s="897">
        <f t="shared" si="8"/>
        <v>1.5364943999999999E-3</v>
      </c>
      <c r="AT51" s="897">
        <f t="shared" si="9"/>
        <v>1.5364943999999999E-3</v>
      </c>
      <c r="AU51" s="897">
        <f t="shared" si="10"/>
        <v>1.5364943999999999E-3</v>
      </c>
      <c r="AV51" s="897">
        <f t="shared" si="11"/>
        <v>1.5364943999999999E-3</v>
      </c>
      <c r="AW51" s="897">
        <f t="shared" si="12"/>
        <v>1.5364943999999999E-3</v>
      </c>
      <c r="AX51" s="897">
        <f t="shared" si="13"/>
        <v>1.5364943999999999E-3</v>
      </c>
      <c r="AY51" s="897">
        <f t="shared" si="14"/>
        <v>1.5364943999999999E-3</v>
      </c>
      <c r="AZ51" s="897">
        <f t="shared" si="15"/>
        <v>1.5364943999999999E-3</v>
      </c>
    </row>
    <row r="52" spans="2:52" x14ac:dyDescent="0.25">
      <c r="B52" s="2"/>
      <c r="E52" s="4" t="s">
        <v>557</v>
      </c>
      <c r="F52" s="4" t="s">
        <v>553</v>
      </c>
      <c r="G52" s="4" t="s">
        <v>554</v>
      </c>
      <c r="I52" s="897">
        <v>3.4157679000000004E-3</v>
      </c>
      <c r="J52" s="897">
        <v>3.2612791999999998E-3</v>
      </c>
      <c r="K52" s="897">
        <v>3.1525042000000001E-3</v>
      </c>
      <c r="L52" s="897">
        <v>3.0401847999999999E-3</v>
      </c>
      <c r="M52" s="897">
        <v>2.9276797000000001E-3</v>
      </c>
      <c r="N52" s="897">
        <v>2.8085269999999999E-3</v>
      </c>
      <c r="O52" s="897">
        <v>2.6955744000000002E-3</v>
      </c>
      <c r="P52" s="897">
        <v>2.5858894000000002E-3</v>
      </c>
      <c r="Q52" s="897">
        <v>2.4805110999999999E-3</v>
      </c>
      <c r="R52" s="897">
        <v>2.3755961999999999E-3</v>
      </c>
      <c r="S52" s="897">
        <v>2.2789985000000001E-3</v>
      </c>
      <c r="T52" s="897">
        <v>2.1900512999999998E-3</v>
      </c>
      <c r="U52" s="897">
        <v>2.1021336000000002E-3</v>
      </c>
      <c r="V52" s="897">
        <v>2.0298399000000002E-3</v>
      </c>
      <c r="W52" s="897">
        <v>1.9684224000000002E-3</v>
      </c>
      <c r="X52" s="897">
        <v>1.9173672E-3</v>
      </c>
      <c r="Y52" s="897">
        <v>1.8752228E-3</v>
      </c>
      <c r="Z52" s="897">
        <v>1.8373421000000001E-3</v>
      </c>
      <c r="AA52" s="897">
        <v>1.8097128000000001E-3</v>
      </c>
      <c r="AB52" s="897">
        <v>1.7889983999999999E-3</v>
      </c>
      <c r="AC52" s="897">
        <v>1.7731424999999999E-3</v>
      </c>
      <c r="AD52" s="897">
        <v>1.7617824000000001E-3</v>
      </c>
      <c r="AE52" s="897">
        <v>1.7541518999999999E-3</v>
      </c>
      <c r="AF52" s="897">
        <v>1.7486985999999999E-3</v>
      </c>
      <c r="AG52" s="897">
        <v>1.7447875E-3</v>
      </c>
      <c r="AH52" s="897">
        <v>1.7420155000000001E-3</v>
      </c>
      <c r="AI52" s="897">
        <v>1.7399391000000001E-3</v>
      </c>
      <c r="AJ52" s="897">
        <v>1.7383564999999999E-3</v>
      </c>
      <c r="AK52" s="897">
        <v>1.7374089999999999E-3</v>
      </c>
      <c r="AL52" s="897">
        <v>1.7366832E-3</v>
      </c>
      <c r="AM52" s="897">
        <v>1.7360582E-3</v>
      </c>
      <c r="AN52" s="897">
        <v>1.7360582E-3</v>
      </c>
      <c r="AO52" s="897">
        <f t="shared" si="4"/>
        <v>1.7360582E-3</v>
      </c>
      <c r="AP52" s="897">
        <f t="shared" si="5"/>
        <v>1.7360582E-3</v>
      </c>
      <c r="AQ52" s="897">
        <f t="shared" si="6"/>
        <v>1.7360582E-3</v>
      </c>
      <c r="AR52" s="897">
        <f t="shared" si="7"/>
        <v>1.7360582E-3</v>
      </c>
      <c r="AS52" s="897">
        <f t="shared" si="8"/>
        <v>1.7360582E-3</v>
      </c>
      <c r="AT52" s="897">
        <f t="shared" si="9"/>
        <v>1.7360582E-3</v>
      </c>
      <c r="AU52" s="897">
        <f t="shared" si="10"/>
        <v>1.7360582E-3</v>
      </c>
      <c r="AV52" s="897">
        <f t="shared" si="11"/>
        <v>1.7360582E-3</v>
      </c>
      <c r="AW52" s="897">
        <f t="shared" si="12"/>
        <v>1.7360582E-3</v>
      </c>
      <c r="AX52" s="897">
        <f t="shared" si="13"/>
        <v>1.7360582E-3</v>
      </c>
      <c r="AY52" s="897">
        <f t="shared" si="14"/>
        <v>1.7360582E-3</v>
      </c>
      <c r="AZ52" s="897">
        <f t="shared" si="15"/>
        <v>1.7360582E-3</v>
      </c>
    </row>
    <row r="53" spans="2:52" x14ac:dyDescent="0.25">
      <c r="B53" s="2"/>
      <c r="E53" s="4" t="s">
        <v>558</v>
      </c>
      <c r="F53" s="4" t="s">
        <v>553</v>
      </c>
      <c r="G53" s="4" t="s">
        <v>554</v>
      </c>
      <c r="I53" s="897">
        <v>1.8424299999999999E-3</v>
      </c>
      <c r="J53" s="897">
        <v>1.7858699999999999E-3</v>
      </c>
      <c r="K53" s="897">
        <v>1.72799E-3</v>
      </c>
      <c r="L53" s="897">
        <v>1.66847E-3</v>
      </c>
      <c r="M53" s="897">
        <v>1.60834E-3</v>
      </c>
      <c r="N53" s="897">
        <v>1.54721E-3</v>
      </c>
      <c r="O53" s="897">
        <v>1.4908199999999999E-3</v>
      </c>
      <c r="P53" s="897">
        <v>1.43885E-3</v>
      </c>
      <c r="Q53" s="897">
        <v>1.3918699999999999E-3</v>
      </c>
      <c r="R53" s="897">
        <v>1.3499E-3</v>
      </c>
      <c r="S53" s="897">
        <v>1.3129299999999999E-3</v>
      </c>
      <c r="T53" s="897">
        <v>1.2804699999999999E-3</v>
      </c>
      <c r="U53" s="897">
        <v>1.25292E-3</v>
      </c>
      <c r="V53" s="897">
        <v>1.22952E-3</v>
      </c>
      <c r="W53" s="897">
        <v>1.2095999999999999E-3</v>
      </c>
      <c r="X53" s="897">
        <v>1.1930599999999999E-3</v>
      </c>
      <c r="Y53" s="897">
        <v>1.17958E-3</v>
      </c>
      <c r="Z53" s="897">
        <v>1.1688600000000001E-3</v>
      </c>
      <c r="AA53" s="897">
        <v>1.1606800000000001E-3</v>
      </c>
      <c r="AB53" s="897">
        <v>1.1547300000000001E-3</v>
      </c>
      <c r="AC53" s="897">
        <v>1.1504799999999999E-3</v>
      </c>
      <c r="AD53" s="897">
        <v>1.14722E-3</v>
      </c>
      <c r="AE53" s="897">
        <v>1.1448599999999999E-3</v>
      </c>
      <c r="AF53" s="897">
        <v>1.1431600000000001E-3</v>
      </c>
      <c r="AG53" s="897">
        <v>1.14193E-3</v>
      </c>
      <c r="AH53" s="897">
        <v>1.1410299999999999E-3</v>
      </c>
      <c r="AI53" s="897">
        <v>1.14036E-3</v>
      </c>
      <c r="AJ53" s="897">
        <v>1.1398599999999999E-3</v>
      </c>
      <c r="AK53" s="897">
        <v>1.13948E-3</v>
      </c>
      <c r="AL53" s="897">
        <v>1.1391800000000001E-3</v>
      </c>
      <c r="AM53" s="897">
        <v>1.13894E-3</v>
      </c>
      <c r="AN53" s="897">
        <v>1.13894E-3</v>
      </c>
      <c r="AO53" s="897">
        <f t="shared" si="4"/>
        <v>1.13894E-3</v>
      </c>
      <c r="AP53" s="897">
        <f t="shared" si="5"/>
        <v>1.13894E-3</v>
      </c>
      <c r="AQ53" s="897">
        <f t="shared" si="6"/>
        <v>1.13894E-3</v>
      </c>
      <c r="AR53" s="897">
        <f t="shared" si="7"/>
        <v>1.13894E-3</v>
      </c>
      <c r="AS53" s="897">
        <f t="shared" si="8"/>
        <v>1.13894E-3</v>
      </c>
      <c r="AT53" s="897">
        <f t="shared" si="9"/>
        <v>1.13894E-3</v>
      </c>
      <c r="AU53" s="897">
        <f t="shared" si="10"/>
        <v>1.13894E-3</v>
      </c>
      <c r="AV53" s="897">
        <f t="shared" si="11"/>
        <v>1.13894E-3</v>
      </c>
      <c r="AW53" s="897">
        <f t="shared" si="12"/>
        <v>1.13894E-3</v>
      </c>
      <c r="AX53" s="897">
        <f t="shared" si="13"/>
        <v>1.13894E-3</v>
      </c>
      <c r="AY53" s="897">
        <f t="shared" si="14"/>
        <v>1.13894E-3</v>
      </c>
      <c r="AZ53" s="897">
        <f t="shared" si="15"/>
        <v>1.13894E-3</v>
      </c>
    </row>
    <row r="54" spans="2:52" x14ac:dyDescent="0.25">
      <c r="B54" s="2"/>
      <c r="E54" s="4" t="s">
        <v>559</v>
      </c>
      <c r="F54" s="4" t="s">
        <v>553</v>
      </c>
      <c r="G54" s="4" t="s">
        <v>554</v>
      </c>
      <c r="I54" s="897">
        <v>1.4136060000000001E-2</v>
      </c>
      <c r="J54" s="897">
        <v>1.2169687E-2</v>
      </c>
      <c r="K54" s="897">
        <v>1.0708901E-2</v>
      </c>
      <c r="L54" s="897">
        <v>9.5355829999999985E-3</v>
      </c>
      <c r="M54" s="897">
        <v>8.6054200000000008E-3</v>
      </c>
      <c r="N54" s="897">
        <v>7.8207239999999994E-3</v>
      </c>
      <c r="O54" s="897">
        <v>7.1616488999999995E-3</v>
      </c>
      <c r="P54" s="897">
        <v>6.6288887000000001E-3</v>
      </c>
      <c r="Q54" s="897">
        <v>6.1434970000000004E-3</v>
      </c>
      <c r="R54" s="897">
        <v>5.6915721000000002E-3</v>
      </c>
      <c r="S54" s="897">
        <v>5.2799005999999999E-3</v>
      </c>
      <c r="T54" s="897">
        <v>4.8984229000000002E-3</v>
      </c>
      <c r="U54" s="897">
        <v>4.5791383000000005E-3</v>
      </c>
      <c r="V54" s="897">
        <v>4.286532E-3</v>
      </c>
      <c r="W54" s="897">
        <v>4.0221755999999996E-3</v>
      </c>
      <c r="X54" s="897">
        <v>3.7875083999999999E-3</v>
      </c>
      <c r="Y54" s="897">
        <v>3.5925406999999998E-3</v>
      </c>
      <c r="Z54" s="897">
        <v>3.4330705E-3</v>
      </c>
      <c r="AA54" s="897">
        <v>3.3066237999999997E-3</v>
      </c>
      <c r="AB54" s="897">
        <v>3.2069512000000001E-3</v>
      </c>
      <c r="AC54" s="897">
        <v>3.1278734999999999E-3</v>
      </c>
      <c r="AD54" s="897">
        <v>3.0753984000000002E-3</v>
      </c>
      <c r="AE54" s="897">
        <v>3.0384429E-3</v>
      </c>
      <c r="AF54" s="897">
        <v>3.0119422000000002E-3</v>
      </c>
      <c r="AG54" s="897">
        <v>2.9932012000000001E-3</v>
      </c>
      <c r="AH54" s="897">
        <v>2.9800016000000001E-3</v>
      </c>
      <c r="AI54" s="897">
        <v>2.9706412000000001E-3</v>
      </c>
      <c r="AJ54" s="897">
        <v>2.9640161999999999E-3</v>
      </c>
      <c r="AK54" s="897">
        <v>2.9596701999999998E-3</v>
      </c>
      <c r="AL54" s="897">
        <v>2.9567828999999997E-3</v>
      </c>
      <c r="AM54" s="897">
        <v>2.9546858000000001E-3</v>
      </c>
      <c r="AN54" s="897">
        <v>2.9546858000000001E-3</v>
      </c>
      <c r="AO54" s="897">
        <f t="shared" si="4"/>
        <v>2.9546858000000001E-3</v>
      </c>
      <c r="AP54" s="897">
        <f t="shared" si="5"/>
        <v>2.9546858000000001E-3</v>
      </c>
      <c r="AQ54" s="897">
        <f t="shared" si="6"/>
        <v>2.9546858000000001E-3</v>
      </c>
      <c r="AR54" s="897">
        <f t="shared" si="7"/>
        <v>2.9546858000000001E-3</v>
      </c>
      <c r="AS54" s="897">
        <f t="shared" si="8"/>
        <v>2.9546858000000001E-3</v>
      </c>
      <c r="AT54" s="897">
        <f t="shared" si="9"/>
        <v>2.9546858000000001E-3</v>
      </c>
      <c r="AU54" s="897">
        <f t="shared" si="10"/>
        <v>2.9546858000000001E-3</v>
      </c>
      <c r="AV54" s="897">
        <f t="shared" si="11"/>
        <v>2.9546858000000001E-3</v>
      </c>
      <c r="AW54" s="897">
        <f t="shared" si="12"/>
        <v>2.9546858000000001E-3</v>
      </c>
      <c r="AX54" s="897">
        <f t="shared" si="13"/>
        <v>2.9546858000000001E-3</v>
      </c>
      <c r="AY54" s="897">
        <f t="shared" si="14"/>
        <v>2.9546858000000001E-3</v>
      </c>
      <c r="AZ54" s="897">
        <f t="shared" si="15"/>
        <v>2.9546858000000001E-3</v>
      </c>
    </row>
    <row r="55" spans="2:52" x14ac:dyDescent="0.25">
      <c r="B55" s="2"/>
      <c r="E55" s="4" t="s">
        <v>560</v>
      </c>
      <c r="F55" s="4" t="s">
        <v>553</v>
      </c>
      <c r="G55" s="4" t="s">
        <v>554</v>
      </c>
      <c r="I55" s="896">
        <v>276.61399999999998</v>
      </c>
      <c r="J55" s="896">
        <v>268.02999999999997</v>
      </c>
      <c r="K55" s="896">
        <v>259.20699999999999</v>
      </c>
      <c r="L55" s="896">
        <v>250.22200000000001</v>
      </c>
      <c r="M55" s="896">
        <v>241.155</v>
      </c>
      <c r="N55" s="896">
        <v>231.934</v>
      </c>
      <c r="O55" s="896">
        <v>223.428</v>
      </c>
      <c r="P55" s="896">
        <v>215.58699999999999</v>
      </c>
      <c r="Q55" s="896">
        <v>208.50899999999999</v>
      </c>
      <c r="R55" s="896">
        <v>202.19200000000001</v>
      </c>
      <c r="S55" s="896">
        <v>196.63</v>
      </c>
      <c r="T55" s="896">
        <v>191.81200000000001</v>
      </c>
      <c r="U55" s="896">
        <v>187.672</v>
      </c>
      <c r="V55" s="896">
        <v>184.15299999999999</v>
      </c>
      <c r="W55" s="896">
        <v>181.15799999999999</v>
      </c>
      <c r="X55" s="896">
        <v>178.672</v>
      </c>
      <c r="Y55" s="896">
        <v>176.648</v>
      </c>
      <c r="Z55" s="896">
        <v>175.04</v>
      </c>
      <c r="AA55" s="896">
        <v>173.80199999999999</v>
      </c>
      <c r="AB55" s="896">
        <v>172.876</v>
      </c>
      <c r="AC55" s="896">
        <v>172.197</v>
      </c>
      <c r="AD55" s="896">
        <v>171.72399999999999</v>
      </c>
      <c r="AE55" s="896">
        <v>171.38900000000001</v>
      </c>
      <c r="AF55" s="896">
        <v>171.15199999999999</v>
      </c>
      <c r="AG55" s="896">
        <v>170.98599999999999</v>
      </c>
      <c r="AH55" s="896">
        <v>170.87</v>
      </c>
      <c r="AI55" s="896">
        <v>170.79</v>
      </c>
      <c r="AJ55" s="896">
        <v>170.73599999999999</v>
      </c>
      <c r="AK55" s="896">
        <v>170.69900000000001</v>
      </c>
      <c r="AL55" s="896">
        <v>170.67500000000001</v>
      </c>
      <c r="AM55" s="896">
        <v>170.65799999999999</v>
      </c>
      <c r="AN55" s="896">
        <v>170.65799999999999</v>
      </c>
      <c r="AO55" s="896">
        <f t="shared" si="4"/>
        <v>170.65799999999999</v>
      </c>
      <c r="AP55" s="896">
        <f t="shared" si="5"/>
        <v>170.65799999999999</v>
      </c>
      <c r="AQ55" s="896">
        <f t="shared" si="6"/>
        <v>170.65799999999999</v>
      </c>
      <c r="AR55" s="896">
        <f t="shared" si="7"/>
        <v>170.65799999999999</v>
      </c>
      <c r="AS55" s="896">
        <f t="shared" si="8"/>
        <v>170.65799999999999</v>
      </c>
      <c r="AT55" s="896">
        <f t="shared" si="9"/>
        <v>170.65799999999999</v>
      </c>
      <c r="AU55" s="896">
        <f t="shared" si="10"/>
        <v>170.65799999999999</v>
      </c>
      <c r="AV55" s="896">
        <f t="shared" si="11"/>
        <v>170.65799999999999</v>
      </c>
      <c r="AW55" s="896">
        <f t="shared" si="12"/>
        <v>170.65799999999999</v>
      </c>
      <c r="AX55" s="896">
        <f t="shared" si="13"/>
        <v>170.65799999999999</v>
      </c>
      <c r="AY55" s="896">
        <f t="shared" si="14"/>
        <v>170.65799999999999</v>
      </c>
      <c r="AZ55" s="896">
        <f t="shared" si="15"/>
        <v>170.65799999999999</v>
      </c>
    </row>
    <row r="56" spans="2:52" x14ac:dyDescent="0.25">
      <c r="B56" s="2"/>
      <c r="E56" s="17"/>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row>
    <row r="57" spans="2:52" x14ac:dyDescent="0.25">
      <c r="B57" s="2"/>
      <c r="D57" s="56" t="s">
        <v>564</v>
      </c>
      <c r="E57" s="17"/>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row>
    <row r="58" spans="2:52" x14ac:dyDescent="0.25">
      <c r="B58" s="2"/>
      <c r="E58" s="17"/>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row>
    <row r="59" spans="2:52" x14ac:dyDescent="0.25">
      <c r="B59" s="2"/>
      <c r="E59" s="4" t="s">
        <v>552</v>
      </c>
      <c r="F59" s="4" t="s">
        <v>553</v>
      </c>
      <c r="G59" s="4" t="s">
        <v>554</v>
      </c>
      <c r="I59" s="897">
        <v>1.9793361199999999</v>
      </c>
      <c r="J59" s="897">
        <v>1.871107987</v>
      </c>
      <c r="K59" s="897">
        <v>1.780709133</v>
      </c>
      <c r="L59" s="897">
        <v>1.684998242</v>
      </c>
      <c r="M59" s="897">
        <v>1.594780552</v>
      </c>
      <c r="N59" s="897">
        <v>1.4987101229999999</v>
      </c>
      <c r="O59" s="897">
        <v>1.4090531129999999</v>
      </c>
      <c r="P59" s="897">
        <v>1.3176453259999998</v>
      </c>
      <c r="Q59" s="897">
        <v>1.2318305599999999</v>
      </c>
      <c r="R59" s="897">
        <v>1.151708768</v>
      </c>
      <c r="S59" s="897">
        <v>1.080781816</v>
      </c>
      <c r="T59" s="897">
        <v>1.02159095</v>
      </c>
      <c r="U59" s="897">
        <v>0.96811715899999995</v>
      </c>
      <c r="V59" s="897">
        <v>0.92372408699999997</v>
      </c>
      <c r="W59" s="897">
        <v>0.886374675</v>
      </c>
      <c r="X59" s="897">
        <v>0.85554265100000004</v>
      </c>
      <c r="Y59" s="897">
        <v>0.83090584600000006</v>
      </c>
      <c r="Z59" s="897">
        <v>0.81134968200000002</v>
      </c>
      <c r="AA59" s="897">
        <v>0.79620481100000007</v>
      </c>
      <c r="AB59" s="897">
        <v>0.78436065600000004</v>
      </c>
      <c r="AC59" s="897">
        <v>0.77506682500000001</v>
      </c>
      <c r="AD59" s="897">
        <v>0.76955496000000001</v>
      </c>
      <c r="AE59" s="897">
        <v>0.76577099399999993</v>
      </c>
      <c r="AF59" s="897">
        <v>0.76311661499999994</v>
      </c>
      <c r="AG59" s="897">
        <v>0.761284662</v>
      </c>
      <c r="AH59" s="897">
        <v>0.76006102599999992</v>
      </c>
      <c r="AI59" s="897">
        <v>0.759253607</v>
      </c>
      <c r="AJ59" s="897">
        <v>0.75871132500000005</v>
      </c>
      <c r="AK59" s="897">
        <v>0.75852923000000005</v>
      </c>
      <c r="AL59" s="897">
        <v>0.758486208</v>
      </c>
      <c r="AM59" s="897">
        <v>0.75849921500000006</v>
      </c>
      <c r="AN59" s="897">
        <v>0.75849921500000006</v>
      </c>
      <c r="AO59" s="897">
        <f t="shared" ref="AO59:AZ65" si="16">AN59</f>
        <v>0.75849921500000006</v>
      </c>
      <c r="AP59" s="897">
        <f t="shared" si="16"/>
        <v>0.75849921500000006</v>
      </c>
      <c r="AQ59" s="897">
        <f t="shared" si="16"/>
        <v>0.75849921500000006</v>
      </c>
      <c r="AR59" s="897">
        <f t="shared" si="16"/>
        <v>0.75849921500000006</v>
      </c>
      <c r="AS59" s="897">
        <f t="shared" si="16"/>
        <v>0.75849921500000006</v>
      </c>
      <c r="AT59" s="897">
        <f t="shared" si="16"/>
        <v>0.75849921500000006</v>
      </c>
      <c r="AU59" s="897">
        <f t="shared" si="16"/>
        <v>0.75849921500000006</v>
      </c>
      <c r="AV59" s="897">
        <f t="shared" si="16"/>
        <v>0.75849921500000006</v>
      </c>
      <c r="AW59" s="897">
        <f t="shared" si="16"/>
        <v>0.75849921500000006</v>
      </c>
      <c r="AX59" s="897">
        <f t="shared" si="16"/>
        <v>0.75849921500000006</v>
      </c>
      <c r="AY59" s="897">
        <f t="shared" si="16"/>
        <v>0.75849921500000006</v>
      </c>
      <c r="AZ59" s="897">
        <f t="shared" si="16"/>
        <v>0.75849921500000006</v>
      </c>
    </row>
    <row r="60" spans="2:52" x14ac:dyDescent="0.25">
      <c r="B60" s="2"/>
      <c r="E60" s="4" t="s">
        <v>555</v>
      </c>
      <c r="F60" s="4" t="s">
        <v>553</v>
      </c>
      <c r="G60" s="4" t="s">
        <v>554</v>
      </c>
      <c r="I60" s="897">
        <v>0.11920786056</v>
      </c>
      <c r="J60" s="897">
        <v>0.10094810663000001</v>
      </c>
      <c r="K60" s="897">
        <v>8.6683412620000011E-2</v>
      </c>
      <c r="L60" s="897">
        <v>7.5256041199999998E-2</v>
      </c>
      <c r="M60" s="897">
        <v>6.6213369529999996E-2</v>
      </c>
      <c r="N60" s="897">
        <v>5.8761865310000001E-2</v>
      </c>
      <c r="O60" s="897">
        <v>5.2713218119999995E-2</v>
      </c>
      <c r="P60" s="897">
        <v>4.8448444080000007E-2</v>
      </c>
      <c r="Q60" s="897">
        <v>4.47986961E-2</v>
      </c>
      <c r="R60" s="897">
        <v>4.1583165599999999E-2</v>
      </c>
      <c r="S60" s="897">
        <v>3.8752651299999996E-2</v>
      </c>
      <c r="T60" s="897">
        <v>3.6167546639999999E-2</v>
      </c>
      <c r="U60" s="897">
        <v>3.4113964500000003E-2</v>
      </c>
      <c r="V60" s="897">
        <v>3.2266290600000004E-2</v>
      </c>
      <c r="W60" s="897">
        <v>3.062222484E-2</v>
      </c>
      <c r="X60" s="897">
        <v>2.921156842E-2</v>
      </c>
      <c r="Y60" s="897">
        <v>2.8039421529999997E-2</v>
      </c>
      <c r="Z60" s="897">
        <v>2.7079683140000001E-2</v>
      </c>
      <c r="AA60" s="897">
        <v>2.6324952960000002E-2</v>
      </c>
      <c r="AB60" s="897">
        <v>2.5740029560000002E-2</v>
      </c>
      <c r="AC60" s="897">
        <v>2.5288011480000001E-2</v>
      </c>
      <c r="AD60" s="897">
        <v>2.4971498822000001E-2</v>
      </c>
      <c r="AE60" s="897">
        <v>2.4746789831E-2</v>
      </c>
      <c r="AF60" s="897">
        <v>2.4585283372999998E-2</v>
      </c>
      <c r="AG60" s="897">
        <v>2.4469578745000001E-2</v>
      </c>
      <c r="AH60" s="897">
        <v>2.4387175446000001E-2</v>
      </c>
      <c r="AI60" s="897">
        <v>2.4327473057999999E-2</v>
      </c>
      <c r="AJ60" s="897">
        <v>2.4284171329000001E-2</v>
      </c>
      <c r="AK60" s="897">
        <v>2.4253070084E-2</v>
      </c>
      <c r="AL60" s="897">
        <v>2.4230569184E-2</v>
      </c>
      <c r="AM60" s="897">
        <v>2.4213568505000001E-2</v>
      </c>
      <c r="AN60" s="897">
        <v>2.4213568505000001E-2</v>
      </c>
      <c r="AO60" s="897">
        <f t="shared" si="16"/>
        <v>2.4213568505000001E-2</v>
      </c>
      <c r="AP60" s="897">
        <f t="shared" si="16"/>
        <v>2.4213568505000001E-2</v>
      </c>
      <c r="AQ60" s="897">
        <f t="shared" si="16"/>
        <v>2.4213568505000001E-2</v>
      </c>
      <c r="AR60" s="897">
        <f t="shared" si="16"/>
        <v>2.4213568505000001E-2</v>
      </c>
      <c r="AS60" s="897">
        <f t="shared" si="16"/>
        <v>2.4213568505000001E-2</v>
      </c>
      <c r="AT60" s="897">
        <f t="shared" si="16"/>
        <v>2.4213568505000001E-2</v>
      </c>
      <c r="AU60" s="897">
        <f t="shared" si="16"/>
        <v>2.4213568505000001E-2</v>
      </c>
      <c r="AV60" s="897">
        <f t="shared" si="16"/>
        <v>2.4213568505000001E-2</v>
      </c>
      <c r="AW60" s="897">
        <f t="shared" si="16"/>
        <v>2.4213568505000001E-2</v>
      </c>
      <c r="AX60" s="897">
        <f t="shared" si="16"/>
        <v>2.4213568505000001E-2</v>
      </c>
      <c r="AY60" s="897">
        <f t="shared" si="16"/>
        <v>2.4213568505000001E-2</v>
      </c>
      <c r="AZ60" s="897">
        <f t="shared" si="16"/>
        <v>2.4213568505000001E-2</v>
      </c>
    </row>
    <row r="61" spans="2:52" x14ac:dyDescent="0.25">
      <c r="B61" s="2"/>
      <c r="E61" s="4" t="s">
        <v>556</v>
      </c>
      <c r="F61" s="4" t="s">
        <v>553</v>
      </c>
      <c r="G61" s="4" t="s">
        <v>554</v>
      </c>
      <c r="I61" s="897">
        <v>3.0226081E-3</v>
      </c>
      <c r="J61" s="897">
        <v>2.8859837000000002E-3</v>
      </c>
      <c r="K61" s="897">
        <v>2.7897810999999999E-3</v>
      </c>
      <c r="L61" s="897">
        <v>2.6904461E-3</v>
      </c>
      <c r="M61" s="897">
        <v>2.5909352E-3</v>
      </c>
      <c r="N61" s="897">
        <v>2.4855322E-3</v>
      </c>
      <c r="O61" s="897">
        <v>2.3856135000000001E-3</v>
      </c>
      <c r="P61" s="897">
        <v>2.2885592E-3</v>
      </c>
      <c r="Q61" s="897">
        <v>2.1953173000000001E-3</v>
      </c>
      <c r="R61" s="897">
        <v>2.1024784000000002E-3</v>
      </c>
      <c r="S61" s="897">
        <v>2.0169989999999998E-3</v>
      </c>
      <c r="T61" s="897">
        <v>1.9382831999999999E-3</v>
      </c>
      <c r="U61" s="897">
        <v>1.8604856999999999E-3</v>
      </c>
      <c r="V61" s="897">
        <v>1.796508E-3</v>
      </c>
      <c r="W61" s="897">
        <v>1.7421466E-3</v>
      </c>
      <c r="X61" s="897">
        <v>1.6969578999999999E-3</v>
      </c>
      <c r="Y61" s="897">
        <v>1.6596720000000001E-3</v>
      </c>
      <c r="Z61" s="897">
        <v>1.6261359E-3</v>
      </c>
      <c r="AA61" s="897">
        <v>1.6016918E-3</v>
      </c>
      <c r="AB61" s="897">
        <v>1.5833563000000001E-3</v>
      </c>
      <c r="AC61" s="897">
        <v>1.5693148999999999E-3</v>
      </c>
      <c r="AD61" s="897">
        <v>1.5592651E-3</v>
      </c>
      <c r="AE61" s="897">
        <v>1.5525116000000001E-3</v>
      </c>
      <c r="AF61" s="897">
        <v>1.5476932E-3</v>
      </c>
      <c r="AG61" s="897">
        <v>1.5442257E-3</v>
      </c>
      <c r="AH61" s="897">
        <v>1.5417763E-3</v>
      </c>
      <c r="AI61" s="897">
        <v>1.5399417E-3</v>
      </c>
      <c r="AJ61" s="897">
        <v>1.5385306E-3</v>
      </c>
      <c r="AK61" s="897">
        <v>1.537694E-3</v>
      </c>
      <c r="AL61" s="897">
        <v>1.5370487999999999E-3</v>
      </c>
      <c r="AM61" s="897">
        <v>1.5364943999999999E-3</v>
      </c>
      <c r="AN61" s="897">
        <v>1.5364943999999999E-3</v>
      </c>
      <c r="AO61" s="897">
        <f t="shared" si="16"/>
        <v>1.5364943999999999E-3</v>
      </c>
      <c r="AP61" s="897">
        <f t="shared" si="16"/>
        <v>1.5364943999999999E-3</v>
      </c>
      <c r="AQ61" s="897">
        <f t="shared" si="16"/>
        <v>1.5364943999999999E-3</v>
      </c>
      <c r="AR61" s="897">
        <f t="shared" si="16"/>
        <v>1.5364943999999999E-3</v>
      </c>
      <c r="AS61" s="897">
        <f t="shared" si="16"/>
        <v>1.5364943999999999E-3</v>
      </c>
      <c r="AT61" s="897">
        <f t="shared" si="16"/>
        <v>1.5364943999999999E-3</v>
      </c>
      <c r="AU61" s="897">
        <f t="shared" si="16"/>
        <v>1.5364943999999999E-3</v>
      </c>
      <c r="AV61" s="897">
        <f t="shared" si="16"/>
        <v>1.5364943999999999E-3</v>
      </c>
      <c r="AW61" s="897">
        <f t="shared" si="16"/>
        <v>1.5364943999999999E-3</v>
      </c>
      <c r="AX61" s="897">
        <f t="shared" si="16"/>
        <v>1.5364943999999999E-3</v>
      </c>
      <c r="AY61" s="897">
        <f t="shared" si="16"/>
        <v>1.5364943999999999E-3</v>
      </c>
      <c r="AZ61" s="897">
        <f t="shared" si="16"/>
        <v>1.5364943999999999E-3</v>
      </c>
    </row>
    <row r="62" spans="2:52" x14ac:dyDescent="0.25">
      <c r="B62" s="2"/>
      <c r="E62" s="4" t="s">
        <v>557</v>
      </c>
      <c r="F62" s="4" t="s">
        <v>553</v>
      </c>
      <c r="G62" s="4" t="s">
        <v>554</v>
      </c>
      <c r="I62" s="897">
        <v>3.4157679000000004E-3</v>
      </c>
      <c r="J62" s="897">
        <v>3.2612791999999998E-3</v>
      </c>
      <c r="K62" s="897">
        <v>3.1525042000000001E-3</v>
      </c>
      <c r="L62" s="897">
        <v>3.0401847999999999E-3</v>
      </c>
      <c r="M62" s="897">
        <v>2.9276797000000001E-3</v>
      </c>
      <c r="N62" s="897">
        <v>2.8085269999999999E-3</v>
      </c>
      <c r="O62" s="897">
        <v>2.6955744000000002E-3</v>
      </c>
      <c r="P62" s="897">
        <v>2.5858894000000002E-3</v>
      </c>
      <c r="Q62" s="897">
        <v>2.4805110999999999E-3</v>
      </c>
      <c r="R62" s="897">
        <v>2.3755961999999999E-3</v>
      </c>
      <c r="S62" s="897">
        <v>2.2789985000000001E-3</v>
      </c>
      <c r="T62" s="897">
        <v>2.1900512999999998E-3</v>
      </c>
      <c r="U62" s="897">
        <v>2.1021336000000002E-3</v>
      </c>
      <c r="V62" s="897">
        <v>2.0298399000000002E-3</v>
      </c>
      <c r="W62" s="897">
        <v>1.9684224000000002E-3</v>
      </c>
      <c r="X62" s="897">
        <v>1.9173672E-3</v>
      </c>
      <c r="Y62" s="897">
        <v>1.8752228E-3</v>
      </c>
      <c r="Z62" s="897">
        <v>1.8373421000000001E-3</v>
      </c>
      <c r="AA62" s="897">
        <v>1.8097128000000001E-3</v>
      </c>
      <c r="AB62" s="897">
        <v>1.7889983999999999E-3</v>
      </c>
      <c r="AC62" s="897">
        <v>1.7731424999999999E-3</v>
      </c>
      <c r="AD62" s="897">
        <v>1.7617824000000001E-3</v>
      </c>
      <c r="AE62" s="897">
        <v>1.7541518999999999E-3</v>
      </c>
      <c r="AF62" s="897">
        <v>1.7486985999999999E-3</v>
      </c>
      <c r="AG62" s="897">
        <v>1.7447875E-3</v>
      </c>
      <c r="AH62" s="897">
        <v>1.7420155000000001E-3</v>
      </c>
      <c r="AI62" s="897">
        <v>1.7399391000000001E-3</v>
      </c>
      <c r="AJ62" s="897">
        <v>1.7383564999999999E-3</v>
      </c>
      <c r="AK62" s="897">
        <v>1.7374089999999999E-3</v>
      </c>
      <c r="AL62" s="897">
        <v>1.7366832E-3</v>
      </c>
      <c r="AM62" s="897">
        <v>1.7360582E-3</v>
      </c>
      <c r="AN62" s="897">
        <v>1.7360582E-3</v>
      </c>
      <c r="AO62" s="897">
        <f t="shared" si="16"/>
        <v>1.7360582E-3</v>
      </c>
      <c r="AP62" s="897">
        <f t="shared" si="16"/>
        <v>1.7360582E-3</v>
      </c>
      <c r="AQ62" s="897">
        <f t="shared" si="16"/>
        <v>1.7360582E-3</v>
      </c>
      <c r="AR62" s="897">
        <f t="shared" si="16"/>
        <v>1.7360582E-3</v>
      </c>
      <c r="AS62" s="897">
        <f t="shared" si="16"/>
        <v>1.7360582E-3</v>
      </c>
      <c r="AT62" s="897">
        <f t="shared" si="16"/>
        <v>1.7360582E-3</v>
      </c>
      <c r="AU62" s="897">
        <f t="shared" si="16"/>
        <v>1.7360582E-3</v>
      </c>
      <c r="AV62" s="897">
        <f t="shared" si="16"/>
        <v>1.7360582E-3</v>
      </c>
      <c r="AW62" s="897">
        <f t="shared" si="16"/>
        <v>1.7360582E-3</v>
      </c>
      <c r="AX62" s="897">
        <f t="shared" si="16"/>
        <v>1.7360582E-3</v>
      </c>
      <c r="AY62" s="897">
        <f t="shared" si="16"/>
        <v>1.7360582E-3</v>
      </c>
      <c r="AZ62" s="897">
        <f t="shared" si="16"/>
        <v>1.7360582E-3</v>
      </c>
    </row>
    <row r="63" spans="2:52" x14ac:dyDescent="0.25">
      <c r="B63" s="2"/>
      <c r="E63" s="4" t="s">
        <v>558</v>
      </c>
      <c r="F63" s="4" t="s">
        <v>553</v>
      </c>
      <c r="G63" s="4" t="s">
        <v>554</v>
      </c>
      <c r="I63" s="897">
        <v>1.8424299999999999E-3</v>
      </c>
      <c r="J63" s="897">
        <v>1.7858699999999999E-3</v>
      </c>
      <c r="K63" s="897">
        <v>1.72799E-3</v>
      </c>
      <c r="L63" s="897">
        <v>1.66847E-3</v>
      </c>
      <c r="M63" s="897">
        <v>1.60834E-3</v>
      </c>
      <c r="N63" s="897">
        <v>1.54721E-3</v>
      </c>
      <c r="O63" s="897">
        <v>1.4908199999999999E-3</v>
      </c>
      <c r="P63" s="897">
        <v>1.43885E-3</v>
      </c>
      <c r="Q63" s="897">
        <v>1.3918699999999999E-3</v>
      </c>
      <c r="R63" s="897">
        <v>1.3499E-3</v>
      </c>
      <c r="S63" s="897">
        <v>1.3129299999999999E-3</v>
      </c>
      <c r="T63" s="897">
        <v>1.2804699999999999E-3</v>
      </c>
      <c r="U63" s="897">
        <v>1.25292E-3</v>
      </c>
      <c r="V63" s="897">
        <v>1.22952E-3</v>
      </c>
      <c r="W63" s="897">
        <v>1.2095999999999999E-3</v>
      </c>
      <c r="X63" s="897">
        <v>1.1930599999999999E-3</v>
      </c>
      <c r="Y63" s="897">
        <v>1.17958E-3</v>
      </c>
      <c r="Z63" s="897">
        <v>1.1688600000000001E-3</v>
      </c>
      <c r="AA63" s="897">
        <v>1.1606800000000001E-3</v>
      </c>
      <c r="AB63" s="897">
        <v>1.1547300000000001E-3</v>
      </c>
      <c r="AC63" s="897">
        <v>1.1504799999999999E-3</v>
      </c>
      <c r="AD63" s="897">
        <v>1.14722E-3</v>
      </c>
      <c r="AE63" s="897">
        <v>1.1448599999999999E-3</v>
      </c>
      <c r="AF63" s="897">
        <v>1.1431600000000001E-3</v>
      </c>
      <c r="AG63" s="897">
        <v>1.14193E-3</v>
      </c>
      <c r="AH63" s="897">
        <v>1.1410299999999999E-3</v>
      </c>
      <c r="AI63" s="897">
        <v>1.14036E-3</v>
      </c>
      <c r="AJ63" s="897">
        <v>1.1398599999999999E-3</v>
      </c>
      <c r="AK63" s="897">
        <v>1.13948E-3</v>
      </c>
      <c r="AL63" s="897">
        <v>1.1391800000000001E-3</v>
      </c>
      <c r="AM63" s="897">
        <v>1.13894E-3</v>
      </c>
      <c r="AN63" s="897">
        <v>1.13894E-3</v>
      </c>
      <c r="AO63" s="897">
        <f t="shared" si="16"/>
        <v>1.13894E-3</v>
      </c>
      <c r="AP63" s="897">
        <f t="shared" si="16"/>
        <v>1.13894E-3</v>
      </c>
      <c r="AQ63" s="897">
        <f t="shared" si="16"/>
        <v>1.13894E-3</v>
      </c>
      <c r="AR63" s="897">
        <f t="shared" si="16"/>
        <v>1.13894E-3</v>
      </c>
      <c r="AS63" s="897">
        <f t="shared" si="16"/>
        <v>1.13894E-3</v>
      </c>
      <c r="AT63" s="897">
        <f t="shared" si="16"/>
        <v>1.13894E-3</v>
      </c>
      <c r="AU63" s="897">
        <f t="shared" si="16"/>
        <v>1.13894E-3</v>
      </c>
      <c r="AV63" s="897">
        <f t="shared" si="16"/>
        <v>1.13894E-3</v>
      </c>
      <c r="AW63" s="897">
        <f t="shared" si="16"/>
        <v>1.13894E-3</v>
      </c>
      <c r="AX63" s="897">
        <f t="shared" si="16"/>
        <v>1.13894E-3</v>
      </c>
      <c r="AY63" s="897">
        <f t="shared" si="16"/>
        <v>1.13894E-3</v>
      </c>
      <c r="AZ63" s="897">
        <f t="shared" si="16"/>
        <v>1.13894E-3</v>
      </c>
    </row>
    <row r="64" spans="2:52" x14ac:dyDescent="0.25">
      <c r="B64" s="2"/>
      <c r="E64" s="4" t="s">
        <v>559</v>
      </c>
      <c r="F64" s="4" t="s">
        <v>553</v>
      </c>
      <c r="G64" s="4" t="s">
        <v>554</v>
      </c>
      <c r="I64" s="897">
        <v>1.4136060000000001E-2</v>
      </c>
      <c r="J64" s="897">
        <v>1.2169687E-2</v>
      </c>
      <c r="K64" s="897">
        <v>1.0708901E-2</v>
      </c>
      <c r="L64" s="897">
        <v>9.5355829999999985E-3</v>
      </c>
      <c r="M64" s="897">
        <v>8.6054200000000008E-3</v>
      </c>
      <c r="N64" s="897">
        <v>7.8207239999999994E-3</v>
      </c>
      <c r="O64" s="897">
        <v>7.1616488999999995E-3</v>
      </c>
      <c r="P64" s="897">
        <v>6.6288887000000001E-3</v>
      </c>
      <c r="Q64" s="897">
        <v>6.1434970000000004E-3</v>
      </c>
      <c r="R64" s="897">
        <v>5.6915721000000002E-3</v>
      </c>
      <c r="S64" s="897">
        <v>5.2799005999999999E-3</v>
      </c>
      <c r="T64" s="897">
        <v>4.8984229000000002E-3</v>
      </c>
      <c r="U64" s="897">
        <v>4.5791383000000005E-3</v>
      </c>
      <c r="V64" s="897">
        <v>4.286532E-3</v>
      </c>
      <c r="W64" s="897">
        <v>4.0221755999999996E-3</v>
      </c>
      <c r="X64" s="897">
        <v>3.7875083999999999E-3</v>
      </c>
      <c r="Y64" s="897">
        <v>3.5925406999999998E-3</v>
      </c>
      <c r="Z64" s="897">
        <v>3.4330705E-3</v>
      </c>
      <c r="AA64" s="897">
        <v>3.3066237999999997E-3</v>
      </c>
      <c r="AB64" s="897">
        <v>3.2069512000000001E-3</v>
      </c>
      <c r="AC64" s="897">
        <v>3.1278734999999999E-3</v>
      </c>
      <c r="AD64" s="897">
        <v>3.0753984000000002E-3</v>
      </c>
      <c r="AE64" s="897">
        <v>3.0384429E-3</v>
      </c>
      <c r="AF64" s="897">
        <v>3.0119422000000002E-3</v>
      </c>
      <c r="AG64" s="897">
        <v>2.9932012000000001E-3</v>
      </c>
      <c r="AH64" s="897">
        <v>2.9800016000000001E-3</v>
      </c>
      <c r="AI64" s="897">
        <v>2.9706412000000001E-3</v>
      </c>
      <c r="AJ64" s="897">
        <v>2.9640161999999999E-3</v>
      </c>
      <c r="AK64" s="897">
        <v>2.9596701999999998E-3</v>
      </c>
      <c r="AL64" s="897">
        <v>2.9567828999999997E-3</v>
      </c>
      <c r="AM64" s="897">
        <v>2.9546858000000001E-3</v>
      </c>
      <c r="AN64" s="897">
        <v>2.9546858000000001E-3</v>
      </c>
      <c r="AO64" s="897">
        <f t="shared" si="16"/>
        <v>2.9546858000000001E-3</v>
      </c>
      <c r="AP64" s="897">
        <f t="shared" si="16"/>
        <v>2.9546858000000001E-3</v>
      </c>
      <c r="AQ64" s="897">
        <f t="shared" si="16"/>
        <v>2.9546858000000001E-3</v>
      </c>
      <c r="AR64" s="897">
        <f t="shared" si="16"/>
        <v>2.9546858000000001E-3</v>
      </c>
      <c r="AS64" s="897">
        <f t="shared" si="16"/>
        <v>2.9546858000000001E-3</v>
      </c>
      <c r="AT64" s="897">
        <f t="shared" si="16"/>
        <v>2.9546858000000001E-3</v>
      </c>
      <c r="AU64" s="897">
        <f t="shared" si="16"/>
        <v>2.9546858000000001E-3</v>
      </c>
      <c r="AV64" s="897">
        <f t="shared" si="16"/>
        <v>2.9546858000000001E-3</v>
      </c>
      <c r="AW64" s="897">
        <f t="shared" si="16"/>
        <v>2.9546858000000001E-3</v>
      </c>
      <c r="AX64" s="897">
        <f t="shared" si="16"/>
        <v>2.9546858000000001E-3</v>
      </c>
      <c r="AY64" s="897">
        <f t="shared" si="16"/>
        <v>2.9546858000000001E-3</v>
      </c>
      <c r="AZ64" s="897">
        <f t="shared" si="16"/>
        <v>2.9546858000000001E-3</v>
      </c>
    </row>
    <row r="65" spans="2:52" x14ac:dyDescent="0.25">
      <c r="B65" s="2"/>
      <c r="E65" s="4" t="s">
        <v>560</v>
      </c>
      <c r="F65" s="4" t="s">
        <v>553</v>
      </c>
      <c r="G65" s="4" t="s">
        <v>554</v>
      </c>
      <c r="I65" s="896">
        <v>276.61399999999998</v>
      </c>
      <c r="J65" s="896">
        <v>268.02999999999997</v>
      </c>
      <c r="K65" s="896">
        <v>259.20699999999999</v>
      </c>
      <c r="L65" s="896">
        <v>250.22200000000001</v>
      </c>
      <c r="M65" s="896">
        <v>241.155</v>
      </c>
      <c r="N65" s="896">
        <v>231.934</v>
      </c>
      <c r="O65" s="896">
        <v>223.428</v>
      </c>
      <c r="P65" s="896">
        <v>215.58699999999999</v>
      </c>
      <c r="Q65" s="896">
        <v>208.50899999999999</v>
      </c>
      <c r="R65" s="896">
        <v>202.19200000000001</v>
      </c>
      <c r="S65" s="896">
        <v>196.63</v>
      </c>
      <c r="T65" s="896">
        <v>191.81200000000001</v>
      </c>
      <c r="U65" s="896">
        <v>187.672</v>
      </c>
      <c r="V65" s="896">
        <v>184.15299999999999</v>
      </c>
      <c r="W65" s="896">
        <v>181.15799999999999</v>
      </c>
      <c r="X65" s="896">
        <v>178.672</v>
      </c>
      <c r="Y65" s="896">
        <v>176.648</v>
      </c>
      <c r="Z65" s="896">
        <v>175.04</v>
      </c>
      <c r="AA65" s="896">
        <v>173.80199999999999</v>
      </c>
      <c r="AB65" s="896">
        <v>172.876</v>
      </c>
      <c r="AC65" s="896">
        <v>172.197</v>
      </c>
      <c r="AD65" s="896">
        <v>171.72399999999999</v>
      </c>
      <c r="AE65" s="896">
        <v>171.38900000000001</v>
      </c>
      <c r="AF65" s="896">
        <v>171.15199999999999</v>
      </c>
      <c r="AG65" s="896">
        <v>170.98599999999999</v>
      </c>
      <c r="AH65" s="896">
        <v>170.87</v>
      </c>
      <c r="AI65" s="896">
        <v>170.79</v>
      </c>
      <c r="AJ65" s="896">
        <v>170.73599999999999</v>
      </c>
      <c r="AK65" s="896">
        <v>170.69900000000001</v>
      </c>
      <c r="AL65" s="896">
        <v>170.67500000000001</v>
      </c>
      <c r="AM65" s="896">
        <v>170.65799999999999</v>
      </c>
      <c r="AN65" s="896">
        <v>170.65799999999999</v>
      </c>
      <c r="AO65" s="896">
        <f t="shared" si="16"/>
        <v>170.65799999999999</v>
      </c>
      <c r="AP65" s="896">
        <f t="shared" si="16"/>
        <v>170.65799999999999</v>
      </c>
      <c r="AQ65" s="896">
        <f t="shared" si="16"/>
        <v>170.65799999999999</v>
      </c>
      <c r="AR65" s="896">
        <f t="shared" si="16"/>
        <v>170.65799999999999</v>
      </c>
      <c r="AS65" s="896">
        <f t="shared" si="16"/>
        <v>170.65799999999999</v>
      </c>
      <c r="AT65" s="896">
        <f t="shared" si="16"/>
        <v>170.65799999999999</v>
      </c>
      <c r="AU65" s="896">
        <f t="shared" si="16"/>
        <v>170.65799999999999</v>
      </c>
      <c r="AV65" s="896">
        <f t="shared" si="16"/>
        <v>170.65799999999999</v>
      </c>
      <c r="AW65" s="896">
        <f t="shared" si="16"/>
        <v>170.65799999999999</v>
      </c>
      <c r="AX65" s="896">
        <f t="shared" si="16"/>
        <v>170.65799999999999</v>
      </c>
      <c r="AY65" s="896">
        <f t="shared" si="16"/>
        <v>170.65799999999999</v>
      </c>
      <c r="AZ65" s="896">
        <f t="shared" si="16"/>
        <v>170.65799999999999</v>
      </c>
    </row>
    <row r="66" spans="2:52" x14ac:dyDescent="0.25">
      <c r="B66" s="2"/>
      <c r="E66" s="17"/>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row>
    <row r="67" spans="2:52" hidden="1" x14ac:dyDescent="0.25">
      <c r="E67" s="17"/>
      <c r="I67" s="18"/>
      <c r="J67" s="49"/>
      <c r="K67" s="49"/>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row>
    <row r="68" spans="2:52" hidden="1" x14ac:dyDescent="0.25">
      <c r="E68" s="17"/>
      <c r="I68" s="18"/>
      <c r="J68" s="49"/>
      <c r="K68" s="49"/>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row>
  </sheetData>
  <sheetProtection sheet="1" objects="1" scenarios="1"/>
  <pageMargins left="0.7" right="0.7" top="0.75" bottom="0.75" header="0.3" footer="0.3"/>
  <pageSetup orientation="portrait" verticalDpi="300"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9C825-24E0-4E6F-82AB-39AECCDDF872}">
  <sheetPr>
    <tabColor rgb="FF92D050"/>
  </sheetPr>
  <dimension ref="B2:K13"/>
  <sheetViews>
    <sheetView showGridLines="0" zoomScale="70" zoomScaleNormal="70" workbookViewId="0">
      <pane ySplit="2" topLeftCell="A3" activePane="bottomLeft" state="frozen"/>
      <selection pane="bottomLeft" activeCell="G28" sqref="G28"/>
    </sheetView>
  </sheetViews>
  <sheetFormatPr defaultRowHeight="15" x14ac:dyDescent="0.25"/>
  <cols>
    <col min="1" max="3" width="1.5703125" customWidth="1"/>
    <col min="4" max="4" width="1.5703125" style="137" customWidth="1"/>
    <col min="5" max="5" width="36.85546875" style="137" customWidth="1"/>
    <col min="6" max="6" width="96.42578125" customWidth="1"/>
    <col min="7" max="12" width="20.5703125" customWidth="1"/>
  </cols>
  <sheetData>
    <row r="2" spans="2:11" s="313" customFormat="1" ht="72.599999999999994" customHeight="1" x14ac:dyDescent="0.25">
      <c r="E2" s="903" t="s">
        <v>565</v>
      </c>
      <c r="F2" s="903" t="s">
        <v>566</v>
      </c>
      <c r="G2" s="903" t="s">
        <v>567</v>
      </c>
      <c r="H2" s="904" t="s">
        <v>568</v>
      </c>
      <c r="I2" s="905" t="s">
        <v>569</v>
      </c>
      <c r="J2" s="904" t="s">
        <v>570</v>
      </c>
      <c r="K2" s="904" t="s">
        <v>571</v>
      </c>
    </row>
    <row r="3" spans="2:11" s="140" customFormat="1" ht="75" x14ac:dyDescent="0.25">
      <c r="E3" s="963" t="s">
        <v>572</v>
      </c>
      <c r="F3" s="964" t="s">
        <v>573</v>
      </c>
      <c r="G3" s="965">
        <v>93806</v>
      </c>
      <c r="H3" s="966">
        <v>13.494300000000001</v>
      </c>
      <c r="I3" s="967">
        <v>1.47</v>
      </c>
      <c r="J3" s="968">
        <v>0.72</v>
      </c>
      <c r="K3" s="969">
        <v>0.55000000000000004</v>
      </c>
    </row>
    <row r="4" spans="2:11" s="140" customFormat="1" ht="75" x14ac:dyDescent="0.25">
      <c r="E4" s="963" t="s">
        <v>574</v>
      </c>
      <c r="F4" s="964" t="s">
        <v>575</v>
      </c>
      <c r="G4" s="965">
        <v>442680</v>
      </c>
      <c r="H4" s="966">
        <v>13.494300000000001</v>
      </c>
      <c r="I4" s="967">
        <v>1.23</v>
      </c>
      <c r="J4" s="968">
        <v>1</v>
      </c>
      <c r="K4" s="969">
        <v>0.45</v>
      </c>
    </row>
    <row r="5" spans="2:11" s="140" customFormat="1" ht="90" x14ac:dyDescent="0.25">
      <c r="E5" s="963" t="s">
        <v>576</v>
      </c>
      <c r="F5" s="964" t="s">
        <v>577</v>
      </c>
      <c r="G5" s="965">
        <v>484840</v>
      </c>
      <c r="H5" s="966">
        <v>13.494300000000001</v>
      </c>
      <c r="I5" s="967">
        <v>1.0900000000000001</v>
      </c>
      <c r="J5" s="968">
        <v>0.76</v>
      </c>
      <c r="K5" s="969">
        <v>0.5</v>
      </c>
    </row>
    <row r="6" spans="2:11" s="140" customFormat="1" ht="60" x14ac:dyDescent="0.25">
      <c r="E6" s="963" t="s">
        <v>578</v>
      </c>
      <c r="F6" s="964" t="s">
        <v>579</v>
      </c>
      <c r="G6" s="965">
        <v>327794</v>
      </c>
      <c r="H6" s="966">
        <v>13.494300000000001</v>
      </c>
      <c r="I6" s="967">
        <v>1.28</v>
      </c>
      <c r="J6" s="968">
        <v>0.79</v>
      </c>
      <c r="K6" s="969">
        <v>0.45</v>
      </c>
    </row>
    <row r="7" spans="2:11" s="140" customFormat="1" ht="75" x14ac:dyDescent="0.25">
      <c r="E7" s="963" t="s">
        <v>580</v>
      </c>
      <c r="F7" s="964" t="s">
        <v>581</v>
      </c>
      <c r="G7" s="965">
        <v>3478200</v>
      </c>
      <c r="H7" s="966">
        <v>13.494300000000001</v>
      </c>
      <c r="I7" s="967">
        <v>1.1000000000000001</v>
      </c>
      <c r="J7" s="968">
        <v>0.7</v>
      </c>
      <c r="K7" s="969">
        <v>0.41</v>
      </c>
    </row>
    <row r="8" spans="2:11" s="140" customFormat="1" ht="60" x14ac:dyDescent="0.25">
      <c r="E8" s="963" t="s">
        <v>582</v>
      </c>
      <c r="F8" s="964" t="s">
        <v>583</v>
      </c>
      <c r="G8" s="965">
        <v>2740400</v>
      </c>
      <c r="H8" s="966">
        <v>13.494300000000001</v>
      </c>
      <c r="I8" s="967">
        <v>1.0900000000000001</v>
      </c>
      <c r="J8" s="968">
        <v>0.72</v>
      </c>
      <c r="K8" s="969">
        <v>0.43</v>
      </c>
    </row>
    <row r="9" spans="2:11" x14ac:dyDescent="0.25">
      <c r="E9" s="139"/>
      <c r="G9" t="s">
        <v>584</v>
      </c>
    </row>
    <row r="10" spans="2:11" x14ac:dyDescent="0.25">
      <c r="E10" s="139"/>
    </row>
    <row r="11" spans="2:11" ht="15.75" x14ac:dyDescent="0.25">
      <c r="B11" s="922" t="s">
        <v>585</v>
      </c>
      <c r="C11" s="922"/>
      <c r="E11" s="139"/>
    </row>
    <row r="12" spans="2:11" ht="15.75" x14ac:dyDescent="0.25">
      <c r="B12" s="923" t="s">
        <v>586</v>
      </c>
      <c r="C12" s="923"/>
      <c r="E12" s="139"/>
    </row>
    <row r="13" spans="2:11" ht="15.75" x14ac:dyDescent="0.25">
      <c r="B13" s="922" t="s">
        <v>587</v>
      </c>
      <c r="C13" s="922"/>
    </row>
  </sheetData>
  <sheetProtection sheet="1" objects="1" scenarios="1"/>
  <phoneticPr fontId="23" type="noConversion"/>
  <hyperlinks>
    <hyperlink ref="B12" r:id="rId1" xr:uid="{1D96A812-8A2C-4C61-B835-9AD37F0CD3E8}"/>
  </hyperlinks>
  <pageMargins left="0.7" right="0.7" top="0.75" bottom="0.75" header="0.3" footer="0.3"/>
  <pageSetup orientation="portrait" horizontalDpi="1200" verticalDpi="1200" r:id="rId2"/>
  <legacyDrawing r:id="rId3"/>
  <tableParts count="1">
    <tablePart r:id="rId4"/>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01E5E-EEBF-4F78-9746-51A7EE4CAAC6}">
  <sheetPr>
    <tabColor rgb="FF92D050"/>
  </sheetPr>
  <dimension ref="E1:M110"/>
  <sheetViews>
    <sheetView showGridLines="0" zoomScale="145" zoomScaleNormal="145" workbookViewId="0">
      <pane ySplit="2" topLeftCell="A3" activePane="bottomLeft" state="frozen"/>
      <selection pane="bottomLeft"/>
    </sheetView>
  </sheetViews>
  <sheetFormatPr defaultRowHeight="15" x14ac:dyDescent="0.25"/>
  <cols>
    <col min="1" max="4" width="1.5703125" customWidth="1"/>
    <col min="5" max="5" width="17.85546875" bestFit="1" customWidth="1"/>
    <col min="6" max="6" width="20.5703125" bestFit="1" customWidth="1"/>
    <col min="7" max="7" width="20.5703125" customWidth="1"/>
    <col min="8" max="8" width="20" style="254" customWidth="1"/>
    <col min="9" max="9" width="13.5703125" style="254" customWidth="1"/>
    <col min="10" max="10" width="11.5703125" customWidth="1"/>
    <col min="11" max="11" width="14.5703125" customWidth="1"/>
    <col min="12" max="12" width="19.5703125" customWidth="1"/>
    <col min="13" max="13" width="13.5703125" customWidth="1"/>
    <col min="14" max="57" width="11.5703125" customWidth="1"/>
  </cols>
  <sheetData>
    <row r="1" spans="5:13" x14ac:dyDescent="0.25">
      <c r="E1" s="630"/>
      <c r="I1" s="630"/>
      <c r="M1" s="631"/>
    </row>
    <row r="2" spans="5:13" ht="45.75" thickBot="1" x14ac:dyDescent="0.3">
      <c r="E2" s="906" t="s">
        <v>120</v>
      </c>
      <c r="F2" s="906" t="s">
        <v>588</v>
      </c>
      <c r="G2" s="906" t="s">
        <v>589</v>
      </c>
      <c r="H2" s="906" t="s">
        <v>590</v>
      </c>
      <c r="M2" s="631"/>
    </row>
    <row r="3" spans="5:13" ht="15.75" thickTop="1" x14ac:dyDescent="0.25">
      <c r="E3" s="959" t="s">
        <v>591</v>
      </c>
      <c r="F3" s="907">
        <v>82949.8</v>
      </c>
      <c r="G3" s="907">
        <v>1365.9840000000002</v>
      </c>
      <c r="H3" s="908">
        <f>G3/F3</f>
        <v>1.6467598475222365E-2</v>
      </c>
      <c r="M3" s="631"/>
    </row>
    <row r="4" spans="5:13" x14ac:dyDescent="0.25">
      <c r="E4" s="960" t="s">
        <v>592</v>
      </c>
      <c r="F4" s="909">
        <v>98443.6</v>
      </c>
      <c r="G4" s="909">
        <v>1779.152</v>
      </c>
      <c r="H4" s="910">
        <f t="shared" ref="H4:H67" si="0">G4/F4</f>
        <v>1.8072805139186295E-2</v>
      </c>
      <c r="M4" s="631"/>
    </row>
    <row r="5" spans="5:13" x14ac:dyDescent="0.25">
      <c r="E5" s="961" t="s">
        <v>593</v>
      </c>
      <c r="F5" s="911">
        <v>107086.40000000001</v>
      </c>
      <c r="G5" s="911">
        <v>1758.0720000000001</v>
      </c>
      <c r="H5" s="912">
        <f t="shared" si="0"/>
        <v>1.641732283464567E-2</v>
      </c>
      <c r="M5" s="631"/>
    </row>
    <row r="6" spans="5:13" x14ac:dyDescent="0.25">
      <c r="E6" s="960" t="s">
        <v>594</v>
      </c>
      <c r="F6" s="909">
        <v>69985.600000000006</v>
      </c>
      <c r="G6" s="909">
        <v>1069.81</v>
      </c>
      <c r="H6" s="910">
        <f t="shared" si="0"/>
        <v>1.5286144578313251E-2</v>
      </c>
      <c r="M6" s="631"/>
    </row>
    <row r="7" spans="5:13" x14ac:dyDescent="0.25">
      <c r="E7" s="961" t="s">
        <v>595</v>
      </c>
      <c r="F7" s="911">
        <v>97284.200000000012</v>
      </c>
      <c r="G7" s="911">
        <v>1709.588</v>
      </c>
      <c r="H7" s="912">
        <f t="shared" si="0"/>
        <v>1.7573131094257854E-2</v>
      </c>
      <c r="M7" s="631"/>
    </row>
    <row r="8" spans="5:13" x14ac:dyDescent="0.25">
      <c r="E8" s="960" t="s">
        <v>596</v>
      </c>
      <c r="F8" s="909">
        <v>87798.2</v>
      </c>
      <c r="G8" s="909">
        <v>1427.116</v>
      </c>
      <c r="H8" s="910">
        <f t="shared" si="0"/>
        <v>1.625450180072029E-2</v>
      </c>
      <c r="M8" s="631"/>
    </row>
    <row r="9" spans="5:13" x14ac:dyDescent="0.25">
      <c r="E9" s="961" t="s">
        <v>597</v>
      </c>
      <c r="F9" s="911">
        <v>93489.8</v>
      </c>
      <c r="G9" s="911">
        <v>1211.046</v>
      </c>
      <c r="H9" s="912">
        <f t="shared" si="0"/>
        <v>1.2953776775648252E-2</v>
      </c>
      <c r="M9" s="631"/>
    </row>
    <row r="10" spans="5:13" x14ac:dyDescent="0.25">
      <c r="E10" s="960" t="s">
        <v>598</v>
      </c>
      <c r="F10" s="909">
        <v>155043.4</v>
      </c>
      <c r="G10" s="909">
        <v>2508.52</v>
      </c>
      <c r="H10" s="910">
        <f t="shared" si="0"/>
        <v>1.617946974847043E-2</v>
      </c>
      <c r="M10" s="631"/>
    </row>
    <row r="11" spans="5:13" x14ac:dyDescent="0.25">
      <c r="E11" s="961" t="s">
        <v>599</v>
      </c>
      <c r="F11" s="911">
        <v>101394.8</v>
      </c>
      <c r="G11" s="911">
        <v>1576.7840000000001</v>
      </c>
      <c r="H11" s="912">
        <f t="shared" si="0"/>
        <v>1.5550935550935551E-2</v>
      </c>
      <c r="M11" s="631"/>
    </row>
    <row r="12" spans="5:13" x14ac:dyDescent="0.25">
      <c r="E12" s="960" t="s">
        <v>600</v>
      </c>
      <c r="F12" s="909">
        <v>65875</v>
      </c>
      <c r="G12" s="909">
        <v>1169.94</v>
      </c>
      <c r="H12" s="910">
        <f t="shared" si="0"/>
        <v>1.7760000000000001E-2</v>
      </c>
      <c r="M12" s="631"/>
    </row>
    <row r="13" spans="5:13" x14ac:dyDescent="0.25">
      <c r="E13" s="961" t="s">
        <v>601</v>
      </c>
      <c r="F13" s="911">
        <v>84636.2</v>
      </c>
      <c r="G13" s="911">
        <v>1135.1580000000001</v>
      </c>
      <c r="H13" s="912">
        <f t="shared" si="0"/>
        <v>1.3412204234122045E-2</v>
      </c>
      <c r="M13" s="631"/>
    </row>
    <row r="14" spans="5:13" x14ac:dyDescent="0.25">
      <c r="E14" s="960" t="s">
        <v>602</v>
      </c>
      <c r="F14" s="909">
        <v>88536</v>
      </c>
      <c r="G14" s="909">
        <v>1361.768</v>
      </c>
      <c r="H14" s="910">
        <f t="shared" si="0"/>
        <v>1.5380952380952381E-2</v>
      </c>
      <c r="M14" s="631"/>
    </row>
    <row r="15" spans="5:13" x14ac:dyDescent="0.25">
      <c r="E15" s="961" t="s">
        <v>603</v>
      </c>
      <c r="F15" s="911">
        <v>81895.8</v>
      </c>
      <c r="G15" s="911">
        <v>1373.3620000000001</v>
      </c>
      <c r="H15" s="912">
        <f t="shared" si="0"/>
        <v>1.6769626769626771E-2</v>
      </c>
      <c r="M15" s="631"/>
    </row>
    <row r="16" spans="5:13" x14ac:dyDescent="0.25">
      <c r="E16" s="960" t="s">
        <v>604</v>
      </c>
      <c r="F16" s="909">
        <v>102554.20000000001</v>
      </c>
      <c r="G16" s="909">
        <v>1770.72</v>
      </c>
      <c r="H16" s="910">
        <f t="shared" si="0"/>
        <v>1.7266187050359712E-2</v>
      </c>
      <c r="M16" s="631"/>
    </row>
    <row r="17" spans="5:13" x14ac:dyDescent="0.25">
      <c r="E17" s="961" t="s">
        <v>605</v>
      </c>
      <c r="F17" s="911">
        <v>77890.600000000006</v>
      </c>
      <c r="G17" s="911">
        <v>1451.3580000000002</v>
      </c>
      <c r="H17" s="912">
        <f t="shared" si="0"/>
        <v>1.8633288227334236E-2</v>
      </c>
      <c r="M17" s="631"/>
    </row>
    <row r="18" spans="5:13" x14ac:dyDescent="0.25">
      <c r="E18" s="960" t="s">
        <v>606</v>
      </c>
      <c r="F18" s="909">
        <v>124055.8</v>
      </c>
      <c r="G18" s="909">
        <v>1395.4960000000001</v>
      </c>
      <c r="H18" s="910">
        <f t="shared" si="0"/>
        <v>1.1248937977909941E-2</v>
      </c>
      <c r="M18" s="631"/>
    </row>
    <row r="19" spans="5:13" x14ac:dyDescent="0.25">
      <c r="E19" s="961" t="s">
        <v>607</v>
      </c>
      <c r="F19" s="911">
        <v>83055.199999999997</v>
      </c>
      <c r="G19" s="911">
        <v>1075.0800000000002</v>
      </c>
      <c r="H19" s="912">
        <f t="shared" si="0"/>
        <v>1.2944162436548225E-2</v>
      </c>
      <c r="M19" s="631"/>
    </row>
    <row r="20" spans="5:13" x14ac:dyDescent="0.25">
      <c r="E20" s="960" t="s">
        <v>608</v>
      </c>
      <c r="F20" s="909">
        <v>92014.2</v>
      </c>
      <c r="G20" s="909">
        <v>1552.5420000000001</v>
      </c>
      <c r="H20" s="910">
        <f t="shared" si="0"/>
        <v>1.6872852233676978E-2</v>
      </c>
      <c r="M20" s="631"/>
    </row>
    <row r="21" spans="5:13" x14ac:dyDescent="0.25">
      <c r="E21" s="961" t="s">
        <v>609</v>
      </c>
      <c r="F21" s="911">
        <v>95914</v>
      </c>
      <c r="G21" s="911">
        <v>1377.578</v>
      </c>
      <c r="H21" s="912">
        <f t="shared" si="0"/>
        <v>1.4362637362637362E-2</v>
      </c>
      <c r="M21" s="631"/>
    </row>
    <row r="22" spans="5:13" x14ac:dyDescent="0.25">
      <c r="E22" s="960" t="s">
        <v>610</v>
      </c>
      <c r="F22" s="909">
        <v>68193.8</v>
      </c>
      <c r="G22" s="909">
        <v>1150.9680000000001</v>
      </c>
      <c r="H22" s="910">
        <f t="shared" si="0"/>
        <v>1.6877897990726431E-2</v>
      </c>
      <c r="M22" s="631"/>
    </row>
    <row r="23" spans="5:13" x14ac:dyDescent="0.25">
      <c r="E23" s="961" t="s">
        <v>611</v>
      </c>
      <c r="F23" s="911">
        <v>115413</v>
      </c>
      <c r="G23" s="911">
        <v>1719.0740000000001</v>
      </c>
      <c r="H23" s="912">
        <f t="shared" si="0"/>
        <v>1.4894977168949773E-2</v>
      </c>
      <c r="M23" s="631"/>
    </row>
    <row r="24" spans="5:13" x14ac:dyDescent="0.25">
      <c r="E24" s="960" t="s">
        <v>612</v>
      </c>
      <c r="F24" s="909">
        <v>106454</v>
      </c>
      <c r="G24" s="909">
        <v>1462.952</v>
      </c>
      <c r="H24" s="910">
        <f t="shared" si="0"/>
        <v>1.3742574257425743E-2</v>
      </c>
      <c r="M24" s="631"/>
    </row>
    <row r="25" spans="5:13" x14ac:dyDescent="0.25">
      <c r="E25" s="961" t="s">
        <v>613</v>
      </c>
      <c r="F25" s="911">
        <v>203211.2</v>
      </c>
      <c r="G25" s="911">
        <v>2789.9380000000001</v>
      </c>
      <c r="H25" s="912">
        <f t="shared" si="0"/>
        <v>1.3729253112033196E-2</v>
      </c>
      <c r="M25" s="631"/>
    </row>
    <row r="26" spans="5:13" x14ac:dyDescent="0.25">
      <c r="E26" s="960" t="s">
        <v>614</v>
      </c>
      <c r="F26" s="909">
        <v>63872.4</v>
      </c>
      <c r="G26" s="909">
        <v>1113.0240000000001</v>
      </c>
      <c r="H26" s="910">
        <f t="shared" si="0"/>
        <v>1.7425742574257427E-2</v>
      </c>
      <c r="M26" s="631"/>
    </row>
    <row r="27" spans="5:13" x14ac:dyDescent="0.25">
      <c r="E27" s="961" t="s">
        <v>615</v>
      </c>
      <c r="F27" s="911">
        <v>53121.600000000006</v>
      </c>
      <c r="G27" s="911">
        <v>1035.028</v>
      </c>
      <c r="H27" s="912">
        <f t="shared" si="0"/>
        <v>1.9484126984126982E-2</v>
      </c>
      <c r="M27" s="631"/>
    </row>
    <row r="28" spans="5:13" x14ac:dyDescent="0.25">
      <c r="E28" s="960" t="s">
        <v>616</v>
      </c>
      <c r="F28" s="909">
        <v>173383</v>
      </c>
      <c r="G28" s="909">
        <v>2096.4059999999999</v>
      </c>
      <c r="H28" s="910">
        <f t="shared" si="0"/>
        <v>1.2091185410334345E-2</v>
      </c>
      <c r="M28" s="631"/>
    </row>
    <row r="29" spans="5:13" x14ac:dyDescent="0.25">
      <c r="E29" s="961" t="s">
        <v>617</v>
      </c>
      <c r="F29" s="911">
        <v>99286.8</v>
      </c>
      <c r="G29" s="911">
        <v>1572.568</v>
      </c>
      <c r="H29" s="912">
        <f t="shared" si="0"/>
        <v>1.5838641188959661E-2</v>
      </c>
      <c r="M29" s="631"/>
    </row>
    <row r="30" spans="5:13" x14ac:dyDescent="0.25">
      <c r="E30" s="960" t="s">
        <v>618</v>
      </c>
      <c r="F30" s="909">
        <v>148087</v>
      </c>
      <c r="G30" s="909">
        <v>2195.482</v>
      </c>
      <c r="H30" s="910">
        <f t="shared" si="0"/>
        <v>1.4825622775800712E-2</v>
      </c>
      <c r="M30" s="631"/>
    </row>
    <row r="31" spans="5:13" x14ac:dyDescent="0.25">
      <c r="E31" s="961" t="s">
        <v>619</v>
      </c>
      <c r="F31" s="911">
        <v>115834.6</v>
      </c>
      <c r="G31" s="911">
        <v>1850.8240000000001</v>
      </c>
      <c r="H31" s="912">
        <f t="shared" si="0"/>
        <v>1.5978161965423111E-2</v>
      </c>
      <c r="M31" s="631"/>
    </row>
    <row r="32" spans="5:13" x14ac:dyDescent="0.25">
      <c r="E32" s="960" t="s">
        <v>620</v>
      </c>
      <c r="F32" s="909">
        <v>132382.39999999999</v>
      </c>
      <c r="G32" s="909">
        <v>2022.6260000000002</v>
      </c>
      <c r="H32" s="910">
        <f t="shared" si="0"/>
        <v>1.5278662420382168E-2</v>
      </c>
      <c r="M32" s="631"/>
    </row>
    <row r="33" spans="5:13" x14ac:dyDescent="0.25">
      <c r="E33" s="961" t="s">
        <v>621</v>
      </c>
      <c r="F33" s="911">
        <v>149878.80000000002</v>
      </c>
      <c r="G33" s="911">
        <v>2638.1620000000003</v>
      </c>
      <c r="H33" s="912">
        <f t="shared" si="0"/>
        <v>1.760196905766526E-2</v>
      </c>
      <c r="M33" s="631"/>
    </row>
    <row r="34" spans="5:13" x14ac:dyDescent="0.25">
      <c r="E34" s="960" t="s">
        <v>622</v>
      </c>
      <c r="F34" s="909">
        <v>84952.400000000009</v>
      </c>
      <c r="G34" s="909">
        <v>1362.8220000000001</v>
      </c>
      <c r="H34" s="910">
        <f t="shared" si="0"/>
        <v>1.6042183622828783E-2</v>
      </c>
      <c r="M34" s="631"/>
    </row>
    <row r="35" spans="5:13" x14ac:dyDescent="0.25">
      <c r="E35" s="961" t="s">
        <v>623</v>
      </c>
      <c r="F35" s="911">
        <v>73885.400000000009</v>
      </c>
      <c r="G35" s="911">
        <v>1341.742</v>
      </c>
      <c r="H35" s="912">
        <f t="shared" si="0"/>
        <v>1.815977175463623E-2</v>
      </c>
      <c r="M35" s="631"/>
    </row>
    <row r="36" spans="5:13" x14ac:dyDescent="0.25">
      <c r="E36" s="960" t="s">
        <v>624</v>
      </c>
      <c r="F36" s="909">
        <v>114886</v>
      </c>
      <c r="G36" s="909">
        <v>1326.9860000000001</v>
      </c>
      <c r="H36" s="910">
        <f t="shared" si="0"/>
        <v>1.1550458715596332E-2</v>
      </c>
      <c r="M36" s="631"/>
    </row>
    <row r="37" spans="5:13" x14ac:dyDescent="0.25">
      <c r="E37" s="961" t="s">
        <v>625</v>
      </c>
      <c r="F37" s="911">
        <v>138390.20000000001</v>
      </c>
      <c r="G37" s="911">
        <v>1907.74</v>
      </c>
      <c r="H37" s="912">
        <f t="shared" si="0"/>
        <v>1.3785224676313785E-2</v>
      </c>
      <c r="M37" s="631"/>
    </row>
    <row r="38" spans="5:13" x14ac:dyDescent="0.25">
      <c r="E38" s="960" t="s">
        <v>626</v>
      </c>
      <c r="F38" s="909">
        <v>103186.6</v>
      </c>
      <c r="G38" s="909">
        <v>1936.1980000000001</v>
      </c>
      <c r="H38" s="910">
        <f t="shared" si="0"/>
        <v>1.8764044943820224E-2</v>
      </c>
      <c r="M38" s="631"/>
    </row>
    <row r="39" spans="5:13" x14ac:dyDescent="0.25">
      <c r="E39" s="961" t="s">
        <v>627</v>
      </c>
      <c r="F39" s="911">
        <v>66929</v>
      </c>
      <c r="G39" s="911">
        <v>1107.7540000000001</v>
      </c>
      <c r="H39" s="912">
        <f t="shared" si="0"/>
        <v>1.6551181102362207E-2</v>
      </c>
      <c r="M39" s="631"/>
    </row>
    <row r="40" spans="5:13" x14ac:dyDescent="0.25">
      <c r="E40" s="960" t="s">
        <v>628</v>
      </c>
      <c r="F40" s="909">
        <v>89168.400000000009</v>
      </c>
      <c r="G40" s="909">
        <v>1468.222</v>
      </c>
      <c r="H40" s="910">
        <f t="shared" si="0"/>
        <v>1.6465721040189122E-2</v>
      </c>
      <c r="M40" s="631"/>
    </row>
    <row r="41" spans="5:13" x14ac:dyDescent="0.25">
      <c r="E41" s="961" t="s">
        <v>629</v>
      </c>
      <c r="F41" s="911">
        <v>76204.2</v>
      </c>
      <c r="G41" s="911">
        <v>1425.008</v>
      </c>
      <c r="H41" s="912">
        <f t="shared" si="0"/>
        <v>1.8699861687413555E-2</v>
      </c>
      <c r="M41" s="631"/>
    </row>
    <row r="42" spans="5:13" x14ac:dyDescent="0.25">
      <c r="E42" s="960" t="s">
        <v>630</v>
      </c>
      <c r="F42" s="909">
        <v>129747.40000000001</v>
      </c>
      <c r="G42" s="909">
        <v>2022.6260000000002</v>
      </c>
      <c r="H42" s="910">
        <f t="shared" si="0"/>
        <v>1.5588952071486598E-2</v>
      </c>
      <c r="M42" s="631"/>
    </row>
    <row r="43" spans="5:13" x14ac:dyDescent="0.25">
      <c r="E43" s="961" t="s">
        <v>631</v>
      </c>
      <c r="F43" s="911">
        <v>110353.8</v>
      </c>
      <c r="G43" s="911">
        <v>1723.2900000000002</v>
      </c>
      <c r="H43" s="912">
        <f t="shared" si="0"/>
        <v>1.5616045845272208E-2</v>
      </c>
      <c r="M43" s="631"/>
    </row>
    <row r="44" spans="5:13" x14ac:dyDescent="0.25">
      <c r="E44" s="960" t="s">
        <v>632</v>
      </c>
      <c r="F44" s="909">
        <v>86111.8</v>
      </c>
      <c r="G44" s="909">
        <v>1578.8920000000001</v>
      </c>
      <c r="H44" s="910">
        <f t="shared" si="0"/>
        <v>1.8335373317013463E-2</v>
      </c>
      <c r="M44" s="631"/>
    </row>
    <row r="45" spans="5:13" x14ac:dyDescent="0.25">
      <c r="E45" s="961" t="s">
        <v>633</v>
      </c>
      <c r="F45" s="911">
        <v>139655</v>
      </c>
      <c r="G45" s="911">
        <v>2045.8140000000001</v>
      </c>
      <c r="H45" s="912">
        <f t="shared" si="0"/>
        <v>1.4649056603773586E-2</v>
      </c>
      <c r="M45" s="631"/>
    </row>
    <row r="46" spans="5:13" x14ac:dyDescent="0.25">
      <c r="E46" s="960" t="s">
        <v>634</v>
      </c>
      <c r="F46" s="909">
        <v>152830</v>
      </c>
      <c r="G46" s="909">
        <v>2280.8560000000002</v>
      </c>
      <c r="H46" s="910">
        <f t="shared" si="0"/>
        <v>1.4924137931034484E-2</v>
      </c>
      <c r="M46" s="631"/>
    </row>
    <row r="47" spans="5:13" x14ac:dyDescent="0.25">
      <c r="E47" s="961" t="s">
        <v>635</v>
      </c>
      <c r="F47" s="911">
        <v>55651.200000000004</v>
      </c>
      <c r="G47" s="911">
        <v>989.70600000000002</v>
      </c>
      <c r="H47" s="912">
        <f t="shared" si="0"/>
        <v>1.7784090909090909E-2</v>
      </c>
      <c r="M47" s="631"/>
    </row>
    <row r="48" spans="5:13" x14ac:dyDescent="0.25">
      <c r="E48" s="960" t="s">
        <v>636</v>
      </c>
      <c r="F48" s="909">
        <v>257281.40000000002</v>
      </c>
      <c r="G48" s="909">
        <v>3180.9720000000002</v>
      </c>
      <c r="H48" s="910">
        <f t="shared" si="0"/>
        <v>1.2363785333879558E-2</v>
      </c>
      <c r="M48" s="631"/>
    </row>
    <row r="49" spans="5:13" x14ac:dyDescent="0.25">
      <c r="E49" s="961" t="s">
        <v>637</v>
      </c>
      <c r="F49" s="911">
        <v>115413</v>
      </c>
      <c r="G49" s="911">
        <v>1512.49</v>
      </c>
      <c r="H49" s="912">
        <f t="shared" si="0"/>
        <v>1.3105022831050228E-2</v>
      </c>
      <c r="M49" s="631"/>
    </row>
    <row r="50" spans="5:13" x14ac:dyDescent="0.25">
      <c r="E50" s="960" t="s">
        <v>638</v>
      </c>
      <c r="F50" s="909">
        <v>99286.8</v>
      </c>
      <c r="G50" s="909">
        <v>1636.8620000000001</v>
      </c>
      <c r="H50" s="910">
        <f t="shared" si="0"/>
        <v>1.6486199575371549E-2</v>
      </c>
      <c r="M50" s="631"/>
    </row>
    <row r="51" spans="5:13" x14ac:dyDescent="0.25">
      <c r="E51" s="961" t="s">
        <v>639</v>
      </c>
      <c r="F51" s="911">
        <v>126374.6</v>
      </c>
      <c r="G51" s="911">
        <v>1977.3040000000001</v>
      </c>
      <c r="H51" s="912">
        <f t="shared" si="0"/>
        <v>1.5646371976647207E-2</v>
      </c>
      <c r="M51" s="631"/>
    </row>
    <row r="52" spans="5:13" x14ac:dyDescent="0.25">
      <c r="E52" s="960" t="s">
        <v>640</v>
      </c>
      <c r="F52" s="909">
        <v>83055.199999999997</v>
      </c>
      <c r="G52" s="909">
        <v>1558.866</v>
      </c>
      <c r="H52" s="910">
        <f t="shared" si="0"/>
        <v>1.8769035532994926E-2</v>
      </c>
      <c r="M52" s="631"/>
    </row>
    <row r="53" spans="5:13" x14ac:dyDescent="0.25">
      <c r="E53" s="961" t="s">
        <v>641</v>
      </c>
      <c r="F53" s="911">
        <v>80841.8</v>
      </c>
      <c r="G53" s="911">
        <v>1309.068</v>
      </c>
      <c r="H53" s="912">
        <f t="shared" si="0"/>
        <v>1.619295958279009E-2</v>
      </c>
      <c r="M53" s="631"/>
    </row>
    <row r="54" spans="5:13" x14ac:dyDescent="0.25">
      <c r="E54" s="960" t="s">
        <v>642</v>
      </c>
      <c r="F54" s="909">
        <v>183290.6</v>
      </c>
      <c r="G54" s="909">
        <v>2442.1179999999999</v>
      </c>
      <c r="H54" s="910">
        <f t="shared" si="0"/>
        <v>1.3323749281196088E-2</v>
      </c>
      <c r="M54" s="631"/>
    </row>
    <row r="55" spans="5:13" x14ac:dyDescent="0.25">
      <c r="E55" s="961" t="s">
        <v>643</v>
      </c>
      <c r="F55" s="911">
        <v>77152.800000000003</v>
      </c>
      <c r="G55" s="911">
        <v>1384.9560000000001</v>
      </c>
      <c r="H55" s="912">
        <f t="shared" si="0"/>
        <v>1.7950819672131149E-2</v>
      </c>
      <c r="M55" s="631"/>
    </row>
    <row r="56" spans="5:13" x14ac:dyDescent="0.25">
      <c r="E56" s="960" t="s">
        <v>644</v>
      </c>
      <c r="F56" s="909">
        <v>105189.20000000001</v>
      </c>
      <c r="G56" s="909">
        <v>1355.444</v>
      </c>
      <c r="H56" s="910">
        <f t="shared" si="0"/>
        <v>1.2885771543086171E-2</v>
      </c>
      <c r="M56" s="631"/>
    </row>
    <row r="57" spans="5:13" x14ac:dyDescent="0.25">
      <c r="E57" s="961" t="s">
        <v>645</v>
      </c>
      <c r="F57" s="911">
        <v>91908.800000000003</v>
      </c>
      <c r="G57" s="911">
        <v>1484.0320000000002</v>
      </c>
      <c r="H57" s="912">
        <f t="shared" si="0"/>
        <v>1.6146788990825688E-2</v>
      </c>
      <c r="M57" s="631"/>
    </row>
    <row r="58" spans="5:13" x14ac:dyDescent="0.25">
      <c r="E58" s="960" t="s">
        <v>646</v>
      </c>
      <c r="F58" s="909">
        <v>109721.40000000001</v>
      </c>
      <c r="G58" s="909">
        <v>1740.154</v>
      </c>
      <c r="H58" s="910">
        <f t="shared" si="0"/>
        <v>1.5859750240153698E-2</v>
      </c>
      <c r="M58" s="631"/>
    </row>
    <row r="59" spans="5:13" x14ac:dyDescent="0.25">
      <c r="E59" s="961" t="s">
        <v>647</v>
      </c>
      <c r="F59" s="911">
        <v>154516.4</v>
      </c>
      <c r="G59" s="911">
        <v>2105.8920000000003</v>
      </c>
      <c r="H59" s="912">
        <f t="shared" si="0"/>
        <v>1.3628922237380631E-2</v>
      </c>
      <c r="M59" s="631"/>
    </row>
    <row r="60" spans="5:13" x14ac:dyDescent="0.25">
      <c r="E60" s="960" t="s">
        <v>648</v>
      </c>
      <c r="F60" s="909">
        <v>91487.2</v>
      </c>
      <c r="G60" s="909">
        <v>1686.4</v>
      </c>
      <c r="H60" s="910">
        <f t="shared" si="0"/>
        <v>1.8433179723502304E-2</v>
      </c>
      <c r="M60" s="631"/>
    </row>
    <row r="61" spans="5:13" x14ac:dyDescent="0.25">
      <c r="E61" s="961" t="s">
        <v>649</v>
      </c>
      <c r="F61" s="911">
        <v>100024.6</v>
      </c>
      <c r="G61" s="911">
        <v>1459.79</v>
      </c>
      <c r="H61" s="912">
        <f t="shared" si="0"/>
        <v>1.459430979978925E-2</v>
      </c>
      <c r="M61" s="631"/>
    </row>
    <row r="62" spans="5:13" x14ac:dyDescent="0.25">
      <c r="E62" s="960" t="s">
        <v>650</v>
      </c>
      <c r="F62" s="909">
        <v>97705.8</v>
      </c>
      <c r="G62" s="909">
        <v>1349.1200000000001</v>
      </c>
      <c r="H62" s="910">
        <f t="shared" si="0"/>
        <v>1.3807982740021575E-2</v>
      </c>
      <c r="M62" s="631"/>
    </row>
    <row r="63" spans="5:13" x14ac:dyDescent="0.25">
      <c r="E63" s="961" t="s">
        <v>651</v>
      </c>
      <c r="F63" s="911">
        <v>201419.40000000002</v>
      </c>
      <c r="G63" s="911">
        <v>2619.19</v>
      </c>
      <c r="H63" s="912">
        <f t="shared" si="0"/>
        <v>1.3003663003663003E-2</v>
      </c>
      <c r="M63" s="631"/>
    </row>
    <row r="64" spans="5:13" x14ac:dyDescent="0.25">
      <c r="E64" s="960" t="s">
        <v>652</v>
      </c>
      <c r="F64" s="909">
        <v>89906.2</v>
      </c>
      <c r="G64" s="909">
        <v>1584.162</v>
      </c>
      <c r="H64" s="910">
        <f t="shared" si="0"/>
        <v>1.7620164126611958E-2</v>
      </c>
      <c r="M64" s="631"/>
    </row>
    <row r="65" spans="5:13" x14ac:dyDescent="0.25">
      <c r="E65" s="961" t="s">
        <v>653</v>
      </c>
      <c r="F65" s="911">
        <v>79050</v>
      </c>
      <c r="G65" s="911">
        <v>1386.01</v>
      </c>
      <c r="H65" s="912">
        <f t="shared" si="0"/>
        <v>1.7533333333333335E-2</v>
      </c>
      <c r="M65" s="631"/>
    </row>
    <row r="66" spans="5:13" x14ac:dyDescent="0.25">
      <c r="E66" s="960" t="s">
        <v>654</v>
      </c>
      <c r="F66" s="909">
        <v>106664.8</v>
      </c>
      <c r="G66" s="909">
        <v>1809.7180000000001</v>
      </c>
      <c r="H66" s="910">
        <f t="shared" si="0"/>
        <v>1.6966403162055336E-2</v>
      </c>
      <c r="M66" s="631"/>
    </row>
    <row r="67" spans="5:13" x14ac:dyDescent="0.25">
      <c r="E67" s="961" t="s">
        <v>655</v>
      </c>
      <c r="F67" s="911">
        <v>99813.8</v>
      </c>
      <c r="G67" s="911">
        <v>1531.462</v>
      </c>
      <c r="H67" s="912">
        <f t="shared" si="0"/>
        <v>1.5343189017951425E-2</v>
      </c>
      <c r="M67" s="631"/>
    </row>
    <row r="68" spans="5:13" x14ac:dyDescent="0.25">
      <c r="E68" s="960" t="s">
        <v>656</v>
      </c>
      <c r="F68" s="909">
        <v>130169</v>
      </c>
      <c r="G68" s="909">
        <v>1624.2140000000002</v>
      </c>
      <c r="H68" s="910">
        <f t="shared" ref="H68:H107" si="1">G68/F68</f>
        <v>1.2477732793522269E-2</v>
      </c>
      <c r="M68" s="631"/>
    </row>
    <row r="69" spans="5:13" x14ac:dyDescent="0.25">
      <c r="E69" s="961" t="s">
        <v>657</v>
      </c>
      <c r="F69" s="911">
        <v>85584.8</v>
      </c>
      <c r="G69" s="911">
        <v>1394.442</v>
      </c>
      <c r="H69" s="912">
        <f t="shared" si="1"/>
        <v>1.6293103448275861E-2</v>
      </c>
      <c r="M69" s="631"/>
    </row>
    <row r="70" spans="5:13" x14ac:dyDescent="0.25">
      <c r="E70" s="960" t="s">
        <v>658</v>
      </c>
      <c r="F70" s="909">
        <v>77363.600000000006</v>
      </c>
      <c r="G70" s="909">
        <v>1312.23</v>
      </c>
      <c r="H70" s="910">
        <f t="shared" si="1"/>
        <v>1.6961852861035423E-2</v>
      </c>
      <c r="M70" s="631"/>
    </row>
    <row r="71" spans="5:13" x14ac:dyDescent="0.25">
      <c r="E71" s="961" t="s">
        <v>659</v>
      </c>
      <c r="F71" s="911">
        <v>79155.400000000009</v>
      </c>
      <c r="G71" s="911">
        <v>1358.606</v>
      </c>
      <c r="H71" s="912">
        <f t="shared" si="1"/>
        <v>1.7163781624500662E-2</v>
      </c>
      <c r="M71" s="631"/>
    </row>
    <row r="72" spans="5:13" x14ac:dyDescent="0.25">
      <c r="E72" s="960" t="s">
        <v>660</v>
      </c>
      <c r="F72" s="909">
        <v>116677.8</v>
      </c>
      <c r="G72" s="909">
        <v>1888.768</v>
      </c>
      <c r="H72" s="910">
        <f t="shared" si="1"/>
        <v>1.6187895212285457E-2</v>
      </c>
      <c r="M72" s="631"/>
    </row>
    <row r="73" spans="5:13" x14ac:dyDescent="0.25">
      <c r="E73" s="961" t="s">
        <v>661</v>
      </c>
      <c r="F73" s="911">
        <v>72199</v>
      </c>
      <c r="G73" s="911">
        <v>1368.0920000000001</v>
      </c>
      <c r="H73" s="912">
        <f t="shared" si="1"/>
        <v>1.8948905109489052E-2</v>
      </c>
      <c r="M73" s="631"/>
    </row>
    <row r="74" spans="5:13" x14ac:dyDescent="0.25">
      <c r="E74" s="960" t="s">
        <v>662</v>
      </c>
      <c r="F74" s="909">
        <v>104135.20000000001</v>
      </c>
      <c r="G74" s="909">
        <v>1944.63</v>
      </c>
      <c r="H74" s="910">
        <f t="shared" si="1"/>
        <v>1.8674089068825912E-2</v>
      </c>
      <c r="M74" s="631"/>
    </row>
    <row r="75" spans="5:13" x14ac:dyDescent="0.25">
      <c r="E75" s="961" t="s">
        <v>663</v>
      </c>
      <c r="F75" s="911">
        <v>79366.2</v>
      </c>
      <c r="G75" s="911">
        <v>1458.7360000000001</v>
      </c>
      <c r="H75" s="912">
        <f t="shared" si="1"/>
        <v>1.8379814077025235E-2</v>
      </c>
      <c r="M75" s="631"/>
    </row>
    <row r="76" spans="5:13" x14ac:dyDescent="0.25">
      <c r="E76" s="960" t="s">
        <v>664</v>
      </c>
      <c r="F76" s="909">
        <v>84320</v>
      </c>
      <c r="G76" s="909">
        <v>1325.932</v>
      </c>
      <c r="H76" s="910">
        <f t="shared" si="1"/>
        <v>1.5724999999999999E-2</v>
      </c>
      <c r="M76" s="631"/>
    </row>
    <row r="77" spans="5:13" x14ac:dyDescent="0.25">
      <c r="E77" s="961" t="s">
        <v>665</v>
      </c>
      <c r="F77" s="911">
        <v>190984.80000000002</v>
      </c>
      <c r="G77" s="911">
        <v>2084.8119999999999</v>
      </c>
      <c r="H77" s="912">
        <f t="shared" si="1"/>
        <v>1.0916114790286974E-2</v>
      </c>
      <c r="M77" s="631"/>
    </row>
    <row r="78" spans="5:13" x14ac:dyDescent="0.25">
      <c r="E78" s="960" t="s">
        <v>666</v>
      </c>
      <c r="F78" s="909">
        <v>98232.8</v>
      </c>
      <c r="G78" s="909">
        <v>1693.778</v>
      </c>
      <c r="H78" s="910">
        <f t="shared" si="1"/>
        <v>1.7242489270386265E-2</v>
      </c>
      <c r="M78" s="631"/>
    </row>
    <row r="79" spans="5:13" x14ac:dyDescent="0.25">
      <c r="E79" s="961" t="s">
        <v>667</v>
      </c>
      <c r="F79" s="911">
        <v>100130</v>
      </c>
      <c r="G79" s="911">
        <v>1486.14</v>
      </c>
      <c r="H79" s="912">
        <f t="shared" si="1"/>
        <v>1.4842105263157896E-2</v>
      </c>
      <c r="M79" s="631"/>
    </row>
    <row r="80" spans="5:13" x14ac:dyDescent="0.25">
      <c r="E80" s="960" t="s">
        <v>668</v>
      </c>
      <c r="F80" s="909">
        <v>103397.40000000001</v>
      </c>
      <c r="G80" s="909">
        <v>1841.3380000000002</v>
      </c>
      <c r="H80" s="910">
        <f t="shared" si="1"/>
        <v>1.7808358817533131E-2</v>
      </c>
      <c r="M80" s="631"/>
    </row>
    <row r="81" spans="5:13" x14ac:dyDescent="0.25">
      <c r="E81" s="961" t="s">
        <v>669</v>
      </c>
      <c r="F81" s="911">
        <v>66191.199999999997</v>
      </c>
      <c r="G81" s="911">
        <v>1283.7720000000002</v>
      </c>
      <c r="H81" s="912">
        <f t="shared" si="1"/>
        <v>1.9394904458598729E-2</v>
      </c>
      <c r="M81" s="631"/>
    </row>
    <row r="82" spans="5:13" x14ac:dyDescent="0.25">
      <c r="E82" s="960" t="s">
        <v>670</v>
      </c>
      <c r="F82" s="909">
        <v>78733.8</v>
      </c>
      <c r="G82" s="909">
        <v>1333.3100000000002</v>
      </c>
      <c r="H82" s="910">
        <f t="shared" si="1"/>
        <v>1.6934404283801874E-2</v>
      </c>
      <c r="M82" s="631"/>
    </row>
    <row r="83" spans="5:13" x14ac:dyDescent="0.25">
      <c r="E83" s="961" t="s">
        <v>671</v>
      </c>
      <c r="F83" s="911">
        <v>205319.2</v>
      </c>
      <c r="G83" s="911">
        <v>2954.3620000000001</v>
      </c>
      <c r="H83" s="912">
        <f t="shared" si="1"/>
        <v>1.4389117043121149E-2</v>
      </c>
      <c r="M83" s="631"/>
    </row>
    <row r="84" spans="5:13" x14ac:dyDescent="0.25">
      <c r="E84" s="960" t="s">
        <v>672</v>
      </c>
      <c r="F84" s="909">
        <v>82212</v>
      </c>
      <c r="G84" s="909">
        <v>1379.6860000000001</v>
      </c>
      <c r="H84" s="910">
        <f t="shared" si="1"/>
        <v>1.6782051282051284E-2</v>
      </c>
      <c r="M84" s="631"/>
    </row>
    <row r="85" spans="5:13" x14ac:dyDescent="0.25">
      <c r="E85" s="961" t="s">
        <v>673</v>
      </c>
      <c r="F85" s="911">
        <v>76204.2</v>
      </c>
      <c r="G85" s="911">
        <v>1379.6860000000001</v>
      </c>
      <c r="H85" s="912">
        <f t="shared" si="1"/>
        <v>1.8105117565698482E-2</v>
      </c>
      <c r="M85" s="631"/>
    </row>
    <row r="86" spans="5:13" x14ac:dyDescent="0.25">
      <c r="E86" s="960" t="s">
        <v>674</v>
      </c>
      <c r="F86" s="909">
        <v>94122.2</v>
      </c>
      <c r="G86" s="909">
        <v>1548.326</v>
      </c>
      <c r="H86" s="910">
        <f t="shared" si="1"/>
        <v>1.6450167973124302E-2</v>
      </c>
      <c r="M86" s="631"/>
    </row>
    <row r="87" spans="5:13" x14ac:dyDescent="0.25">
      <c r="E87" s="961" t="s">
        <v>675</v>
      </c>
      <c r="F87" s="911">
        <v>135439</v>
      </c>
      <c r="G87" s="911">
        <v>1858.202</v>
      </c>
      <c r="H87" s="912">
        <f t="shared" si="1"/>
        <v>1.3719844357976654E-2</v>
      </c>
      <c r="M87" s="631"/>
    </row>
    <row r="88" spans="5:13" x14ac:dyDescent="0.25">
      <c r="E88" s="960" t="s">
        <v>676</v>
      </c>
      <c r="F88" s="909">
        <v>141446.80000000002</v>
      </c>
      <c r="G88" s="909">
        <v>2150.1600000000003</v>
      </c>
      <c r="H88" s="910">
        <f t="shared" si="1"/>
        <v>1.5201192250372579E-2</v>
      </c>
      <c r="M88" s="631"/>
    </row>
    <row r="89" spans="5:13" x14ac:dyDescent="0.25">
      <c r="E89" s="961" t="s">
        <v>677</v>
      </c>
      <c r="F89" s="911">
        <v>142922.4</v>
      </c>
      <c r="G89" s="911">
        <v>1860.3100000000002</v>
      </c>
      <c r="H89" s="912">
        <f t="shared" si="1"/>
        <v>1.3016224188790563E-2</v>
      </c>
      <c r="M89" s="631"/>
    </row>
    <row r="90" spans="5:13" x14ac:dyDescent="0.25">
      <c r="E90" s="960" t="s">
        <v>678</v>
      </c>
      <c r="F90" s="909">
        <v>103502.8</v>
      </c>
      <c r="G90" s="909">
        <v>1810.7720000000002</v>
      </c>
      <c r="H90" s="910">
        <f t="shared" si="1"/>
        <v>1.74949083503055E-2</v>
      </c>
      <c r="M90" s="631"/>
    </row>
    <row r="91" spans="5:13" x14ac:dyDescent="0.25">
      <c r="E91" s="961" t="s">
        <v>679</v>
      </c>
      <c r="F91" s="911">
        <v>137547</v>
      </c>
      <c r="G91" s="911">
        <v>2197.59</v>
      </c>
      <c r="H91" s="912">
        <f t="shared" si="1"/>
        <v>1.5977011494252874E-2</v>
      </c>
      <c r="M91" s="631"/>
    </row>
    <row r="92" spans="5:13" x14ac:dyDescent="0.25">
      <c r="E92" s="960" t="s">
        <v>680</v>
      </c>
      <c r="F92" s="909">
        <v>112672.6</v>
      </c>
      <c r="G92" s="909">
        <v>1796.0160000000001</v>
      </c>
      <c r="H92" s="910">
        <f t="shared" si="1"/>
        <v>1.5940130963517304E-2</v>
      </c>
      <c r="M92" s="631"/>
    </row>
    <row r="93" spans="5:13" x14ac:dyDescent="0.25">
      <c r="E93" s="961" t="s">
        <v>681</v>
      </c>
      <c r="F93" s="911">
        <v>97705.8</v>
      </c>
      <c r="G93" s="911">
        <v>1682.184</v>
      </c>
      <c r="H93" s="912">
        <f t="shared" si="1"/>
        <v>1.7216828478964399E-2</v>
      </c>
      <c r="M93" s="631"/>
    </row>
    <row r="94" spans="5:13" x14ac:dyDescent="0.25">
      <c r="E94" s="960" t="s">
        <v>682</v>
      </c>
      <c r="F94" s="909">
        <v>70512.600000000006</v>
      </c>
      <c r="G94" s="909">
        <v>1489.3020000000001</v>
      </c>
      <c r="H94" s="910">
        <f t="shared" si="1"/>
        <v>2.1121076233183857E-2</v>
      </c>
      <c r="M94" s="631"/>
    </row>
    <row r="95" spans="5:13" x14ac:dyDescent="0.25">
      <c r="E95" s="961" t="s">
        <v>683</v>
      </c>
      <c r="F95" s="911">
        <v>65558.8</v>
      </c>
      <c r="G95" s="911">
        <v>1136.212</v>
      </c>
      <c r="H95" s="912">
        <f t="shared" si="1"/>
        <v>1.7331189710610932E-2</v>
      </c>
      <c r="M95" s="631"/>
    </row>
    <row r="96" spans="5:13" x14ac:dyDescent="0.25">
      <c r="E96" s="960" t="s">
        <v>684</v>
      </c>
      <c r="F96" s="909">
        <v>84003.8</v>
      </c>
      <c r="G96" s="909">
        <v>1755.9640000000002</v>
      </c>
      <c r="H96" s="910">
        <f t="shared" si="1"/>
        <v>2.0903387703889588E-2</v>
      </c>
      <c r="M96" s="631"/>
    </row>
    <row r="97" spans="5:13" x14ac:dyDescent="0.25">
      <c r="E97" s="961" t="s">
        <v>685</v>
      </c>
      <c r="F97" s="911">
        <v>117942.6</v>
      </c>
      <c r="G97" s="911">
        <v>1980.4660000000001</v>
      </c>
      <c r="H97" s="912">
        <f t="shared" si="1"/>
        <v>1.6791778373547811E-2</v>
      </c>
      <c r="M97" s="631"/>
    </row>
    <row r="98" spans="5:13" x14ac:dyDescent="0.25">
      <c r="E98" s="960" t="s">
        <v>686</v>
      </c>
      <c r="F98" s="909">
        <v>92119.6</v>
      </c>
      <c r="G98" s="909">
        <v>1552.5420000000001</v>
      </c>
      <c r="H98" s="910">
        <f t="shared" si="1"/>
        <v>1.6853546910755149E-2</v>
      </c>
      <c r="M98" s="631"/>
    </row>
    <row r="99" spans="5:13" x14ac:dyDescent="0.25">
      <c r="E99" s="961" t="s">
        <v>687</v>
      </c>
      <c r="F99" s="911">
        <v>127323.20000000001</v>
      </c>
      <c r="G99" s="911">
        <v>1992.0600000000002</v>
      </c>
      <c r="H99" s="912">
        <f t="shared" si="1"/>
        <v>1.5645695364238411E-2</v>
      </c>
      <c r="M99" s="631"/>
    </row>
    <row r="100" spans="5:13" x14ac:dyDescent="0.25">
      <c r="E100" s="960" t="s">
        <v>688</v>
      </c>
      <c r="F100" s="909">
        <v>94965.400000000009</v>
      </c>
      <c r="G100" s="909">
        <v>1674.806</v>
      </c>
      <c r="H100" s="910">
        <f t="shared" si="1"/>
        <v>1.7635960044395115E-2</v>
      </c>
      <c r="M100" s="631"/>
    </row>
    <row r="101" spans="5:13" x14ac:dyDescent="0.25">
      <c r="E101" s="961" t="s">
        <v>689</v>
      </c>
      <c r="F101" s="911">
        <v>136071.4</v>
      </c>
      <c r="G101" s="911">
        <v>1968.8720000000001</v>
      </c>
      <c r="H101" s="912">
        <f t="shared" si="1"/>
        <v>1.4469403563129358E-2</v>
      </c>
      <c r="M101" s="631"/>
    </row>
    <row r="102" spans="5:13" x14ac:dyDescent="0.25">
      <c r="E102" s="960" t="s">
        <v>690</v>
      </c>
      <c r="F102" s="909">
        <v>104662.20000000001</v>
      </c>
      <c r="G102" s="909">
        <v>1670.5900000000001</v>
      </c>
      <c r="H102" s="910">
        <f t="shared" si="1"/>
        <v>1.5961732124874117E-2</v>
      </c>
      <c r="M102" s="757"/>
    </row>
    <row r="103" spans="5:13" x14ac:dyDescent="0.25">
      <c r="E103" s="961" t="s">
        <v>691</v>
      </c>
      <c r="F103" s="911">
        <v>82422.8</v>
      </c>
      <c r="G103" s="911">
        <v>1407.0900000000001</v>
      </c>
      <c r="H103" s="912">
        <f t="shared" si="1"/>
        <v>1.7071611253196933E-2</v>
      </c>
    </row>
    <row r="104" spans="5:13" x14ac:dyDescent="0.25">
      <c r="E104" s="960" t="s">
        <v>692</v>
      </c>
      <c r="F104" s="909">
        <v>93700.6</v>
      </c>
      <c r="G104" s="909">
        <v>1804.4480000000001</v>
      </c>
      <c r="H104" s="910">
        <f t="shared" si="1"/>
        <v>1.9257592800899889E-2</v>
      </c>
    </row>
    <row r="105" spans="5:13" x14ac:dyDescent="0.25">
      <c r="E105" s="961" t="s">
        <v>693</v>
      </c>
      <c r="F105" s="911">
        <v>71039.600000000006</v>
      </c>
      <c r="G105" s="911">
        <v>1179.4260000000002</v>
      </c>
      <c r="H105" s="912">
        <f t="shared" si="1"/>
        <v>1.6602373887240358E-2</v>
      </c>
    </row>
    <row r="106" spans="5:13" x14ac:dyDescent="0.25">
      <c r="E106" s="960" t="s">
        <v>694</v>
      </c>
      <c r="F106" s="909">
        <v>63029.200000000004</v>
      </c>
      <c r="G106" s="909">
        <v>1305.9059999999999</v>
      </c>
      <c r="H106" s="910">
        <f t="shared" si="1"/>
        <v>2.07190635451505E-2</v>
      </c>
    </row>
    <row r="107" spans="5:13" x14ac:dyDescent="0.25">
      <c r="E107" s="961" t="s">
        <v>695</v>
      </c>
      <c r="F107" s="911">
        <v>100762.40000000001</v>
      </c>
      <c r="G107" s="911">
        <v>1842.3920000000001</v>
      </c>
      <c r="H107" s="912">
        <f t="shared" si="1"/>
        <v>1.8284518828451883E-2</v>
      </c>
    </row>
    <row r="108" spans="5:13" x14ac:dyDescent="0.25">
      <c r="E108" s="962" t="s">
        <v>696</v>
      </c>
      <c r="F108" s="913">
        <v>98232.8</v>
      </c>
      <c r="G108" s="913">
        <v>1572.568</v>
      </c>
      <c r="H108" s="914">
        <f>AVERAGE(H3:H107)</f>
        <v>1.6139475532117937E-2</v>
      </c>
    </row>
    <row r="109" spans="5:13" x14ac:dyDescent="0.25">
      <c r="H109"/>
    </row>
    <row r="110" spans="5:13" x14ac:dyDescent="0.25">
      <c r="E110" s="627" t="s">
        <v>697</v>
      </c>
      <c r="F110" s="627"/>
      <c r="G110" s="627"/>
      <c r="H110"/>
    </row>
  </sheetData>
  <sheetProtection sheet="1" objects="1" scenarios="1"/>
  <phoneticPr fontId="23" type="noConversion"/>
  <hyperlinks>
    <hyperlink ref="E110" r:id="rId1" xr:uid="{CB3A4444-E0D9-4011-9165-2133FC03ED1E}"/>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77410-08CA-4B25-B563-D1B631AC7D96}">
  <sheetPr>
    <tabColor rgb="FF92D050"/>
  </sheetPr>
  <dimension ref="E2:I28"/>
  <sheetViews>
    <sheetView showGridLines="0" zoomScale="130" zoomScaleNormal="130" workbookViewId="0">
      <pane ySplit="8" topLeftCell="A9" activePane="bottomLeft" state="frozen"/>
      <selection pane="bottomLeft" activeCell="L16" sqref="L16"/>
    </sheetView>
  </sheetViews>
  <sheetFormatPr defaultRowHeight="15" x14ac:dyDescent="0.25"/>
  <cols>
    <col min="1" max="4" width="1.5703125" customWidth="1"/>
    <col min="5" max="9" width="18" customWidth="1"/>
  </cols>
  <sheetData>
    <row r="2" spans="5:9" x14ac:dyDescent="0.25">
      <c r="E2" s="70" t="s">
        <v>103</v>
      </c>
      <c r="F2" s="70" t="s">
        <v>698</v>
      </c>
      <c r="G2" s="70" t="s">
        <v>699</v>
      </c>
      <c r="H2" s="70"/>
    </row>
    <row r="3" spans="5:9" x14ac:dyDescent="0.25">
      <c r="E3" s="915" t="s">
        <v>700</v>
      </c>
      <c r="F3" s="915" t="s">
        <v>701</v>
      </c>
      <c r="G3" s="915" t="s">
        <v>702</v>
      </c>
    </row>
    <row r="4" spans="5:9" x14ac:dyDescent="0.25">
      <c r="E4" s="915" t="s">
        <v>703</v>
      </c>
      <c r="F4" s="915" t="s">
        <v>704</v>
      </c>
      <c r="G4" s="915" t="s">
        <v>705</v>
      </c>
    </row>
    <row r="5" spans="5:9" x14ac:dyDescent="0.25">
      <c r="E5" s="915" t="s">
        <v>706</v>
      </c>
      <c r="F5" s="915"/>
      <c r="G5" s="915" t="s">
        <v>707</v>
      </c>
    </row>
    <row r="6" spans="5:9" x14ac:dyDescent="0.25">
      <c r="H6" s="715"/>
      <c r="I6" s="715"/>
    </row>
    <row r="7" spans="5:9" x14ac:dyDescent="0.25">
      <c r="H7" s="715"/>
      <c r="I7" s="715"/>
    </row>
    <row r="8" spans="5:9" s="790" customFormat="1" ht="30" x14ac:dyDescent="0.25">
      <c r="E8" s="917" t="s">
        <v>103</v>
      </c>
      <c r="F8" s="917" t="s">
        <v>698</v>
      </c>
      <c r="G8" s="917" t="s">
        <v>699</v>
      </c>
      <c r="H8" s="917" t="s">
        <v>708</v>
      </c>
      <c r="I8" s="917" t="s">
        <v>709</v>
      </c>
    </row>
    <row r="9" spans="5:9" x14ac:dyDescent="0.25">
      <c r="E9" s="958" t="s">
        <v>700</v>
      </c>
      <c r="F9" s="958" t="s">
        <v>701</v>
      </c>
      <c r="G9" s="958" t="s">
        <v>702</v>
      </c>
      <c r="H9" s="916">
        <v>1.4685314685314685E-2</v>
      </c>
      <c r="I9" s="916">
        <v>3.9986013986013988</v>
      </c>
    </row>
    <row r="10" spans="5:9" x14ac:dyDescent="0.25">
      <c r="E10" s="958" t="s">
        <v>700</v>
      </c>
      <c r="F10" s="958" t="s">
        <v>701</v>
      </c>
      <c r="G10" s="958" t="s">
        <v>705</v>
      </c>
      <c r="H10" s="916">
        <v>6.3291139240506333E-2</v>
      </c>
      <c r="I10" s="916">
        <v>7.2392405063291134</v>
      </c>
    </row>
    <row r="11" spans="5:9" x14ac:dyDescent="0.25">
      <c r="E11" s="958" t="s">
        <v>700</v>
      </c>
      <c r="F11" s="958" t="s">
        <v>701</v>
      </c>
      <c r="G11" s="958" t="s">
        <v>707</v>
      </c>
      <c r="H11" s="916">
        <v>7.9861111111111119E-2</v>
      </c>
      <c r="I11" s="916">
        <v>15.95</v>
      </c>
    </row>
    <row r="12" spans="5:9" x14ac:dyDescent="0.25">
      <c r="E12" s="958" t="s">
        <v>700</v>
      </c>
      <c r="F12" s="958" t="s">
        <v>704</v>
      </c>
      <c r="G12" s="958" t="s">
        <v>702</v>
      </c>
      <c r="H12" s="916">
        <v>5.7485294117647058E-2</v>
      </c>
      <c r="I12" s="916">
        <v>2.6941470588235292</v>
      </c>
    </row>
    <row r="13" spans="5:9" x14ac:dyDescent="0.25">
      <c r="E13" s="958" t="s">
        <v>700</v>
      </c>
      <c r="F13" s="958" t="s">
        <v>704</v>
      </c>
      <c r="G13" s="958" t="s">
        <v>705</v>
      </c>
      <c r="H13" s="916">
        <v>0.33655589123867069</v>
      </c>
      <c r="I13" s="916">
        <v>15.496072507552871</v>
      </c>
    </row>
    <row r="14" spans="5:9" x14ac:dyDescent="0.25">
      <c r="E14" s="958" t="s">
        <v>700</v>
      </c>
      <c r="F14" s="958" t="s">
        <v>704</v>
      </c>
      <c r="G14" s="958" t="s">
        <v>707</v>
      </c>
      <c r="H14" s="916">
        <v>0.48651685393258426</v>
      </c>
      <c r="I14" s="916">
        <v>40.172284644194761</v>
      </c>
    </row>
    <row r="15" spans="5:9" x14ac:dyDescent="0.25">
      <c r="E15" s="958" t="s">
        <v>703</v>
      </c>
      <c r="F15" s="958" t="s">
        <v>701</v>
      </c>
      <c r="G15" s="958" t="s">
        <v>702</v>
      </c>
      <c r="H15" s="916">
        <v>5.6390977443609026E-2</v>
      </c>
      <c r="I15" s="916">
        <v>4.7909774436090222</v>
      </c>
    </row>
    <row r="16" spans="5:9" x14ac:dyDescent="0.25">
      <c r="E16" s="958" t="s">
        <v>703</v>
      </c>
      <c r="F16" s="958" t="s">
        <v>701</v>
      </c>
      <c r="G16" s="958" t="s">
        <v>705</v>
      </c>
      <c r="H16" s="916">
        <v>0.21454545454545454</v>
      </c>
      <c r="I16" s="916">
        <v>13.278787878787877</v>
      </c>
    </row>
    <row r="17" spans="5:9" x14ac:dyDescent="0.25">
      <c r="E17" s="958" t="s">
        <v>703</v>
      </c>
      <c r="F17" s="958" t="s">
        <v>701</v>
      </c>
      <c r="G17" s="958" t="s">
        <v>707</v>
      </c>
      <c r="H17" s="916">
        <v>0.1075</v>
      </c>
      <c r="I17" s="916">
        <v>12.790000000000001</v>
      </c>
    </row>
    <row r="18" spans="5:9" x14ac:dyDescent="0.25">
      <c r="E18" s="958" t="s">
        <v>703</v>
      </c>
      <c r="F18" s="958" t="s">
        <v>704</v>
      </c>
      <c r="G18" s="958" t="s">
        <v>702</v>
      </c>
      <c r="H18" s="916">
        <v>3.6979166666666667E-2</v>
      </c>
      <c r="I18" s="916">
        <v>1.8287500000000001</v>
      </c>
    </row>
    <row r="19" spans="5:9" x14ac:dyDescent="0.25">
      <c r="E19" s="958" t="s">
        <v>703</v>
      </c>
      <c r="F19" s="958" t="s">
        <v>704</v>
      </c>
      <c r="G19" s="958" t="s">
        <v>705</v>
      </c>
      <c r="H19" s="916">
        <v>0.26683937823834197</v>
      </c>
      <c r="I19" s="916">
        <v>13.500518134715026</v>
      </c>
    </row>
    <row r="20" spans="5:9" x14ac:dyDescent="0.25">
      <c r="E20" s="958" t="s">
        <v>703</v>
      </c>
      <c r="F20" s="958" t="s">
        <v>704</v>
      </c>
      <c r="G20" s="958" t="s">
        <v>707</v>
      </c>
      <c r="H20" s="916">
        <v>0.33333333333333337</v>
      </c>
      <c r="I20" s="916">
        <v>30.488888888888891</v>
      </c>
    </row>
    <row r="21" spans="5:9" x14ac:dyDescent="0.25">
      <c r="E21" s="958" t="s">
        <v>706</v>
      </c>
      <c r="F21" s="958" t="s">
        <v>701</v>
      </c>
      <c r="G21" s="958" t="s">
        <v>702</v>
      </c>
      <c r="H21" s="916">
        <v>1.6213017751479288E-3</v>
      </c>
      <c r="I21" s="916">
        <v>0.38511242603550294</v>
      </c>
    </row>
    <row r="22" spans="5:9" x14ac:dyDescent="0.25">
      <c r="E22" s="958" t="s">
        <v>706</v>
      </c>
      <c r="F22" s="958" t="s">
        <v>701</v>
      </c>
      <c r="G22" s="958" t="s">
        <v>705</v>
      </c>
      <c r="H22" s="916">
        <v>3.6923076923076927E-3</v>
      </c>
      <c r="I22" s="916">
        <v>1.504923076923077</v>
      </c>
    </row>
    <row r="23" spans="5:9" x14ac:dyDescent="0.25">
      <c r="E23" s="958" t="s">
        <v>706</v>
      </c>
      <c r="F23" s="958" t="s">
        <v>701</v>
      </c>
      <c r="G23" s="958" t="s">
        <v>707</v>
      </c>
      <c r="H23" s="916">
        <v>4.0000000000000001E-3</v>
      </c>
      <c r="I23" s="916">
        <v>2.0382222222222222</v>
      </c>
    </row>
    <row r="24" spans="5:9" x14ac:dyDescent="0.25">
      <c r="E24" s="958" t="s">
        <v>706</v>
      </c>
      <c r="F24" s="958" t="s">
        <v>704</v>
      </c>
      <c r="G24" s="958" t="s">
        <v>702</v>
      </c>
      <c r="H24" s="916">
        <v>0</v>
      </c>
      <c r="I24" s="916">
        <v>0</v>
      </c>
    </row>
    <row r="25" spans="5:9" x14ac:dyDescent="0.25">
      <c r="E25" s="958" t="s">
        <v>706</v>
      </c>
      <c r="F25" s="958" t="s">
        <v>704</v>
      </c>
      <c r="G25" s="958" t="s">
        <v>705</v>
      </c>
      <c r="H25" s="916">
        <v>0</v>
      </c>
      <c r="I25" s="916">
        <v>0</v>
      </c>
    </row>
    <row r="26" spans="5:9" x14ac:dyDescent="0.25">
      <c r="E26" s="958" t="s">
        <v>706</v>
      </c>
      <c r="F26" s="958" t="s">
        <v>704</v>
      </c>
      <c r="G26" s="958" t="s">
        <v>707</v>
      </c>
      <c r="H26" s="916">
        <v>0</v>
      </c>
      <c r="I26" s="916">
        <v>0</v>
      </c>
    </row>
    <row r="28" spans="5:9" x14ac:dyDescent="0.25">
      <c r="E28" s="70" t="s">
        <v>710</v>
      </c>
    </row>
  </sheetData>
  <sheetProtection sheet="1" objects="1" scenarios="1"/>
  <pageMargins left="0.7" right="0.7" top="0.75" bottom="0.75" header="0.3" footer="0.3"/>
  <pageSetup orientation="portrait" horizontalDpi="1200" verticalDpi="1200"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4BE2B-E5FD-45BE-B9C4-360AD862A1DB}">
  <sheetPr>
    <tabColor theme="9" tint="0.79998168889431442"/>
  </sheetPr>
  <dimension ref="A1:J32"/>
  <sheetViews>
    <sheetView zoomScale="115" zoomScaleNormal="115" workbookViewId="0">
      <pane xSplit="9" ySplit="2" topLeftCell="J3" activePane="bottomRight" state="frozen"/>
      <selection pane="topRight" activeCell="J1" sqref="J1"/>
      <selection pane="bottomLeft" activeCell="A5" sqref="A5"/>
      <selection pane="bottomRight" activeCell="F5" sqref="F5"/>
    </sheetView>
  </sheetViews>
  <sheetFormatPr defaultColWidth="0" defaultRowHeight="15" zeroHeight="1" x14ac:dyDescent="0.25"/>
  <cols>
    <col min="1" max="4" width="1.5703125" customWidth="1"/>
    <col min="5" max="5" width="49.5703125" customWidth="1"/>
    <col min="6" max="6" width="15.5703125" customWidth="1"/>
    <col min="7" max="7" width="21.42578125" customWidth="1"/>
    <col min="8" max="8" width="18.140625" customWidth="1"/>
    <col min="9" max="9" width="28" customWidth="1"/>
    <col min="10" max="10" width="8.85546875" customWidth="1"/>
    <col min="11" max="16384" width="8.85546875" hidden="1"/>
  </cols>
  <sheetData>
    <row r="1" spans="1:10" x14ac:dyDescent="0.25">
      <c r="A1" s="83"/>
      <c r="B1" s="699"/>
      <c r="C1" s="699"/>
      <c r="D1" s="699"/>
      <c r="E1" s="703"/>
      <c r="F1" s="703"/>
      <c r="G1" s="703"/>
      <c r="H1" s="704"/>
      <c r="I1" s="704"/>
      <c r="J1" s="699"/>
    </row>
    <row r="2" spans="1:10" x14ac:dyDescent="0.25">
      <c r="A2" s="1" t="s">
        <v>711</v>
      </c>
      <c r="B2" s="699"/>
      <c r="C2" s="699"/>
      <c r="D2" s="699"/>
      <c r="E2" s="703"/>
      <c r="F2" s="703"/>
      <c r="G2" s="703"/>
      <c r="H2" s="704"/>
      <c r="I2" s="704"/>
      <c r="J2" s="699"/>
    </row>
    <row r="3" spans="1:10" x14ac:dyDescent="0.25">
      <c r="A3" s="699"/>
      <c r="B3" s="699"/>
      <c r="C3" s="699"/>
      <c r="D3" s="699"/>
      <c r="E3" s="703"/>
      <c r="F3" s="703"/>
      <c r="G3" s="703"/>
      <c r="H3" s="704"/>
      <c r="I3" s="704"/>
      <c r="J3" s="699"/>
    </row>
    <row r="4" spans="1:10" x14ac:dyDescent="0.25">
      <c r="A4" s="699"/>
      <c r="B4" s="786" t="s">
        <v>98</v>
      </c>
      <c r="C4" s="699"/>
      <c r="D4" s="699"/>
      <c r="E4" s="759"/>
      <c r="F4" s="703"/>
      <c r="G4" s="703"/>
      <c r="H4" s="704"/>
      <c r="I4" s="704"/>
      <c r="J4" s="699"/>
    </row>
    <row r="5" spans="1:10" ht="30" customHeight="1" x14ac:dyDescent="0.25">
      <c r="A5" s="699"/>
      <c r="B5" s="699"/>
      <c r="C5" s="699"/>
      <c r="D5" s="699"/>
      <c r="E5" s="892">
        <f>'User Inputs'!$H$20</f>
        <v>0</v>
      </c>
      <c r="F5" s="758"/>
      <c r="G5" s="703"/>
      <c r="H5" s="704"/>
      <c r="I5" s="704"/>
      <c r="J5" s="699"/>
    </row>
    <row r="6" spans="1:10" x14ac:dyDescent="0.25">
      <c r="A6" s="699"/>
      <c r="B6" s="699"/>
      <c r="C6" s="699"/>
      <c r="D6" s="699"/>
      <c r="E6" s="760"/>
      <c r="F6" s="758"/>
      <c r="G6" s="703"/>
      <c r="H6" s="704"/>
      <c r="I6" s="704"/>
      <c r="J6" s="699"/>
    </row>
    <row r="7" spans="1:10" x14ac:dyDescent="0.25">
      <c r="A7" s="699"/>
      <c r="B7" s="786" t="s">
        <v>712</v>
      </c>
      <c r="C7" s="699"/>
      <c r="D7" s="699"/>
      <c r="E7" s="761"/>
      <c r="F7" s="703"/>
      <c r="G7" s="703"/>
      <c r="H7" s="704"/>
      <c r="I7" s="704"/>
      <c r="J7" s="699"/>
    </row>
    <row r="8" spans="1:10" ht="156" customHeight="1" x14ac:dyDescent="0.25">
      <c r="A8" s="699"/>
      <c r="B8" s="699"/>
      <c r="C8" s="699"/>
      <c r="D8" s="699"/>
      <c r="E8" s="893" t="e">
        <f>INDEX(Proj_Types[Project Components Description],MATCH('User Inputs'!H20,Proj_Types[Project Types]))</f>
        <v>#N/A</v>
      </c>
      <c r="F8" s="758"/>
      <c r="G8" s="703"/>
      <c r="H8" s="704"/>
      <c r="I8" s="704"/>
      <c r="J8" s="699"/>
    </row>
    <row r="9" spans="1:10" x14ac:dyDescent="0.25">
      <c r="A9" s="699"/>
      <c r="B9" s="699"/>
      <c r="C9" s="699"/>
      <c r="D9" s="699"/>
      <c r="E9" s="785"/>
      <c r="F9" s="758"/>
      <c r="G9" s="703"/>
      <c r="H9" s="704"/>
      <c r="I9" s="704"/>
      <c r="J9" s="699"/>
    </row>
    <row r="10" spans="1:10" x14ac:dyDescent="0.25">
      <c r="A10" s="699"/>
      <c r="B10" s="786" t="s">
        <v>713</v>
      </c>
      <c r="C10" s="699"/>
      <c r="D10" s="699"/>
      <c r="E10" s="785"/>
      <c r="F10" s="758"/>
      <c r="G10" s="703"/>
      <c r="H10" s="704"/>
      <c r="I10" s="704"/>
      <c r="J10" s="699"/>
    </row>
    <row r="11" spans="1:10" x14ac:dyDescent="0.25">
      <c r="A11" s="699"/>
      <c r="B11" s="786"/>
      <c r="C11" s="699"/>
      <c r="D11" s="699"/>
      <c r="E11" s="785"/>
      <c r="F11" s="758"/>
      <c r="G11" s="703"/>
      <c r="H11" s="704"/>
      <c r="I11" s="704"/>
      <c r="J11" s="699"/>
    </row>
    <row r="12" spans="1:10" x14ac:dyDescent="0.25">
      <c r="A12" s="699"/>
      <c r="B12" s="786"/>
      <c r="C12" s="829" t="s">
        <v>714</v>
      </c>
      <c r="D12" s="699"/>
      <c r="E12" s="785"/>
      <c r="F12" s="758"/>
      <c r="G12" s="703"/>
      <c r="H12" s="704"/>
      <c r="I12" s="704"/>
      <c r="J12" s="699"/>
    </row>
    <row r="13" spans="1:10" x14ac:dyDescent="0.25">
      <c r="A13" s="699"/>
      <c r="B13" s="786"/>
      <c r="C13" s="829"/>
      <c r="D13" s="699"/>
      <c r="E13" s="785"/>
      <c r="F13" s="758"/>
      <c r="G13" s="703"/>
      <c r="H13" s="704"/>
      <c r="I13" s="704"/>
      <c r="J13" s="699"/>
    </row>
    <row r="14" spans="1:10" x14ac:dyDescent="0.25">
      <c r="A14" s="699"/>
      <c r="B14" s="699"/>
      <c r="C14" s="699"/>
      <c r="D14" s="699"/>
      <c r="E14" s="785" t="s">
        <v>715</v>
      </c>
      <c r="F14" s="788" t="s">
        <v>87</v>
      </c>
      <c r="G14" s="459" t="s">
        <v>716</v>
      </c>
      <c r="H14" s="819" t="e">
        <f>INDEX(Proj_Types[Construction Cost
 (2021 $/mile)],MATCH('User Inputs'!H20,Proj_Types[Project Types],0))</f>
        <v>#N/A</v>
      </c>
      <c r="I14" s="704"/>
      <c r="J14" s="699"/>
    </row>
    <row r="15" spans="1:10" x14ac:dyDescent="0.25">
      <c r="A15" s="9"/>
      <c r="B15" s="5"/>
      <c r="C15" s="3"/>
      <c r="D15" s="9"/>
      <c r="E15" s="822" t="str">
        <f>'User Inputs'!E25</f>
        <v>Project length - Total</v>
      </c>
      <c r="F15" s="822" t="str">
        <f>'User Inputs'!F25</f>
        <v>Project Defined</v>
      </c>
      <c r="G15" s="822" t="str">
        <f>'User Inputs'!G25</f>
        <v>Miles</v>
      </c>
      <c r="H15" s="822">
        <f>'User Inputs'!H25</f>
        <v>0</v>
      </c>
      <c r="I15" s="3"/>
      <c r="J15" s="699"/>
    </row>
    <row r="16" spans="1:10" x14ac:dyDescent="0.25">
      <c r="A16" s="9"/>
      <c r="B16" s="83"/>
      <c r="C16" s="3"/>
      <c r="D16" s="820"/>
      <c r="E16" s="824" t="s">
        <v>717</v>
      </c>
      <c r="F16" s="515" t="s">
        <v>87</v>
      </c>
      <c r="G16" s="515" t="s">
        <v>296</v>
      </c>
      <c r="H16" s="317" t="e">
        <f>H14*H15</f>
        <v>#N/A</v>
      </c>
      <c r="I16" s="821"/>
      <c r="J16" s="699"/>
    </row>
    <row r="17" spans="1:10" x14ac:dyDescent="0.25">
      <c r="A17" s="9"/>
      <c r="B17" s="83"/>
      <c r="C17" s="3"/>
      <c r="D17" s="9"/>
      <c r="E17" s="267"/>
      <c r="F17" s="418"/>
      <c r="G17" s="418"/>
      <c r="H17" s="823"/>
      <c r="I17" s="3"/>
      <c r="J17" s="699"/>
    </row>
    <row r="18" spans="1:10" x14ac:dyDescent="0.25">
      <c r="A18" s="9"/>
      <c r="B18" s="2"/>
      <c r="C18" s="3"/>
      <c r="D18" s="9"/>
      <c r="E18" s="643" t="s">
        <v>183</v>
      </c>
      <c r="F18" s="493" t="s">
        <v>330</v>
      </c>
      <c r="G18" s="493" t="s">
        <v>172</v>
      </c>
      <c r="H18" s="825">
        <v>0.15</v>
      </c>
      <c r="I18" s="3"/>
      <c r="J18" s="699"/>
    </row>
    <row r="19" spans="1:10" x14ac:dyDescent="0.25">
      <c r="A19" s="9"/>
      <c r="B19" s="2"/>
      <c r="C19" s="3"/>
      <c r="D19" s="820"/>
      <c r="E19" s="824" t="s">
        <v>718</v>
      </c>
      <c r="F19" s="515" t="s">
        <v>87</v>
      </c>
      <c r="G19" s="515" t="s">
        <v>296</v>
      </c>
      <c r="H19" s="827" t="e">
        <f>H18*H16</f>
        <v>#N/A</v>
      </c>
      <c r="I19" s="821"/>
      <c r="J19" s="699"/>
    </row>
    <row r="20" spans="1:10" x14ac:dyDescent="0.25">
      <c r="A20" s="9"/>
      <c r="B20" s="2"/>
      <c r="C20" s="3"/>
      <c r="D20" s="9"/>
      <c r="E20" s="267"/>
      <c r="F20" s="418"/>
      <c r="G20" s="418"/>
      <c r="H20" s="826"/>
      <c r="I20" s="3"/>
      <c r="J20" s="699"/>
    </row>
    <row r="21" spans="1:10" x14ac:dyDescent="0.25">
      <c r="A21" s="9"/>
      <c r="B21" s="2"/>
      <c r="C21" s="3"/>
      <c r="D21" s="9"/>
      <c r="E21" s="643" t="s">
        <v>185</v>
      </c>
      <c r="F21" s="493" t="s">
        <v>330</v>
      </c>
      <c r="G21" s="493" t="s">
        <v>172</v>
      </c>
      <c r="H21" s="825">
        <v>0.1</v>
      </c>
      <c r="I21" s="3"/>
      <c r="J21" s="699"/>
    </row>
    <row r="22" spans="1:10" x14ac:dyDescent="0.25">
      <c r="A22" s="9"/>
      <c r="B22" s="2"/>
      <c r="C22" s="3"/>
      <c r="D22" s="820"/>
      <c r="E22" s="824" t="s">
        <v>719</v>
      </c>
      <c r="F22" s="515" t="s">
        <v>87</v>
      </c>
      <c r="G22" s="515" t="s">
        <v>296</v>
      </c>
      <c r="H22" s="827" t="e">
        <f>H16*H21</f>
        <v>#N/A</v>
      </c>
      <c r="I22" s="821"/>
      <c r="J22" s="699"/>
    </row>
    <row r="23" spans="1:10" x14ac:dyDescent="0.25">
      <c r="A23" s="9"/>
      <c r="B23" s="2"/>
      <c r="C23" s="3"/>
      <c r="D23" s="9"/>
      <c r="E23" s="267"/>
      <c r="F23" s="418"/>
      <c r="G23" s="418"/>
      <c r="H23" s="828"/>
      <c r="I23" s="3"/>
      <c r="J23" s="699"/>
    </row>
    <row r="24" spans="1:10" x14ac:dyDescent="0.25">
      <c r="A24" s="9"/>
      <c r="B24" s="2"/>
      <c r="C24" s="3" t="s">
        <v>720</v>
      </c>
      <c r="D24" s="9"/>
      <c r="E24" s="4"/>
      <c r="F24" s="280"/>
      <c r="G24" s="280"/>
      <c r="H24" s="787"/>
      <c r="I24" s="3"/>
      <c r="J24" s="699"/>
    </row>
    <row r="25" spans="1:10" x14ac:dyDescent="0.25">
      <c r="A25" s="9"/>
      <c r="B25" s="2"/>
      <c r="C25" s="3"/>
      <c r="D25" s="9"/>
      <c r="E25" s="3" t="str">
        <f>E16</f>
        <v>Cost - Construction and Contingency</v>
      </c>
      <c r="F25" s="3" t="str">
        <f t="shared" ref="F25:H25" si="0">F16</f>
        <v>Project Defined</v>
      </c>
      <c r="G25" s="3" t="str">
        <f t="shared" si="0"/>
        <v>2021$s</v>
      </c>
      <c r="H25" s="830" t="e">
        <f t="shared" si="0"/>
        <v>#N/A</v>
      </c>
      <c r="I25" s="3"/>
      <c r="J25" s="699"/>
    </row>
    <row r="26" spans="1:10" x14ac:dyDescent="0.25">
      <c r="A26" s="9"/>
      <c r="B26" s="2"/>
      <c r="C26" s="3"/>
      <c r="D26" s="9"/>
      <c r="E26" s="3" t="str">
        <f>E19</f>
        <v>Cost - Design</v>
      </c>
      <c r="F26" s="3" t="str">
        <f t="shared" ref="F26:H26" si="1">F19</f>
        <v>Project Defined</v>
      </c>
      <c r="G26" s="3" t="str">
        <f t="shared" si="1"/>
        <v>2021$s</v>
      </c>
      <c r="H26" s="830" t="e">
        <f t="shared" si="1"/>
        <v>#N/A</v>
      </c>
      <c r="I26" s="3"/>
      <c r="J26" s="699"/>
    </row>
    <row r="27" spans="1:10" x14ac:dyDescent="0.25">
      <c r="A27" s="9"/>
      <c r="B27" s="2"/>
      <c r="C27" s="3"/>
      <c r="D27" s="9"/>
      <c r="E27" s="831" t="str">
        <f>E22</f>
        <v>Cost - PM/CM &amp; Administration</v>
      </c>
      <c r="F27" s="831" t="str">
        <f t="shared" ref="F27:H27" si="2">F22</f>
        <v>Project Defined</v>
      </c>
      <c r="G27" s="831" t="str">
        <f t="shared" si="2"/>
        <v>2021$s</v>
      </c>
      <c r="H27" s="832" t="e">
        <f t="shared" si="2"/>
        <v>#N/A</v>
      </c>
      <c r="I27" s="3"/>
      <c r="J27" s="699"/>
    </row>
    <row r="28" spans="1:10" x14ac:dyDescent="0.25">
      <c r="A28" s="9"/>
      <c r="B28" s="2"/>
      <c r="C28" s="3"/>
      <c r="D28" s="820"/>
      <c r="E28" s="834" t="s">
        <v>721</v>
      </c>
      <c r="F28" s="451" t="s">
        <v>87</v>
      </c>
      <c r="G28" s="451" t="s">
        <v>296</v>
      </c>
      <c r="H28" s="835" t="e">
        <f>SUM(H25:H27)</f>
        <v>#N/A</v>
      </c>
      <c r="I28" s="821"/>
      <c r="J28" s="699"/>
    </row>
    <row r="29" spans="1:10" x14ac:dyDescent="0.25">
      <c r="A29" s="9"/>
      <c r="B29" s="2"/>
      <c r="C29" s="3"/>
      <c r="D29" s="9"/>
      <c r="E29" s="267"/>
      <c r="F29" s="418"/>
      <c r="G29" s="418"/>
      <c r="H29" s="828"/>
      <c r="I29" s="3"/>
      <c r="J29" s="699"/>
    </row>
    <row r="30" spans="1:10" hidden="1" x14ac:dyDescent="0.25">
      <c r="A30" s="9"/>
      <c r="B30" s="2"/>
      <c r="C30" s="3"/>
      <c r="D30" s="9"/>
      <c r="E30" s="4"/>
      <c r="F30" s="280"/>
      <c r="G30" s="280"/>
      <c r="H30" s="787"/>
      <c r="I30" s="3"/>
      <c r="J30" s="699"/>
    </row>
    <row r="31" spans="1:10" hidden="1" x14ac:dyDescent="0.25">
      <c r="A31" s="9"/>
      <c r="B31" s="2"/>
      <c r="C31" s="3"/>
      <c r="D31" s="9"/>
      <c r="E31" s="4"/>
      <c r="F31" s="280"/>
      <c r="G31" s="280"/>
      <c r="H31" s="787"/>
      <c r="I31" s="3"/>
      <c r="J31" s="699"/>
    </row>
    <row r="32" spans="1:10" hidden="1" x14ac:dyDescent="0.25">
      <c r="A32" s="9"/>
      <c r="B32" s="2"/>
      <c r="C32" s="3"/>
      <c r="D32" s="9"/>
      <c r="E32" s="4"/>
      <c r="F32" s="280"/>
      <c r="G32" s="280"/>
      <c r="H32" s="437"/>
      <c r="I32" s="3"/>
      <c r="J32" s="699"/>
    </row>
  </sheetData>
  <sheetProtection sheet="1" objects="1" scenarios="1"/>
  <pageMargins left="0.7" right="0.7" top="0.75" bottom="0.75" header="0.3" footer="0.3"/>
  <pageSetup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92B8D-B3D6-4DB3-B58F-15B430423064}">
  <sheetPr>
    <tabColor theme="9" tint="0.79998168889431442"/>
  </sheetPr>
  <dimension ref="A1:BA94"/>
  <sheetViews>
    <sheetView showGridLines="0" zoomScale="90" zoomScaleNormal="90" workbookViewId="0">
      <pane xSplit="8" ySplit="4" topLeftCell="I5" activePane="bottomRight" state="frozen"/>
      <selection pane="topRight" activeCell="I1" sqref="I1"/>
      <selection pane="bottomLeft" activeCell="A5" sqref="A5"/>
      <selection pane="bottomRight"/>
    </sheetView>
  </sheetViews>
  <sheetFormatPr defaultColWidth="0" defaultRowHeight="15" zeroHeight="1" x14ac:dyDescent="0.25"/>
  <cols>
    <col min="1" max="4" width="1.5703125" customWidth="1"/>
    <col min="5" max="5" width="50.5703125" customWidth="1"/>
    <col min="6" max="7" width="15.5703125" customWidth="1"/>
    <col min="8" max="8" width="13.5703125" style="198" customWidth="1"/>
    <col min="9" max="52" width="11.5703125" customWidth="1"/>
    <col min="53" max="53" width="11.5703125" hidden="1" customWidth="1"/>
    <col min="54" max="16384" width="9.140625" hidden="1"/>
  </cols>
  <sheetData>
    <row r="1" spans="1:53" ht="5.0999999999999996" customHeight="1" x14ac:dyDescent="0.25">
      <c r="A1" s="70"/>
    </row>
    <row r="2" spans="1:53" s="70" customFormat="1" x14ac:dyDescent="0.25">
      <c r="H2" s="76" t="s">
        <v>722</v>
      </c>
      <c r="I2" s="70">
        <f>IF('User Inputs'!H7=0,'User Inputs'!I7,'User Inputs'!H7)</f>
        <v>2021</v>
      </c>
      <c r="J2" s="70">
        <f>I2+1</f>
        <v>2022</v>
      </c>
      <c r="K2" s="70">
        <f t="shared" ref="K2:AZ2" si="0">J2+1</f>
        <v>2023</v>
      </c>
      <c r="L2" s="70">
        <f t="shared" si="0"/>
        <v>2024</v>
      </c>
      <c r="M2" s="70">
        <f t="shared" si="0"/>
        <v>2025</v>
      </c>
      <c r="N2" s="70">
        <f t="shared" si="0"/>
        <v>2026</v>
      </c>
      <c r="O2" s="70">
        <f t="shared" si="0"/>
        <v>2027</v>
      </c>
      <c r="P2" s="70">
        <f t="shared" si="0"/>
        <v>2028</v>
      </c>
      <c r="Q2" s="70">
        <f t="shared" si="0"/>
        <v>2029</v>
      </c>
      <c r="R2" s="70">
        <f t="shared" si="0"/>
        <v>2030</v>
      </c>
      <c r="S2" s="70">
        <f t="shared" si="0"/>
        <v>2031</v>
      </c>
      <c r="T2" s="70">
        <f t="shared" si="0"/>
        <v>2032</v>
      </c>
      <c r="U2" s="70">
        <f t="shared" si="0"/>
        <v>2033</v>
      </c>
      <c r="V2" s="70">
        <f t="shared" si="0"/>
        <v>2034</v>
      </c>
      <c r="W2" s="70">
        <f t="shared" si="0"/>
        <v>2035</v>
      </c>
      <c r="X2" s="70">
        <f t="shared" si="0"/>
        <v>2036</v>
      </c>
      <c r="Y2" s="70">
        <f t="shared" si="0"/>
        <v>2037</v>
      </c>
      <c r="Z2" s="70">
        <f t="shared" si="0"/>
        <v>2038</v>
      </c>
      <c r="AA2" s="70">
        <f t="shared" si="0"/>
        <v>2039</v>
      </c>
      <c r="AB2" s="70">
        <f t="shared" si="0"/>
        <v>2040</v>
      </c>
      <c r="AC2" s="70">
        <f t="shared" si="0"/>
        <v>2041</v>
      </c>
      <c r="AD2" s="70">
        <f t="shared" si="0"/>
        <v>2042</v>
      </c>
      <c r="AE2" s="70">
        <f t="shared" si="0"/>
        <v>2043</v>
      </c>
      <c r="AF2" s="70">
        <f t="shared" si="0"/>
        <v>2044</v>
      </c>
      <c r="AG2" s="70">
        <f t="shared" si="0"/>
        <v>2045</v>
      </c>
      <c r="AH2" s="70">
        <f t="shared" si="0"/>
        <v>2046</v>
      </c>
      <c r="AI2" s="70">
        <f t="shared" si="0"/>
        <v>2047</v>
      </c>
      <c r="AJ2" s="70">
        <f t="shared" si="0"/>
        <v>2048</v>
      </c>
      <c r="AK2" s="70">
        <f t="shared" si="0"/>
        <v>2049</v>
      </c>
      <c r="AL2" s="70">
        <f t="shared" si="0"/>
        <v>2050</v>
      </c>
      <c r="AM2" s="70">
        <f t="shared" si="0"/>
        <v>2051</v>
      </c>
      <c r="AN2" s="70">
        <f t="shared" si="0"/>
        <v>2052</v>
      </c>
      <c r="AO2" s="70">
        <f t="shared" si="0"/>
        <v>2053</v>
      </c>
      <c r="AP2" s="70">
        <f t="shared" si="0"/>
        <v>2054</v>
      </c>
      <c r="AQ2" s="70">
        <f t="shared" si="0"/>
        <v>2055</v>
      </c>
      <c r="AR2" s="70">
        <f t="shared" si="0"/>
        <v>2056</v>
      </c>
      <c r="AS2" s="70">
        <f t="shared" si="0"/>
        <v>2057</v>
      </c>
      <c r="AT2" s="70">
        <f t="shared" si="0"/>
        <v>2058</v>
      </c>
      <c r="AU2" s="70">
        <f t="shared" si="0"/>
        <v>2059</v>
      </c>
      <c r="AV2" s="70">
        <f t="shared" si="0"/>
        <v>2060</v>
      </c>
      <c r="AW2" s="70">
        <f t="shared" si="0"/>
        <v>2061</v>
      </c>
      <c r="AX2" s="70">
        <f t="shared" si="0"/>
        <v>2062</v>
      </c>
      <c r="AY2" s="70">
        <f t="shared" si="0"/>
        <v>2063</v>
      </c>
      <c r="AZ2" s="70">
        <f t="shared" si="0"/>
        <v>2064</v>
      </c>
    </row>
    <row r="3" spans="1:53" x14ac:dyDescent="0.25"/>
    <row r="4" spans="1:53" s="70" customFormat="1" x14ac:dyDescent="0.25">
      <c r="E4" s="116" t="s">
        <v>68</v>
      </c>
      <c r="F4" s="116" t="s">
        <v>69</v>
      </c>
      <c r="G4" s="116" t="s">
        <v>70</v>
      </c>
      <c r="H4" s="338" t="s">
        <v>209</v>
      </c>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row>
    <row r="5" spans="1:53" x14ac:dyDescent="0.25">
      <c r="A5" s="70" t="s">
        <v>723</v>
      </c>
    </row>
    <row r="6" spans="1:53" x14ac:dyDescent="0.25"/>
    <row r="7" spans="1:53" x14ac:dyDescent="0.25">
      <c r="E7" s="153" t="str">
        <f>'User Inputs'!E5</f>
        <v>Discount Rate</v>
      </c>
      <c r="F7" s="153" t="str">
        <f>'User Inputs'!F5</f>
        <v>User Defined</v>
      </c>
      <c r="G7" s="153" t="str">
        <f>'User Inputs'!G5</f>
        <v>Percent</v>
      </c>
      <c r="H7" s="344">
        <f>IF('User Inputs'!H5=0,'User Inputs'!I5,'User Inputs'!H5)</f>
        <v>7.0000000000000007E-2</v>
      </c>
    </row>
    <row r="8" spans="1:53" x14ac:dyDescent="0.25">
      <c r="E8" s="486" t="str">
        <f>'User Inputs'!E9</f>
        <v>Base Year (for discounting)</v>
      </c>
      <c r="F8" s="486" t="str">
        <f>'User Inputs'!F9</f>
        <v>User Defined</v>
      </c>
      <c r="G8" s="486" t="str">
        <f>'User Inputs'!G9</f>
        <v>Year</v>
      </c>
      <c r="H8" s="154">
        <f>IF('User Inputs'!H9=0,'User Inputs'!I9,'User Inputs'!H9)</f>
        <v>2021</v>
      </c>
    </row>
    <row r="9" spans="1:53" s="78" customFormat="1" x14ac:dyDescent="0.25">
      <c r="E9" s="487" t="s">
        <v>724</v>
      </c>
      <c r="F9" s="78" t="s">
        <v>93</v>
      </c>
      <c r="G9" s="78" t="s">
        <v>172</v>
      </c>
      <c r="H9" s="340"/>
      <c r="I9" s="79">
        <f t="shared" ref="I9:AZ9" si="1">IF(I2&lt;=$H$8,1,(1/(1+$H$7)^(I2-$H$8)))</f>
        <v>1</v>
      </c>
      <c r="J9" s="79">
        <f t="shared" si="1"/>
        <v>0.93457943925233644</v>
      </c>
      <c r="K9" s="79">
        <f t="shared" si="1"/>
        <v>0.87343872827321156</v>
      </c>
      <c r="L9" s="79">
        <f t="shared" si="1"/>
        <v>0.81629787689085187</v>
      </c>
      <c r="M9" s="79">
        <f t="shared" si="1"/>
        <v>0.7628952120475252</v>
      </c>
      <c r="N9" s="79">
        <f t="shared" si="1"/>
        <v>0.71298617948366838</v>
      </c>
      <c r="O9" s="79">
        <f t="shared" si="1"/>
        <v>0.66634222381651254</v>
      </c>
      <c r="P9" s="79">
        <f t="shared" si="1"/>
        <v>0.62274974188459109</v>
      </c>
      <c r="Q9" s="79">
        <f t="shared" si="1"/>
        <v>0.5820091045650384</v>
      </c>
      <c r="R9" s="79">
        <f t="shared" si="1"/>
        <v>0.54393374258414806</v>
      </c>
      <c r="S9" s="79">
        <f t="shared" si="1"/>
        <v>0.5083492921347178</v>
      </c>
      <c r="T9" s="79">
        <f t="shared" si="1"/>
        <v>0.47509279638758667</v>
      </c>
      <c r="U9" s="79">
        <f t="shared" si="1"/>
        <v>0.44401195924073528</v>
      </c>
      <c r="V9" s="79">
        <f t="shared" si="1"/>
        <v>0.41496444788853759</v>
      </c>
      <c r="W9" s="79">
        <f t="shared" si="1"/>
        <v>0.3878172410173249</v>
      </c>
      <c r="X9" s="79">
        <f t="shared" si="1"/>
        <v>0.36244601964235967</v>
      </c>
      <c r="Y9" s="79">
        <f t="shared" si="1"/>
        <v>0.33873459779659787</v>
      </c>
      <c r="Z9" s="79">
        <f t="shared" si="1"/>
        <v>0.31657439046411018</v>
      </c>
      <c r="AA9" s="79">
        <f t="shared" si="1"/>
        <v>0.29586391632159825</v>
      </c>
      <c r="AB9" s="79">
        <f t="shared" si="1"/>
        <v>0.27650833301083949</v>
      </c>
      <c r="AC9" s="79">
        <f t="shared" si="1"/>
        <v>0.2584190028138687</v>
      </c>
      <c r="AD9" s="79">
        <f t="shared" si="1"/>
        <v>0.24151308674193336</v>
      </c>
      <c r="AE9" s="79">
        <f t="shared" si="1"/>
        <v>0.22571316517937698</v>
      </c>
      <c r="AF9" s="79">
        <f t="shared" si="1"/>
        <v>0.21094688334521211</v>
      </c>
      <c r="AG9" s="79">
        <f t="shared" si="1"/>
        <v>0.19714661994879637</v>
      </c>
      <c r="AH9" s="79">
        <f t="shared" si="1"/>
        <v>0.18424917752223957</v>
      </c>
      <c r="AI9" s="79">
        <f t="shared" si="1"/>
        <v>0.17219549301143888</v>
      </c>
      <c r="AJ9" s="79">
        <f t="shared" si="1"/>
        <v>0.16093036730041013</v>
      </c>
      <c r="AK9" s="79">
        <f t="shared" si="1"/>
        <v>0.15040221243028987</v>
      </c>
      <c r="AL9" s="79">
        <f t="shared" si="1"/>
        <v>0.1405628153554111</v>
      </c>
      <c r="AM9" s="79">
        <f t="shared" si="1"/>
        <v>0.13136711715458982</v>
      </c>
      <c r="AN9" s="79">
        <f t="shared" si="1"/>
        <v>0.1227730066865325</v>
      </c>
      <c r="AO9" s="79">
        <f t="shared" si="1"/>
        <v>0.11474112774442291</v>
      </c>
      <c r="AP9" s="79">
        <f t="shared" si="1"/>
        <v>0.10723469882656347</v>
      </c>
      <c r="AQ9" s="79">
        <f t="shared" si="1"/>
        <v>0.10021934469772288</v>
      </c>
      <c r="AR9" s="79">
        <f t="shared" si="1"/>
        <v>9.366293896983445E-2</v>
      </c>
      <c r="AS9" s="79">
        <f t="shared" si="1"/>
        <v>8.7535456981153698E-2</v>
      </c>
      <c r="AT9" s="79">
        <f t="shared" si="1"/>
        <v>8.1808838300143641E-2</v>
      </c>
      <c r="AU9" s="79">
        <f t="shared" si="1"/>
        <v>7.6456858224433308E-2</v>
      </c>
      <c r="AV9" s="79">
        <f t="shared" si="1"/>
        <v>7.1455007686386268E-2</v>
      </c>
      <c r="AW9" s="79">
        <f t="shared" si="1"/>
        <v>6.6780381015314264E-2</v>
      </c>
      <c r="AX9" s="79">
        <f t="shared" si="1"/>
        <v>6.2411571042349782E-2</v>
      </c>
      <c r="AY9" s="79">
        <f t="shared" si="1"/>
        <v>5.8328571067616623E-2</v>
      </c>
      <c r="AZ9" s="79">
        <f t="shared" si="1"/>
        <v>5.4512683240763193E-2</v>
      </c>
      <c r="BA9" s="79"/>
    </row>
    <row r="10" spans="1:53" s="78" customFormat="1" x14ac:dyDescent="0.25">
      <c r="E10" s="487"/>
      <c r="H10" s="340"/>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row>
    <row r="11" spans="1:53" x14ac:dyDescent="0.25">
      <c r="A11" s="70" t="s">
        <v>725</v>
      </c>
    </row>
    <row r="12" spans="1:53" x14ac:dyDescent="0.25"/>
    <row r="13" spans="1:53" x14ac:dyDescent="0.25">
      <c r="E13" s="153" t="s">
        <v>75</v>
      </c>
      <c r="G13" s="153" t="s">
        <v>726</v>
      </c>
      <c r="H13" s="339">
        <f>Inflation!F27</f>
        <v>2.0225016361284265E-2</v>
      </c>
    </row>
    <row r="14" spans="1:53" x14ac:dyDescent="0.25">
      <c r="E14" s="486" t="str">
        <f>'User Inputs'!E90</f>
        <v>Year of Unit/Total Cost Estimate</v>
      </c>
      <c r="F14" s="486" t="str">
        <f>'User Inputs'!F90</f>
        <v>User Defined</v>
      </c>
      <c r="G14" s="486" t="str">
        <f>'User Inputs'!G90</f>
        <v>Year</v>
      </c>
      <c r="H14" s="154">
        <f>'User Inputs'!H90</f>
        <v>0</v>
      </c>
    </row>
    <row r="15" spans="1:53" s="78" customFormat="1" x14ac:dyDescent="0.25">
      <c r="E15" s="487" t="s">
        <v>727</v>
      </c>
      <c r="F15" s="78" t="s">
        <v>93</v>
      </c>
      <c r="G15" s="78" t="s">
        <v>172</v>
      </c>
      <c r="H15" s="340"/>
      <c r="I15" s="79">
        <f t="shared" ref="I15:AZ15" si="2">IF(I2&lt;=$H$14,1,((1+$H$13)^(I2-$H$14)))</f>
        <v>3.7545005085123648E+17</v>
      </c>
      <c r="J15" s="79">
        <f t="shared" si="2"/>
        <v>3.8304353427254784E+17</v>
      </c>
      <c r="K15" s="79">
        <f t="shared" si="2"/>
        <v>3.9079059602029421E+17</v>
      </c>
      <c r="L15" s="79">
        <f t="shared" si="2"/>
        <v>3.986943422186407E+17</v>
      </c>
      <c r="M15" s="79">
        <f t="shared" si="2"/>
        <v>4.0675794181316422E+17</v>
      </c>
      <c r="N15" s="79">
        <f t="shared" si="2"/>
        <v>4.1498462784141773E+17</v>
      </c>
      <c r="O15" s="79">
        <f t="shared" si="2"/>
        <v>4.2337769872919187E+17</v>
      </c>
      <c r="P15" s="79">
        <f t="shared" si="2"/>
        <v>4.3194051961299264E+17</v>
      </c>
      <c r="Q15" s="79">
        <f t="shared" si="2"/>
        <v>4.4067652368926701E+17</v>
      </c>
      <c r="R15" s="79">
        <f t="shared" si="2"/>
        <v>4.4958921359091629E+17</v>
      </c>
      <c r="S15" s="79">
        <f t="shared" si="2"/>
        <v>4.586821627916496E+17</v>
      </c>
      <c r="T15" s="79">
        <f t="shared" si="2"/>
        <v>4.6795901703873997E+17</v>
      </c>
      <c r="U15" s="79">
        <f t="shared" si="2"/>
        <v>4.7742349581475898E+17</v>
      </c>
      <c r="V15" s="79">
        <f t="shared" si="2"/>
        <v>4.8707939382887405E+17</v>
      </c>
      <c r="W15" s="79">
        <f t="shared" si="2"/>
        <v>4.9693058253830739E+17</v>
      </c>
      <c r="X15" s="79">
        <f t="shared" si="2"/>
        <v>5.0698101170056723E+17</v>
      </c>
      <c r="Y15" s="79">
        <f t="shared" si="2"/>
        <v>5.1723471095707162E+17</v>
      </c>
      <c r="Z15" s="79">
        <f t="shared" si="2"/>
        <v>5.2769579144880262E+17</v>
      </c>
      <c r="AA15" s="79">
        <f t="shared" si="2"/>
        <v>5.3836844746463533E+17</v>
      </c>
      <c r="AB15" s="79">
        <f t="shared" si="2"/>
        <v>5.4925695812300704E+17</v>
      </c>
      <c r="AC15" s="79">
        <f t="shared" si="2"/>
        <v>5.6036568908759392E+17</v>
      </c>
      <c r="AD15" s="79">
        <f t="shared" si="2"/>
        <v>5.7169909431769286E+17</v>
      </c>
      <c r="AE15" s="79">
        <f t="shared" si="2"/>
        <v>5.8326171785399962E+17</v>
      </c>
      <c r="AF15" s="79">
        <f t="shared" si="2"/>
        <v>5.9505819564050739E+17</v>
      </c>
      <c r="AG15" s="79">
        <f t="shared" si="2"/>
        <v>6.0709325738325312E+17</v>
      </c>
      <c r="AH15" s="79">
        <f t="shared" si="2"/>
        <v>6.1937172844665472E+17</v>
      </c>
      <c r="AI15" s="79">
        <f t="shared" si="2"/>
        <v>6.3189853178820518E+17</v>
      </c>
      <c r="AJ15" s="79">
        <f t="shared" si="2"/>
        <v>6.4467868993229325E+17</v>
      </c>
      <c r="AK15" s="79">
        <f t="shared" si="2"/>
        <v>6.5771732698394522E+17</v>
      </c>
      <c r="AL15" s="79">
        <f t="shared" si="2"/>
        <v>6.7101967068329562E+17</v>
      </c>
      <c r="AM15" s="79">
        <f t="shared" si="2"/>
        <v>6.8459105450160883E+17</v>
      </c>
      <c r="AN15" s="79">
        <f t="shared" si="2"/>
        <v>6.984369197796928E+17</v>
      </c>
      <c r="AO15" s="79">
        <f t="shared" si="2"/>
        <v>7.1256281790956198E+17</v>
      </c>
      <c r="AP15" s="79">
        <f t="shared" si="2"/>
        <v>7.2697441256022579E+17</v>
      </c>
      <c r="AQ15" s="79">
        <f t="shared" si="2"/>
        <v>7.4167748194849126E+17</v>
      </c>
      <c r="AR15" s="79">
        <f t="shared" si="2"/>
        <v>7.5667792115569574E+17</v>
      </c>
      <c r="AS15" s="79">
        <f t="shared" si="2"/>
        <v>7.7198174449129216E+17</v>
      </c>
      <c r="AT15" s="79">
        <f t="shared" si="2"/>
        <v>7.8759508790424141E+17</v>
      </c>
      <c r="AU15" s="79">
        <f t="shared" si="2"/>
        <v>8.0352421144317171E+17</v>
      </c>
      <c r="AV15" s="79">
        <f t="shared" si="2"/>
        <v>8.1977550176629798E+17</v>
      </c>
      <c r="AW15" s="79">
        <f t="shared" si="2"/>
        <v>8.3635547470210138E+17</v>
      </c>
      <c r="AX15" s="79">
        <f t="shared" si="2"/>
        <v>8.5327077786180109E+17</v>
      </c>
      <c r="AY15" s="79">
        <f t="shared" si="2"/>
        <v>8.7052819330466163E+17</v>
      </c>
      <c r="AZ15" s="79">
        <f t="shared" si="2"/>
        <v>8.8813464025720781E+17</v>
      </c>
      <c r="BA15" s="79"/>
    </row>
    <row r="16" spans="1:53" s="78" customFormat="1" x14ac:dyDescent="0.25">
      <c r="E16" s="487"/>
      <c r="H16" s="340"/>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row>
    <row r="17" spans="1:53" x14ac:dyDescent="0.25">
      <c r="A17" s="70" t="s">
        <v>728</v>
      </c>
    </row>
    <row r="18" spans="1:53" x14ac:dyDescent="0.25"/>
    <row r="19" spans="1:53" x14ac:dyDescent="0.25">
      <c r="E19" s="153" t="s">
        <v>729</v>
      </c>
      <c r="G19" s="153" t="s">
        <v>730</v>
      </c>
      <c r="H19" s="339">
        <f>Inflation!F27</f>
        <v>2.0225016361284265E-2</v>
      </c>
    </row>
    <row r="20" spans="1:53" x14ac:dyDescent="0.25">
      <c r="E20" s="486" t="str">
        <f>'Stock Value'!E5</f>
        <v>Base Year for Current Parameters</v>
      </c>
      <c r="F20" s="488">
        <f>'Stock Value'!F5</f>
        <v>0</v>
      </c>
      <c r="G20" s="486" t="str">
        <f>'Stock Value'!G5</f>
        <v>Year</v>
      </c>
      <c r="H20" s="154">
        <f>'Stock Value'!H5</f>
        <v>2021</v>
      </c>
    </row>
    <row r="21" spans="1:53" x14ac:dyDescent="0.25">
      <c r="E21" s="486" t="str">
        <f>'User Inputs'!E8</f>
        <v>Base Year (for benefits inflation)</v>
      </c>
      <c r="F21" s="486" t="str">
        <f>'User Inputs'!F8</f>
        <v>User Defined</v>
      </c>
      <c r="G21" s="486" t="str">
        <f>'User Inputs'!G8</f>
        <v>Year</v>
      </c>
      <c r="H21" s="154">
        <f>IF('User Inputs'!H8=0,'User Inputs'!I8,'User Inputs'!H8)</f>
        <v>2021</v>
      </c>
    </row>
    <row r="22" spans="1:53" s="78" customFormat="1" x14ac:dyDescent="0.25">
      <c r="E22" s="487" t="s">
        <v>731</v>
      </c>
      <c r="F22" s="78" t="s">
        <v>330</v>
      </c>
      <c r="G22" s="78" t="s">
        <v>172</v>
      </c>
      <c r="H22" s="343">
        <f>IF($H$21&lt;=$H$20,1,((1+$H$19)^($H$21-$H$20)))</f>
        <v>1</v>
      </c>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row>
    <row r="23" spans="1:53" s="78" customFormat="1" x14ac:dyDescent="0.25">
      <c r="E23" s="487"/>
      <c r="G23" s="489"/>
      <c r="H23" s="3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3"/>
      <c r="AM23" s="143"/>
      <c r="AN23" s="143"/>
      <c r="AO23" s="143"/>
      <c r="AP23" s="143"/>
      <c r="AQ23" s="143"/>
      <c r="AR23" s="143"/>
      <c r="AS23" s="143"/>
      <c r="AT23" s="143"/>
      <c r="AU23" s="143"/>
      <c r="AV23" s="143"/>
      <c r="AW23" s="143"/>
      <c r="AX23" s="143"/>
      <c r="AY23" s="143"/>
      <c r="AZ23" s="143"/>
      <c r="BA23" s="143"/>
    </row>
    <row r="24" spans="1:53" x14ac:dyDescent="0.25">
      <c r="A24" s="70" t="s">
        <v>732</v>
      </c>
    </row>
    <row r="25" spans="1:53" x14ac:dyDescent="0.25">
      <c r="E25" s="153" t="str">
        <f>'User Inputs'!E13</f>
        <v>Construction Start Year</v>
      </c>
      <c r="F25" s="153" t="str">
        <f>'User Inputs'!F13</f>
        <v>Project Defined</v>
      </c>
      <c r="G25" s="153" t="str">
        <f>'User Inputs'!G13</f>
        <v>Year</v>
      </c>
      <c r="H25" s="154">
        <f>'User Inputs'!H13</f>
        <v>0</v>
      </c>
    </row>
    <row r="26" spans="1:53" x14ac:dyDescent="0.25">
      <c r="E26" s="153" t="str">
        <f>'User Inputs'!E14</f>
        <v>Construction Period</v>
      </c>
      <c r="F26" s="153" t="str">
        <f>'User Inputs'!F14</f>
        <v>Project Defined</v>
      </c>
      <c r="G26" s="153" t="str">
        <f>'User Inputs'!G14</f>
        <v>Years</v>
      </c>
      <c r="H26" s="154">
        <f>'User Inputs'!H14</f>
        <v>0</v>
      </c>
    </row>
    <row r="27" spans="1:53" x14ac:dyDescent="0.25">
      <c r="E27" s="78" t="s">
        <v>733</v>
      </c>
      <c r="F27" s="78"/>
      <c r="G27" s="78" t="s">
        <v>80</v>
      </c>
      <c r="H27" s="340">
        <f>H25+H26-1</f>
        <v>-1</v>
      </c>
    </row>
    <row r="28" spans="1:53" x14ac:dyDescent="0.25"/>
    <row r="29" spans="1:53" x14ac:dyDescent="0.25">
      <c r="E29" t="s">
        <v>734</v>
      </c>
      <c r="G29" t="s">
        <v>172</v>
      </c>
      <c r="H29" s="341">
        <f>SUM(I29:AR29)</f>
        <v>0</v>
      </c>
      <c r="I29" s="80">
        <f t="shared" ref="I29:AZ29" si="3">IF(I$2=$H$25,1,0)</f>
        <v>0</v>
      </c>
      <c r="J29" s="80">
        <f t="shared" si="3"/>
        <v>0</v>
      </c>
      <c r="K29" s="80">
        <f t="shared" si="3"/>
        <v>0</v>
      </c>
      <c r="L29" s="80">
        <f t="shared" si="3"/>
        <v>0</v>
      </c>
      <c r="M29" s="80">
        <f t="shared" si="3"/>
        <v>0</v>
      </c>
      <c r="N29" s="80">
        <f t="shared" si="3"/>
        <v>0</v>
      </c>
      <c r="O29" s="80">
        <f t="shared" si="3"/>
        <v>0</v>
      </c>
      <c r="P29" s="80">
        <f t="shared" si="3"/>
        <v>0</v>
      </c>
      <c r="Q29" s="80">
        <f t="shared" si="3"/>
        <v>0</v>
      </c>
      <c r="R29" s="80">
        <f t="shared" si="3"/>
        <v>0</v>
      </c>
      <c r="S29" s="80">
        <f t="shared" si="3"/>
        <v>0</v>
      </c>
      <c r="T29" s="80">
        <f t="shared" si="3"/>
        <v>0</v>
      </c>
      <c r="U29" s="80">
        <f t="shared" si="3"/>
        <v>0</v>
      </c>
      <c r="V29" s="80">
        <f t="shared" si="3"/>
        <v>0</v>
      </c>
      <c r="W29" s="80">
        <f t="shared" si="3"/>
        <v>0</v>
      </c>
      <c r="X29" s="80">
        <f t="shared" si="3"/>
        <v>0</v>
      </c>
      <c r="Y29" s="80">
        <f t="shared" si="3"/>
        <v>0</v>
      </c>
      <c r="Z29" s="80">
        <f t="shared" si="3"/>
        <v>0</v>
      </c>
      <c r="AA29" s="80">
        <f t="shared" si="3"/>
        <v>0</v>
      </c>
      <c r="AB29" s="80">
        <f t="shared" si="3"/>
        <v>0</v>
      </c>
      <c r="AC29" s="80">
        <f t="shared" si="3"/>
        <v>0</v>
      </c>
      <c r="AD29" s="80">
        <f t="shared" si="3"/>
        <v>0</v>
      </c>
      <c r="AE29" s="80">
        <f t="shared" si="3"/>
        <v>0</v>
      </c>
      <c r="AF29" s="80">
        <f t="shared" si="3"/>
        <v>0</v>
      </c>
      <c r="AG29" s="80">
        <f t="shared" si="3"/>
        <v>0</v>
      </c>
      <c r="AH29" s="80">
        <f t="shared" si="3"/>
        <v>0</v>
      </c>
      <c r="AI29" s="80">
        <f t="shared" si="3"/>
        <v>0</v>
      </c>
      <c r="AJ29" s="80">
        <f t="shared" si="3"/>
        <v>0</v>
      </c>
      <c r="AK29" s="80">
        <f t="shared" si="3"/>
        <v>0</v>
      </c>
      <c r="AL29" s="80">
        <f t="shared" si="3"/>
        <v>0</v>
      </c>
      <c r="AM29" s="80">
        <f t="shared" si="3"/>
        <v>0</v>
      </c>
      <c r="AN29" s="80">
        <f t="shared" si="3"/>
        <v>0</v>
      </c>
      <c r="AO29" s="80">
        <f t="shared" si="3"/>
        <v>0</v>
      </c>
      <c r="AP29" s="80">
        <f t="shared" si="3"/>
        <v>0</v>
      </c>
      <c r="AQ29" s="80">
        <f t="shared" si="3"/>
        <v>0</v>
      </c>
      <c r="AR29" s="80">
        <f t="shared" si="3"/>
        <v>0</v>
      </c>
      <c r="AS29" s="80">
        <f t="shared" si="3"/>
        <v>0</v>
      </c>
      <c r="AT29" s="80">
        <f t="shared" si="3"/>
        <v>0</v>
      </c>
      <c r="AU29" s="80">
        <f t="shared" si="3"/>
        <v>0</v>
      </c>
      <c r="AV29" s="80">
        <f t="shared" si="3"/>
        <v>0</v>
      </c>
      <c r="AW29" s="80">
        <f t="shared" si="3"/>
        <v>0</v>
      </c>
      <c r="AX29" s="80">
        <f t="shared" si="3"/>
        <v>0</v>
      </c>
      <c r="AY29" s="80">
        <f t="shared" si="3"/>
        <v>0</v>
      </c>
      <c r="AZ29" s="80">
        <f t="shared" si="3"/>
        <v>0</v>
      </c>
      <c r="BA29" s="80"/>
    </row>
    <row r="30" spans="1:53" x14ac:dyDescent="0.25">
      <c r="E30" t="s">
        <v>735</v>
      </c>
      <c r="G30" t="s">
        <v>172</v>
      </c>
      <c r="H30" s="341">
        <f>SUM(I30:AR30)</f>
        <v>0</v>
      </c>
      <c r="I30" s="80">
        <f t="shared" ref="I30:AZ30" si="4">IF(I$2=$H$27,1,0)</f>
        <v>0</v>
      </c>
      <c r="J30" s="80">
        <f t="shared" si="4"/>
        <v>0</v>
      </c>
      <c r="K30" s="80">
        <f t="shared" si="4"/>
        <v>0</v>
      </c>
      <c r="L30" s="80">
        <f t="shared" si="4"/>
        <v>0</v>
      </c>
      <c r="M30" s="80">
        <f t="shared" si="4"/>
        <v>0</v>
      </c>
      <c r="N30" s="80">
        <f t="shared" si="4"/>
        <v>0</v>
      </c>
      <c r="O30" s="80">
        <f t="shared" si="4"/>
        <v>0</v>
      </c>
      <c r="P30" s="80">
        <f t="shared" si="4"/>
        <v>0</v>
      </c>
      <c r="Q30" s="80">
        <f t="shared" si="4"/>
        <v>0</v>
      </c>
      <c r="R30" s="80">
        <f t="shared" si="4"/>
        <v>0</v>
      </c>
      <c r="S30" s="80">
        <f t="shared" si="4"/>
        <v>0</v>
      </c>
      <c r="T30" s="80">
        <f t="shared" si="4"/>
        <v>0</v>
      </c>
      <c r="U30" s="80">
        <f t="shared" si="4"/>
        <v>0</v>
      </c>
      <c r="V30" s="80">
        <f t="shared" si="4"/>
        <v>0</v>
      </c>
      <c r="W30" s="80">
        <f t="shared" si="4"/>
        <v>0</v>
      </c>
      <c r="X30" s="80">
        <f t="shared" si="4"/>
        <v>0</v>
      </c>
      <c r="Y30" s="80">
        <f t="shared" si="4"/>
        <v>0</v>
      </c>
      <c r="Z30" s="80">
        <f t="shared" si="4"/>
        <v>0</v>
      </c>
      <c r="AA30" s="80">
        <f t="shared" si="4"/>
        <v>0</v>
      </c>
      <c r="AB30" s="80">
        <f t="shared" si="4"/>
        <v>0</v>
      </c>
      <c r="AC30" s="80">
        <f t="shared" si="4"/>
        <v>0</v>
      </c>
      <c r="AD30" s="80">
        <f t="shared" si="4"/>
        <v>0</v>
      </c>
      <c r="AE30" s="80">
        <f t="shared" si="4"/>
        <v>0</v>
      </c>
      <c r="AF30" s="80">
        <f t="shared" si="4"/>
        <v>0</v>
      </c>
      <c r="AG30" s="80">
        <f t="shared" si="4"/>
        <v>0</v>
      </c>
      <c r="AH30" s="80">
        <f t="shared" si="4"/>
        <v>0</v>
      </c>
      <c r="AI30" s="80">
        <f t="shared" si="4"/>
        <v>0</v>
      </c>
      <c r="AJ30" s="80">
        <f t="shared" si="4"/>
        <v>0</v>
      </c>
      <c r="AK30" s="80">
        <f t="shared" si="4"/>
        <v>0</v>
      </c>
      <c r="AL30" s="80">
        <f t="shared" si="4"/>
        <v>0</v>
      </c>
      <c r="AM30" s="80">
        <f t="shared" si="4"/>
        <v>0</v>
      </c>
      <c r="AN30" s="80">
        <f t="shared" si="4"/>
        <v>0</v>
      </c>
      <c r="AO30" s="80">
        <f t="shared" si="4"/>
        <v>0</v>
      </c>
      <c r="AP30" s="80">
        <f t="shared" si="4"/>
        <v>0</v>
      </c>
      <c r="AQ30" s="80">
        <f t="shared" si="4"/>
        <v>0</v>
      </c>
      <c r="AR30" s="80">
        <f t="shared" si="4"/>
        <v>0</v>
      </c>
      <c r="AS30" s="80">
        <f t="shared" si="4"/>
        <v>0</v>
      </c>
      <c r="AT30" s="80">
        <f t="shared" si="4"/>
        <v>0</v>
      </c>
      <c r="AU30" s="80">
        <f t="shared" si="4"/>
        <v>0</v>
      </c>
      <c r="AV30" s="80">
        <f t="shared" si="4"/>
        <v>0</v>
      </c>
      <c r="AW30" s="80">
        <f t="shared" si="4"/>
        <v>0</v>
      </c>
      <c r="AX30" s="80">
        <f t="shared" si="4"/>
        <v>0</v>
      </c>
      <c r="AY30" s="80">
        <f t="shared" si="4"/>
        <v>0</v>
      </c>
      <c r="AZ30" s="80">
        <f t="shared" si="4"/>
        <v>0</v>
      </c>
      <c r="BA30" s="80"/>
    </row>
    <row r="31" spans="1:53" x14ac:dyDescent="0.25">
      <c r="E31" s="78" t="s">
        <v>736</v>
      </c>
      <c r="G31" s="78" t="s">
        <v>172</v>
      </c>
      <c r="H31" s="342">
        <f>SUM(I31:AR31)</f>
        <v>0</v>
      </c>
      <c r="I31" s="81">
        <f t="shared" ref="I31:AZ31" si="5">IF(AND(I$2&gt;=$H$25,I$2&lt;=$H$27),1,0)</f>
        <v>0</v>
      </c>
      <c r="J31" s="81">
        <f t="shared" si="5"/>
        <v>0</v>
      </c>
      <c r="K31" s="81">
        <f t="shared" si="5"/>
        <v>0</v>
      </c>
      <c r="L31" s="81">
        <f t="shared" si="5"/>
        <v>0</v>
      </c>
      <c r="M31" s="81">
        <f t="shared" si="5"/>
        <v>0</v>
      </c>
      <c r="N31" s="81">
        <f t="shared" si="5"/>
        <v>0</v>
      </c>
      <c r="O31" s="81">
        <f t="shared" si="5"/>
        <v>0</v>
      </c>
      <c r="P31" s="81">
        <f t="shared" si="5"/>
        <v>0</v>
      </c>
      <c r="Q31" s="81">
        <f t="shared" si="5"/>
        <v>0</v>
      </c>
      <c r="R31" s="81">
        <f t="shared" si="5"/>
        <v>0</v>
      </c>
      <c r="S31" s="81">
        <f t="shared" si="5"/>
        <v>0</v>
      </c>
      <c r="T31" s="81">
        <f t="shared" si="5"/>
        <v>0</v>
      </c>
      <c r="U31" s="81">
        <f t="shared" si="5"/>
        <v>0</v>
      </c>
      <c r="V31" s="81">
        <f t="shared" si="5"/>
        <v>0</v>
      </c>
      <c r="W31" s="81">
        <f t="shared" si="5"/>
        <v>0</v>
      </c>
      <c r="X31" s="81">
        <f t="shared" si="5"/>
        <v>0</v>
      </c>
      <c r="Y31" s="81">
        <f t="shared" si="5"/>
        <v>0</v>
      </c>
      <c r="Z31" s="81">
        <f t="shared" si="5"/>
        <v>0</v>
      </c>
      <c r="AA31" s="81">
        <f t="shared" si="5"/>
        <v>0</v>
      </c>
      <c r="AB31" s="81">
        <f t="shared" si="5"/>
        <v>0</v>
      </c>
      <c r="AC31" s="81">
        <f t="shared" si="5"/>
        <v>0</v>
      </c>
      <c r="AD31" s="81">
        <f t="shared" si="5"/>
        <v>0</v>
      </c>
      <c r="AE31" s="81">
        <f t="shared" si="5"/>
        <v>0</v>
      </c>
      <c r="AF31" s="81">
        <f t="shared" si="5"/>
        <v>0</v>
      </c>
      <c r="AG31" s="81">
        <f t="shared" si="5"/>
        <v>0</v>
      </c>
      <c r="AH31" s="81">
        <f t="shared" si="5"/>
        <v>0</v>
      </c>
      <c r="AI31" s="81">
        <f t="shared" si="5"/>
        <v>0</v>
      </c>
      <c r="AJ31" s="81">
        <f t="shared" si="5"/>
        <v>0</v>
      </c>
      <c r="AK31" s="81">
        <f t="shared" si="5"/>
        <v>0</v>
      </c>
      <c r="AL31" s="81">
        <f t="shared" si="5"/>
        <v>0</v>
      </c>
      <c r="AM31" s="81">
        <f t="shared" si="5"/>
        <v>0</v>
      </c>
      <c r="AN31" s="81">
        <f t="shared" si="5"/>
        <v>0</v>
      </c>
      <c r="AO31" s="81">
        <f t="shared" si="5"/>
        <v>0</v>
      </c>
      <c r="AP31" s="81">
        <f t="shared" si="5"/>
        <v>0</v>
      </c>
      <c r="AQ31" s="81">
        <f t="shared" si="5"/>
        <v>0</v>
      </c>
      <c r="AR31" s="81">
        <f t="shared" si="5"/>
        <v>0</v>
      </c>
      <c r="AS31" s="81">
        <f t="shared" si="5"/>
        <v>0</v>
      </c>
      <c r="AT31" s="81">
        <f t="shared" si="5"/>
        <v>0</v>
      </c>
      <c r="AU31" s="81">
        <f t="shared" si="5"/>
        <v>0</v>
      </c>
      <c r="AV31" s="81">
        <f t="shared" si="5"/>
        <v>0</v>
      </c>
      <c r="AW31" s="81">
        <f t="shared" si="5"/>
        <v>0</v>
      </c>
      <c r="AX31" s="81">
        <f t="shared" si="5"/>
        <v>0</v>
      </c>
      <c r="AY31" s="81">
        <f t="shared" si="5"/>
        <v>0</v>
      </c>
      <c r="AZ31" s="81">
        <f t="shared" si="5"/>
        <v>0</v>
      </c>
      <c r="BA31" s="81"/>
    </row>
    <row r="32" spans="1:53" x14ac:dyDescent="0.25">
      <c r="E32" s="78"/>
      <c r="G32" s="78"/>
      <c r="H32" s="342"/>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row>
    <row r="33" spans="5:53" x14ac:dyDescent="0.25">
      <c r="E33" s="153" t="str">
        <f>'User Inputs'!E15</f>
        <v>Project Opening Year</v>
      </c>
      <c r="F33" s="153" t="str">
        <f>'User Inputs'!F15</f>
        <v>Calculated</v>
      </c>
      <c r="G33" s="153" t="str">
        <f>'User Inputs'!G15</f>
        <v>Year</v>
      </c>
      <c r="H33" s="153">
        <f>'User Inputs'!H15</f>
        <v>0</v>
      </c>
    </row>
    <row r="34" spans="5:53" x14ac:dyDescent="0.25">
      <c r="E34" s="153" t="str">
        <f>'User Inputs'!E16</f>
        <v>Operations Period (Analysis Period)</v>
      </c>
      <c r="F34" s="153" t="str">
        <f>'User Inputs'!F16</f>
        <v>User Defined</v>
      </c>
      <c r="G34" s="153" t="str">
        <f>'User Inputs'!G16</f>
        <v>Years</v>
      </c>
      <c r="H34" s="154">
        <f>IF('User Inputs'!H16=0,'User Inputs'!I16,'User Inputs'!H16)</f>
        <v>30</v>
      </c>
    </row>
    <row r="35" spans="5:53" x14ac:dyDescent="0.25">
      <c r="E35" s="153" t="str">
        <f>'User Inputs'!E17</f>
        <v>Analysis End Year</v>
      </c>
      <c r="F35" s="153" t="str">
        <f>'User Inputs'!F17</f>
        <v>Calculated</v>
      </c>
      <c r="G35" s="153" t="str">
        <f>'User Inputs'!G17</f>
        <v>Year</v>
      </c>
      <c r="H35" s="154">
        <f>'User Inputs'!H17</f>
        <v>29</v>
      </c>
    </row>
    <row r="36" spans="5:53" x14ac:dyDescent="0.25"/>
    <row r="37" spans="5:53" x14ac:dyDescent="0.25">
      <c r="E37" t="s">
        <v>737</v>
      </c>
      <c r="G37" t="s">
        <v>172</v>
      </c>
      <c r="H37" s="341">
        <f>SUM(I37:AR37)</f>
        <v>0</v>
      </c>
      <c r="I37" s="80">
        <f t="shared" ref="I37:AZ37" si="6">IF(I$2=$H$33,1,0)</f>
        <v>0</v>
      </c>
      <c r="J37" s="80">
        <f t="shared" si="6"/>
        <v>0</v>
      </c>
      <c r="K37" s="80">
        <f t="shared" si="6"/>
        <v>0</v>
      </c>
      <c r="L37" s="80">
        <f t="shared" si="6"/>
        <v>0</v>
      </c>
      <c r="M37" s="80">
        <f t="shared" si="6"/>
        <v>0</v>
      </c>
      <c r="N37" s="80">
        <f t="shared" si="6"/>
        <v>0</v>
      </c>
      <c r="O37" s="80">
        <f t="shared" si="6"/>
        <v>0</v>
      </c>
      <c r="P37" s="80">
        <f t="shared" si="6"/>
        <v>0</v>
      </c>
      <c r="Q37" s="80">
        <f t="shared" si="6"/>
        <v>0</v>
      </c>
      <c r="R37" s="80">
        <f t="shared" si="6"/>
        <v>0</v>
      </c>
      <c r="S37" s="80">
        <f t="shared" si="6"/>
        <v>0</v>
      </c>
      <c r="T37" s="80">
        <f t="shared" si="6"/>
        <v>0</v>
      </c>
      <c r="U37" s="80">
        <f t="shared" si="6"/>
        <v>0</v>
      </c>
      <c r="V37" s="80">
        <f t="shared" si="6"/>
        <v>0</v>
      </c>
      <c r="W37" s="80">
        <f t="shared" si="6"/>
        <v>0</v>
      </c>
      <c r="X37" s="80">
        <f t="shared" si="6"/>
        <v>0</v>
      </c>
      <c r="Y37" s="80">
        <f t="shared" si="6"/>
        <v>0</v>
      </c>
      <c r="Z37" s="80">
        <f t="shared" si="6"/>
        <v>0</v>
      </c>
      <c r="AA37" s="80">
        <f t="shared" si="6"/>
        <v>0</v>
      </c>
      <c r="AB37" s="80">
        <f t="shared" si="6"/>
        <v>0</v>
      </c>
      <c r="AC37" s="80">
        <f t="shared" si="6"/>
        <v>0</v>
      </c>
      <c r="AD37" s="80">
        <f t="shared" si="6"/>
        <v>0</v>
      </c>
      <c r="AE37" s="80">
        <f t="shared" si="6"/>
        <v>0</v>
      </c>
      <c r="AF37" s="80">
        <f t="shared" si="6"/>
        <v>0</v>
      </c>
      <c r="AG37" s="80">
        <f t="shared" si="6"/>
        <v>0</v>
      </c>
      <c r="AH37" s="80">
        <f t="shared" si="6"/>
        <v>0</v>
      </c>
      <c r="AI37" s="80">
        <f t="shared" si="6"/>
        <v>0</v>
      </c>
      <c r="AJ37" s="80">
        <f t="shared" si="6"/>
        <v>0</v>
      </c>
      <c r="AK37" s="80">
        <f t="shared" si="6"/>
        <v>0</v>
      </c>
      <c r="AL37" s="80">
        <f t="shared" si="6"/>
        <v>0</v>
      </c>
      <c r="AM37" s="80">
        <f t="shared" si="6"/>
        <v>0</v>
      </c>
      <c r="AN37" s="80">
        <f t="shared" si="6"/>
        <v>0</v>
      </c>
      <c r="AO37" s="80">
        <f t="shared" si="6"/>
        <v>0</v>
      </c>
      <c r="AP37" s="80">
        <f t="shared" si="6"/>
        <v>0</v>
      </c>
      <c r="AQ37" s="80">
        <f t="shared" si="6"/>
        <v>0</v>
      </c>
      <c r="AR37" s="80">
        <f t="shared" si="6"/>
        <v>0</v>
      </c>
      <c r="AS37" s="80">
        <f t="shared" si="6"/>
        <v>0</v>
      </c>
      <c r="AT37" s="80">
        <f t="shared" si="6"/>
        <v>0</v>
      </c>
      <c r="AU37" s="80">
        <f t="shared" si="6"/>
        <v>0</v>
      </c>
      <c r="AV37" s="80">
        <f t="shared" si="6"/>
        <v>0</v>
      </c>
      <c r="AW37" s="80">
        <f t="shared" si="6"/>
        <v>0</v>
      </c>
      <c r="AX37" s="80">
        <f t="shared" si="6"/>
        <v>0</v>
      </c>
      <c r="AY37" s="80">
        <f t="shared" si="6"/>
        <v>0</v>
      </c>
      <c r="AZ37" s="80">
        <f t="shared" si="6"/>
        <v>0</v>
      </c>
      <c r="BA37" s="80"/>
    </row>
    <row r="38" spans="5:53" x14ac:dyDescent="0.25">
      <c r="E38" t="s">
        <v>738</v>
      </c>
      <c r="G38" t="s">
        <v>172</v>
      </c>
      <c r="H38" s="341">
        <f>SUM(I38:AR38)</f>
        <v>0</v>
      </c>
      <c r="I38" s="80">
        <f t="shared" ref="I38:AZ38" si="7">IF(I$2=$H$35,1,0)</f>
        <v>0</v>
      </c>
      <c r="J38" s="80">
        <f t="shared" si="7"/>
        <v>0</v>
      </c>
      <c r="K38" s="80">
        <f t="shared" si="7"/>
        <v>0</v>
      </c>
      <c r="L38" s="80">
        <f t="shared" si="7"/>
        <v>0</v>
      </c>
      <c r="M38" s="80">
        <f t="shared" si="7"/>
        <v>0</v>
      </c>
      <c r="N38" s="80">
        <f t="shared" si="7"/>
        <v>0</v>
      </c>
      <c r="O38" s="80">
        <f t="shared" si="7"/>
        <v>0</v>
      </c>
      <c r="P38" s="80">
        <f t="shared" si="7"/>
        <v>0</v>
      </c>
      <c r="Q38" s="80">
        <f t="shared" si="7"/>
        <v>0</v>
      </c>
      <c r="R38" s="80">
        <f t="shared" si="7"/>
        <v>0</v>
      </c>
      <c r="S38" s="80">
        <f t="shared" si="7"/>
        <v>0</v>
      </c>
      <c r="T38" s="80">
        <f t="shared" si="7"/>
        <v>0</v>
      </c>
      <c r="U38" s="80">
        <f t="shared" si="7"/>
        <v>0</v>
      </c>
      <c r="V38" s="80">
        <f t="shared" si="7"/>
        <v>0</v>
      </c>
      <c r="W38" s="80">
        <f t="shared" si="7"/>
        <v>0</v>
      </c>
      <c r="X38" s="80">
        <f t="shared" si="7"/>
        <v>0</v>
      </c>
      <c r="Y38" s="80">
        <f t="shared" si="7"/>
        <v>0</v>
      </c>
      <c r="Z38" s="80">
        <f t="shared" si="7"/>
        <v>0</v>
      </c>
      <c r="AA38" s="80">
        <f t="shared" si="7"/>
        <v>0</v>
      </c>
      <c r="AB38" s="80">
        <f t="shared" si="7"/>
        <v>0</v>
      </c>
      <c r="AC38" s="80">
        <f t="shared" si="7"/>
        <v>0</v>
      </c>
      <c r="AD38" s="80">
        <f t="shared" si="7"/>
        <v>0</v>
      </c>
      <c r="AE38" s="80">
        <f t="shared" si="7"/>
        <v>0</v>
      </c>
      <c r="AF38" s="80">
        <f t="shared" si="7"/>
        <v>0</v>
      </c>
      <c r="AG38" s="80">
        <f t="shared" si="7"/>
        <v>0</v>
      </c>
      <c r="AH38" s="80">
        <f t="shared" si="7"/>
        <v>0</v>
      </c>
      <c r="AI38" s="80">
        <f t="shared" si="7"/>
        <v>0</v>
      </c>
      <c r="AJ38" s="80">
        <f t="shared" si="7"/>
        <v>0</v>
      </c>
      <c r="AK38" s="80">
        <f t="shared" si="7"/>
        <v>0</v>
      </c>
      <c r="AL38" s="80">
        <f t="shared" si="7"/>
        <v>0</v>
      </c>
      <c r="AM38" s="80">
        <f t="shared" si="7"/>
        <v>0</v>
      </c>
      <c r="AN38" s="80">
        <f t="shared" si="7"/>
        <v>0</v>
      </c>
      <c r="AO38" s="80">
        <f t="shared" si="7"/>
        <v>0</v>
      </c>
      <c r="AP38" s="80">
        <f t="shared" si="7"/>
        <v>0</v>
      </c>
      <c r="AQ38" s="80">
        <f t="shared" si="7"/>
        <v>0</v>
      </c>
      <c r="AR38" s="80">
        <f t="shared" si="7"/>
        <v>0</v>
      </c>
      <c r="AS38" s="80">
        <f t="shared" si="7"/>
        <v>0</v>
      </c>
      <c r="AT38" s="80">
        <f t="shared" si="7"/>
        <v>0</v>
      </c>
      <c r="AU38" s="80">
        <f t="shared" si="7"/>
        <v>0</v>
      </c>
      <c r="AV38" s="80">
        <f t="shared" si="7"/>
        <v>0</v>
      </c>
      <c r="AW38" s="80">
        <f t="shared" si="7"/>
        <v>0</v>
      </c>
      <c r="AX38" s="80">
        <f t="shared" si="7"/>
        <v>0</v>
      </c>
      <c r="AY38" s="80">
        <f t="shared" si="7"/>
        <v>0</v>
      </c>
      <c r="AZ38" s="80">
        <f t="shared" si="7"/>
        <v>0</v>
      </c>
      <c r="BA38" s="80"/>
    </row>
    <row r="39" spans="5:53" x14ac:dyDescent="0.25">
      <c r="E39" s="78" t="s">
        <v>739</v>
      </c>
      <c r="G39" s="78" t="s">
        <v>172</v>
      </c>
      <c r="H39" s="342">
        <f>SUM(I39:AR39)</f>
        <v>0</v>
      </c>
      <c r="I39" s="81">
        <f t="shared" ref="I39:AZ39" si="8">IF(AND(I$2&gt;=$H$33,I$2&lt;=$H$35),1,0)</f>
        <v>0</v>
      </c>
      <c r="J39" s="81">
        <f t="shared" si="8"/>
        <v>0</v>
      </c>
      <c r="K39" s="81">
        <f t="shared" si="8"/>
        <v>0</v>
      </c>
      <c r="L39" s="81">
        <f t="shared" si="8"/>
        <v>0</v>
      </c>
      <c r="M39" s="81">
        <f t="shared" si="8"/>
        <v>0</v>
      </c>
      <c r="N39" s="81">
        <f t="shared" si="8"/>
        <v>0</v>
      </c>
      <c r="O39" s="81">
        <f t="shared" si="8"/>
        <v>0</v>
      </c>
      <c r="P39" s="81">
        <f t="shared" si="8"/>
        <v>0</v>
      </c>
      <c r="Q39" s="81">
        <f t="shared" si="8"/>
        <v>0</v>
      </c>
      <c r="R39" s="81">
        <f t="shared" si="8"/>
        <v>0</v>
      </c>
      <c r="S39" s="81">
        <f t="shared" si="8"/>
        <v>0</v>
      </c>
      <c r="T39" s="81">
        <f t="shared" si="8"/>
        <v>0</v>
      </c>
      <c r="U39" s="81">
        <f t="shared" si="8"/>
        <v>0</v>
      </c>
      <c r="V39" s="81">
        <f t="shared" si="8"/>
        <v>0</v>
      </c>
      <c r="W39" s="81">
        <f t="shared" si="8"/>
        <v>0</v>
      </c>
      <c r="X39" s="81">
        <f t="shared" si="8"/>
        <v>0</v>
      </c>
      <c r="Y39" s="81">
        <f t="shared" si="8"/>
        <v>0</v>
      </c>
      <c r="Z39" s="81">
        <f t="shared" si="8"/>
        <v>0</v>
      </c>
      <c r="AA39" s="81">
        <f t="shared" si="8"/>
        <v>0</v>
      </c>
      <c r="AB39" s="81">
        <f t="shared" si="8"/>
        <v>0</v>
      </c>
      <c r="AC39" s="81">
        <f t="shared" si="8"/>
        <v>0</v>
      </c>
      <c r="AD39" s="81">
        <f t="shared" si="8"/>
        <v>0</v>
      </c>
      <c r="AE39" s="81">
        <f t="shared" si="8"/>
        <v>0</v>
      </c>
      <c r="AF39" s="81">
        <f t="shared" si="8"/>
        <v>0</v>
      </c>
      <c r="AG39" s="81">
        <f t="shared" si="8"/>
        <v>0</v>
      </c>
      <c r="AH39" s="81">
        <f t="shared" si="8"/>
        <v>0</v>
      </c>
      <c r="AI39" s="81">
        <f t="shared" si="8"/>
        <v>0</v>
      </c>
      <c r="AJ39" s="81">
        <f t="shared" si="8"/>
        <v>0</v>
      </c>
      <c r="AK39" s="81">
        <f t="shared" si="8"/>
        <v>0</v>
      </c>
      <c r="AL39" s="81">
        <f t="shared" si="8"/>
        <v>0</v>
      </c>
      <c r="AM39" s="81">
        <f t="shared" si="8"/>
        <v>0</v>
      </c>
      <c r="AN39" s="81">
        <f t="shared" si="8"/>
        <v>0</v>
      </c>
      <c r="AO39" s="81">
        <f t="shared" si="8"/>
        <v>0</v>
      </c>
      <c r="AP39" s="81">
        <f t="shared" si="8"/>
        <v>0</v>
      </c>
      <c r="AQ39" s="81">
        <f t="shared" si="8"/>
        <v>0</v>
      </c>
      <c r="AR39" s="81">
        <f t="shared" si="8"/>
        <v>0</v>
      </c>
      <c r="AS39" s="81">
        <f t="shared" si="8"/>
        <v>0</v>
      </c>
      <c r="AT39" s="81">
        <f t="shared" si="8"/>
        <v>0</v>
      </c>
      <c r="AU39" s="81">
        <f t="shared" si="8"/>
        <v>0</v>
      </c>
      <c r="AV39" s="81">
        <f t="shared" si="8"/>
        <v>0</v>
      </c>
      <c r="AW39" s="81">
        <f t="shared" si="8"/>
        <v>0</v>
      </c>
      <c r="AX39" s="81">
        <f t="shared" si="8"/>
        <v>0</v>
      </c>
      <c r="AY39" s="81">
        <f t="shared" si="8"/>
        <v>0</v>
      </c>
      <c r="AZ39" s="81">
        <f t="shared" si="8"/>
        <v>0</v>
      </c>
      <c r="BA39" s="81"/>
    </row>
    <row r="40" spans="5:53" x14ac:dyDescent="0.25"/>
    <row r="94" x14ac:dyDescent="0.25"/>
  </sheetData>
  <sheetProtection sheet="1" objects="1" scenarios="1"/>
  <pageMargins left="0.7" right="0.7" top="0.75" bottom="0.75" header="0.3" footer="0.3"/>
  <pageSetup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79998168889431442"/>
  </sheetPr>
  <dimension ref="A1:XFD199"/>
  <sheetViews>
    <sheetView zoomScale="85" zoomScaleNormal="85" workbookViewId="0">
      <pane xSplit="8" ySplit="5" topLeftCell="I57" activePane="bottomRight" state="frozen"/>
      <selection pane="topRight" activeCell="J1" sqref="J1"/>
      <selection pane="bottomLeft" activeCell="A5" sqref="A5"/>
      <selection pane="bottomRight" activeCell="G73" sqref="G73"/>
    </sheetView>
  </sheetViews>
  <sheetFormatPr defaultColWidth="0" defaultRowHeight="15" customHeight="1" x14ac:dyDescent="0.25"/>
  <cols>
    <col min="1" max="1" width="1.5703125" style="1" customWidth="1"/>
    <col min="2" max="2" width="1.5703125" style="2" customWidth="1"/>
    <col min="3" max="3" width="1.5703125" style="16" customWidth="1"/>
    <col min="4" max="4" width="1.5703125" style="3" customWidth="1"/>
    <col min="5" max="5" width="64.28515625" style="280" customWidth="1"/>
    <col min="6" max="7" width="15.5703125" style="280" customWidth="1"/>
    <col min="8" max="8" width="13.5703125" style="191" customWidth="1"/>
    <col min="9" max="52" width="12.7109375" style="4" customWidth="1"/>
    <col min="53" max="54" width="9.140625" style="4" hidden="1" customWidth="1"/>
    <col min="55" max="57" width="0" style="4" hidden="1" customWidth="1"/>
    <col min="58" max="16384" width="9.140625" style="4" hidden="1"/>
  </cols>
  <sheetData>
    <row r="1" spans="1:53" ht="5.0999999999999996" customHeight="1" x14ac:dyDescent="0.25"/>
    <row r="2" spans="1:53" x14ac:dyDescent="0.25">
      <c r="G2" s="72"/>
      <c r="H2" s="26" t="str">
        <f>Discount!H2</f>
        <v>Calendar Year</v>
      </c>
      <c r="I2" s="26">
        <f>Discount!I2</f>
        <v>2021</v>
      </c>
      <c r="J2" s="26">
        <f>Discount!J2</f>
        <v>2022</v>
      </c>
      <c r="K2" s="26">
        <f>Discount!K2</f>
        <v>2023</v>
      </c>
      <c r="L2" s="26">
        <f>Discount!L2</f>
        <v>2024</v>
      </c>
      <c r="M2" s="26">
        <f>Discount!M2</f>
        <v>2025</v>
      </c>
      <c r="N2" s="26">
        <f>Discount!N2</f>
        <v>2026</v>
      </c>
      <c r="O2" s="26">
        <f>Discount!O2</f>
        <v>2027</v>
      </c>
      <c r="P2" s="26">
        <f>Discount!P2</f>
        <v>2028</v>
      </c>
      <c r="Q2" s="26">
        <f>Discount!Q2</f>
        <v>2029</v>
      </c>
      <c r="R2" s="26">
        <f>Discount!R2</f>
        <v>2030</v>
      </c>
      <c r="S2" s="26">
        <f>Discount!S2</f>
        <v>2031</v>
      </c>
      <c r="T2" s="26">
        <f>Discount!T2</f>
        <v>2032</v>
      </c>
      <c r="U2" s="26">
        <f>Discount!U2</f>
        <v>2033</v>
      </c>
      <c r="V2" s="26">
        <f>Discount!V2</f>
        <v>2034</v>
      </c>
      <c r="W2" s="26">
        <f>Discount!W2</f>
        <v>2035</v>
      </c>
      <c r="X2" s="26">
        <f>Discount!X2</f>
        <v>2036</v>
      </c>
      <c r="Y2" s="26">
        <f>Discount!Y2</f>
        <v>2037</v>
      </c>
      <c r="Z2" s="26">
        <f>Discount!Z2</f>
        <v>2038</v>
      </c>
      <c r="AA2" s="26">
        <f>Discount!AA2</f>
        <v>2039</v>
      </c>
      <c r="AB2" s="26">
        <f>Discount!AB2</f>
        <v>2040</v>
      </c>
      <c r="AC2" s="26">
        <f>Discount!AC2</f>
        <v>2041</v>
      </c>
      <c r="AD2" s="26">
        <f>Discount!AD2</f>
        <v>2042</v>
      </c>
      <c r="AE2" s="26">
        <f>Discount!AE2</f>
        <v>2043</v>
      </c>
      <c r="AF2" s="26">
        <f>Discount!AF2</f>
        <v>2044</v>
      </c>
      <c r="AG2" s="26">
        <f>Discount!AG2</f>
        <v>2045</v>
      </c>
      <c r="AH2" s="26">
        <f>Discount!AH2</f>
        <v>2046</v>
      </c>
      <c r="AI2" s="26">
        <f>Discount!AI2</f>
        <v>2047</v>
      </c>
      <c r="AJ2" s="26">
        <f>Discount!AJ2</f>
        <v>2048</v>
      </c>
      <c r="AK2" s="26">
        <f>Discount!AK2</f>
        <v>2049</v>
      </c>
      <c r="AL2" s="26">
        <f>Discount!AL2</f>
        <v>2050</v>
      </c>
      <c r="AM2" s="26">
        <f>Discount!AM2</f>
        <v>2051</v>
      </c>
      <c r="AN2" s="26">
        <f>Discount!AN2</f>
        <v>2052</v>
      </c>
      <c r="AO2" s="26">
        <f>Discount!AO2</f>
        <v>2053</v>
      </c>
      <c r="AP2" s="26">
        <f>Discount!AP2</f>
        <v>2054</v>
      </c>
      <c r="AQ2" s="26">
        <f>Discount!AQ2</f>
        <v>2055</v>
      </c>
      <c r="AR2" s="26">
        <f>Discount!AR2</f>
        <v>2056</v>
      </c>
      <c r="AS2" s="26">
        <f>Discount!AS2</f>
        <v>2057</v>
      </c>
      <c r="AT2" s="26">
        <f>Discount!AT2</f>
        <v>2058</v>
      </c>
      <c r="AU2" s="26">
        <f>Discount!AU2</f>
        <v>2059</v>
      </c>
      <c r="AV2" s="26">
        <f>Discount!AV2</f>
        <v>2060</v>
      </c>
      <c r="AW2" s="26">
        <f>Discount!AW2</f>
        <v>2061</v>
      </c>
      <c r="AX2" s="26">
        <f>Discount!AX2</f>
        <v>2062</v>
      </c>
      <c r="AY2" s="26">
        <f>Discount!AY2</f>
        <v>2063</v>
      </c>
      <c r="AZ2" s="26">
        <f>Discount!AZ2</f>
        <v>2064</v>
      </c>
      <c r="BA2" s="26"/>
    </row>
    <row r="3" spans="1:53" s="29" customFormat="1" ht="15" customHeight="1" x14ac:dyDescent="0.25">
      <c r="A3" s="88"/>
      <c r="B3" s="120"/>
      <c r="C3" s="125"/>
      <c r="D3" s="63"/>
      <c r="E3" s="255" t="str">
        <f>Discount!E39</f>
        <v>Operations Period Flag</v>
      </c>
      <c r="F3" s="255">
        <f>Discount!F39</f>
        <v>0</v>
      </c>
      <c r="G3" s="255" t="str">
        <f>Discount!G39</f>
        <v>Factor</v>
      </c>
      <c r="H3" s="192">
        <f>Discount!H39</f>
        <v>0</v>
      </c>
      <c r="I3" s="270">
        <f>Discount!I39</f>
        <v>0</v>
      </c>
      <c r="J3" s="270">
        <f>Discount!J39</f>
        <v>0</v>
      </c>
      <c r="K3" s="270">
        <f>Discount!K39</f>
        <v>0</v>
      </c>
      <c r="L3" s="270">
        <f>Discount!L39</f>
        <v>0</v>
      </c>
      <c r="M3" s="270">
        <f>Discount!M39</f>
        <v>0</v>
      </c>
      <c r="N3" s="270">
        <f>Discount!N39</f>
        <v>0</v>
      </c>
      <c r="O3" s="270">
        <f>Discount!O39</f>
        <v>0</v>
      </c>
      <c r="P3" s="270">
        <f>Discount!P39</f>
        <v>0</v>
      </c>
      <c r="Q3" s="270">
        <f>Discount!Q39</f>
        <v>0</v>
      </c>
      <c r="R3" s="270">
        <f>Discount!R39</f>
        <v>0</v>
      </c>
      <c r="S3" s="270">
        <f>Discount!S39</f>
        <v>0</v>
      </c>
      <c r="T3" s="270">
        <f>Discount!T39</f>
        <v>0</v>
      </c>
      <c r="U3" s="270">
        <f>Discount!U39</f>
        <v>0</v>
      </c>
      <c r="V3" s="270">
        <f>Discount!V39</f>
        <v>0</v>
      </c>
      <c r="W3" s="270">
        <f>Discount!W39</f>
        <v>0</v>
      </c>
      <c r="X3" s="270">
        <f>Discount!X39</f>
        <v>0</v>
      </c>
      <c r="Y3" s="270">
        <f>Discount!Y39</f>
        <v>0</v>
      </c>
      <c r="Z3" s="270">
        <f>Discount!Z39</f>
        <v>0</v>
      </c>
      <c r="AA3" s="270">
        <f>Discount!AA39</f>
        <v>0</v>
      </c>
      <c r="AB3" s="270">
        <f>Discount!AB39</f>
        <v>0</v>
      </c>
      <c r="AC3" s="270">
        <f>Discount!AC39</f>
        <v>0</v>
      </c>
      <c r="AD3" s="270">
        <f>Discount!AD39</f>
        <v>0</v>
      </c>
      <c r="AE3" s="270">
        <f>Discount!AE39</f>
        <v>0</v>
      </c>
      <c r="AF3" s="270">
        <f>Discount!AF39</f>
        <v>0</v>
      </c>
      <c r="AG3" s="270">
        <f>Discount!AG39</f>
        <v>0</v>
      </c>
      <c r="AH3" s="270">
        <f>Discount!AH39</f>
        <v>0</v>
      </c>
      <c r="AI3" s="270">
        <f>Discount!AI39</f>
        <v>0</v>
      </c>
      <c r="AJ3" s="270">
        <f>Discount!AJ39</f>
        <v>0</v>
      </c>
      <c r="AK3" s="270">
        <f>Discount!AK39</f>
        <v>0</v>
      </c>
      <c r="AL3" s="270">
        <f>Discount!AL39</f>
        <v>0</v>
      </c>
      <c r="AM3" s="270">
        <f>Discount!AM39</f>
        <v>0</v>
      </c>
      <c r="AN3" s="270">
        <f>Discount!AN39</f>
        <v>0</v>
      </c>
      <c r="AO3" s="270">
        <f>Discount!AO39</f>
        <v>0</v>
      </c>
      <c r="AP3" s="270">
        <f>Discount!AP39</f>
        <v>0</v>
      </c>
      <c r="AQ3" s="270">
        <f>Discount!AQ39</f>
        <v>0</v>
      </c>
      <c r="AR3" s="270">
        <f>Discount!AR39</f>
        <v>0</v>
      </c>
      <c r="AS3" s="270">
        <f>Discount!AS39</f>
        <v>0</v>
      </c>
      <c r="AT3" s="270">
        <f>Discount!AT39</f>
        <v>0</v>
      </c>
      <c r="AU3" s="270">
        <f>Discount!AU39</f>
        <v>0</v>
      </c>
      <c r="AV3" s="270">
        <f>Discount!AV39</f>
        <v>0</v>
      </c>
      <c r="AW3" s="270">
        <f>Discount!AW39</f>
        <v>0</v>
      </c>
      <c r="AX3" s="270">
        <f>Discount!AX39</f>
        <v>0</v>
      </c>
      <c r="AY3" s="270">
        <f>Discount!AY39</f>
        <v>0</v>
      </c>
      <c r="AZ3" s="270">
        <f>Discount!AZ39</f>
        <v>0</v>
      </c>
      <c r="BA3" s="426"/>
    </row>
    <row r="4" spans="1:53" s="29" customFormat="1" ht="15" customHeight="1" x14ac:dyDescent="0.25">
      <c r="A4" s="88"/>
      <c r="B4" s="120"/>
      <c r="C4" s="125"/>
      <c r="D4" s="63"/>
      <c r="E4" s="255"/>
      <c r="F4" s="255"/>
      <c r="G4" s="255"/>
      <c r="H4" s="192"/>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row>
    <row r="5" spans="1:53" x14ac:dyDescent="0.25">
      <c r="E5" s="345" t="s">
        <v>68</v>
      </c>
      <c r="F5" s="345" t="s">
        <v>207</v>
      </c>
      <c r="G5" s="345" t="s">
        <v>208</v>
      </c>
      <c r="H5" s="193" t="s">
        <v>209</v>
      </c>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row>
    <row r="6" spans="1:53" s="20" customFormat="1" ht="15.75" x14ac:dyDescent="0.25">
      <c r="A6" s="494" t="s">
        <v>740</v>
      </c>
      <c r="B6" s="46"/>
      <c r="C6" s="124"/>
      <c r="D6" s="84"/>
      <c r="E6" s="491"/>
      <c r="F6" s="491"/>
      <c r="G6" s="491"/>
      <c r="H6" s="238"/>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row>
    <row r="7" spans="1:53" x14ac:dyDescent="0.25">
      <c r="B7" s="2" t="s">
        <v>741</v>
      </c>
      <c r="E7" s="72"/>
      <c r="F7" s="72"/>
      <c r="G7" s="72"/>
      <c r="H7" s="26"/>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row>
    <row r="8" spans="1:53" x14ac:dyDescent="0.25">
      <c r="C8" s="16" t="s">
        <v>742</v>
      </c>
      <c r="E8" s="72"/>
      <c r="F8" s="72"/>
      <c r="G8" s="72"/>
      <c r="H8" s="26"/>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row>
    <row r="9" spans="1:53" x14ac:dyDescent="0.25">
      <c r="E9" s="72"/>
      <c r="F9" s="72"/>
      <c r="G9" s="72"/>
      <c r="H9" s="26"/>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row>
    <row r="10" spans="1:53" x14ac:dyDescent="0.25">
      <c r="E10" s="72" t="s">
        <v>743</v>
      </c>
      <c r="F10" s="72"/>
      <c r="G10" s="72"/>
      <c r="H10" s="26"/>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row>
    <row r="11" spans="1:53" x14ac:dyDescent="0.25">
      <c r="E11" s="492" t="s">
        <v>744</v>
      </c>
      <c r="F11" s="492" t="s">
        <v>745</v>
      </c>
      <c r="G11" s="492" t="s">
        <v>77</v>
      </c>
      <c r="H11" s="185">
        <v>0.8</v>
      </c>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row>
    <row r="12" spans="1:53" x14ac:dyDescent="0.25">
      <c r="F12" s="72"/>
      <c r="G12" s="72"/>
      <c r="H12" s="26"/>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row>
    <row r="13" spans="1:53" x14ac:dyDescent="0.25">
      <c r="E13" s="72" t="s">
        <v>746</v>
      </c>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row>
    <row r="14" spans="1:53" x14ac:dyDescent="0.25">
      <c r="E14" s="280" t="str">
        <f>'User Inputs'!E51</f>
        <v>Bike Commuting Mode Share</v>
      </c>
      <c r="F14" s="280" t="str">
        <f>'User Inputs'!F51</f>
        <v>User Defined</v>
      </c>
      <c r="G14" s="280" t="s">
        <v>77</v>
      </c>
      <c r="H14" s="271">
        <f>IF(ISBLANK('User Inputs'!H51),'User Inputs'!I51,'User Inputs'!H51)</f>
        <v>6.0000000000000001E-3</v>
      </c>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row>
    <row r="15" spans="1:53" x14ac:dyDescent="0.25">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row>
    <row r="16" spans="1:53" x14ac:dyDescent="0.25">
      <c r="D16" s="3" t="s">
        <v>747</v>
      </c>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row>
    <row r="17" spans="5:49" x14ac:dyDescent="0.25">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row>
    <row r="18" spans="5:49" x14ac:dyDescent="0.25">
      <c r="E18" s="72" t="s">
        <v>748</v>
      </c>
      <c r="F18" s="72"/>
      <c r="G18" s="72"/>
      <c r="H18" s="26"/>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row>
    <row r="19" spans="5:49" x14ac:dyDescent="0.25">
      <c r="E19" s="610" t="str">
        <f>'User Inputs'!E35</f>
        <v>Number of Residents in Project Proximity</v>
      </c>
      <c r="F19" s="270" t="str">
        <f>'User Inputs'!F35</f>
        <v>User Defined</v>
      </c>
      <c r="G19" s="270" t="str">
        <f>'User Inputs'!G35</f>
        <v>Number</v>
      </c>
      <c r="H19" s="270">
        <f>'User Inputs'!H35</f>
        <v>0</v>
      </c>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row>
    <row r="20" spans="5:49" x14ac:dyDescent="0.25">
      <c r="H20" s="26"/>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row>
    <row r="21" spans="5:49" x14ac:dyDescent="0.25">
      <c r="E21" s="72" t="s">
        <v>743</v>
      </c>
      <c r="F21" s="72"/>
      <c r="G21" s="72"/>
      <c r="H21" s="26"/>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row>
    <row r="22" spans="5:49" x14ac:dyDescent="0.25">
      <c r="E22" s="280" t="s">
        <v>744</v>
      </c>
      <c r="F22" s="280" t="s">
        <v>745</v>
      </c>
      <c r="G22" s="280" t="s">
        <v>77</v>
      </c>
      <c r="H22" s="138">
        <v>0.8</v>
      </c>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row>
    <row r="23" spans="5:49" x14ac:dyDescent="0.25">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row>
    <row r="24" spans="5:49" x14ac:dyDescent="0.25">
      <c r="E24" s="72" t="s">
        <v>749</v>
      </c>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row>
    <row r="25" spans="5:49" x14ac:dyDescent="0.25">
      <c r="E25" s="280" t="s">
        <v>750</v>
      </c>
      <c r="F25" s="280" t="s">
        <v>745</v>
      </c>
      <c r="G25" s="280" t="s">
        <v>77</v>
      </c>
      <c r="H25" s="271">
        <f>0.6%+3*$H$14</f>
        <v>2.4E-2</v>
      </c>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row>
    <row r="26" spans="5:49" x14ac:dyDescent="0.25">
      <c r="E26" s="280" t="s">
        <v>751</v>
      </c>
      <c r="F26" s="280" t="s">
        <v>745</v>
      </c>
      <c r="G26" s="280" t="s">
        <v>77</v>
      </c>
      <c r="H26" s="271">
        <f>0.4%+1.2*H14</f>
        <v>1.12E-2</v>
      </c>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row>
    <row r="27" spans="5:49" x14ac:dyDescent="0.25">
      <c r="E27" s="280" t="s">
        <v>752</v>
      </c>
      <c r="F27" s="280" t="s">
        <v>745</v>
      </c>
      <c r="G27" s="280" t="s">
        <v>77</v>
      </c>
      <c r="H27" s="243">
        <f>H14</f>
        <v>6.0000000000000001E-3</v>
      </c>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row>
    <row r="28" spans="5:49" x14ac:dyDescent="0.25">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row>
    <row r="29" spans="5:49" x14ac:dyDescent="0.25">
      <c r="E29" s="72" t="s">
        <v>747</v>
      </c>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row>
    <row r="30" spans="5:49" x14ac:dyDescent="0.25">
      <c r="E30" s="280" t="s">
        <v>753</v>
      </c>
      <c r="F30" s="280" t="s">
        <v>745</v>
      </c>
      <c r="G30" s="280" t="s">
        <v>754</v>
      </c>
      <c r="H30" s="244">
        <f>$H$19*$H$22*H25</f>
        <v>0</v>
      </c>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row>
    <row r="31" spans="5:49" x14ac:dyDescent="0.25">
      <c r="E31" s="280" t="s">
        <v>755</v>
      </c>
      <c r="F31" s="280" t="s">
        <v>745</v>
      </c>
      <c r="G31" s="280" t="s">
        <v>754</v>
      </c>
      <c r="H31" s="244">
        <f t="shared" ref="H31:H32" si="0">$H$19*$H$22*H26</f>
        <v>0</v>
      </c>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row>
    <row r="32" spans="5:49" x14ac:dyDescent="0.25">
      <c r="E32" s="280" t="s">
        <v>756</v>
      </c>
      <c r="F32" s="280" t="s">
        <v>745</v>
      </c>
      <c r="G32" s="280" t="s">
        <v>754</v>
      </c>
      <c r="H32" s="244">
        <f t="shared" si="0"/>
        <v>0</v>
      </c>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row>
    <row r="33" spans="3:49" x14ac:dyDescent="0.25">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row>
    <row r="34" spans="3:49" x14ac:dyDescent="0.25">
      <c r="E34" s="72" t="s">
        <v>757</v>
      </c>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row>
    <row r="35" spans="3:49" x14ac:dyDescent="0.25">
      <c r="E35" s="281">
        <f>'User Inputs'!H48</f>
        <v>0</v>
      </c>
      <c r="F35" s="281" t="s">
        <v>76</v>
      </c>
      <c r="G35" s="281" t="s">
        <v>754</v>
      </c>
      <c r="H35" s="272">
        <f>ROUND(IF(E35="High", H30, IF(E35="Low",H32,IF(E35="Moderate", H31,0))),0)</f>
        <v>0</v>
      </c>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row>
    <row r="36" spans="3:49" x14ac:dyDescent="0.25">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row>
    <row r="37" spans="3:49" x14ac:dyDescent="0.25">
      <c r="C37" s="16" t="s">
        <v>758</v>
      </c>
      <c r="D37" s="16"/>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row>
    <row r="38" spans="3:49" x14ac:dyDescent="0.25">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row>
    <row r="39" spans="3:49" x14ac:dyDescent="0.25">
      <c r="E39" s="280" t="s">
        <v>759</v>
      </c>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row>
    <row r="40" spans="3:49" x14ac:dyDescent="0.25">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row>
    <row r="41" spans="3:49" x14ac:dyDescent="0.25">
      <c r="E41" s="280" t="s">
        <v>760</v>
      </c>
      <c r="F41" s="280" t="s">
        <v>745</v>
      </c>
      <c r="G41" s="280" t="s">
        <v>222</v>
      </c>
      <c r="H41" s="191">
        <v>2.93</v>
      </c>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row>
    <row r="42" spans="3:49" x14ac:dyDescent="0.25">
      <c r="E42" s="280" t="s">
        <v>761</v>
      </c>
      <c r="F42" s="280" t="s">
        <v>745</v>
      </c>
      <c r="G42" s="280" t="s">
        <v>222</v>
      </c>
      <c r="H42" s="191">
        <v>2.11</v>
      </c>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row>
    <row r="43" spans="3:49" x14ac:dyDescent="0.25">
      <c r="E43" s="280" t="s">
        <v>762</v>
      </c>
      <c r="F43" s="280" t="s">
        <v>745</v>
      </c>
      <c r="G43" s="280" t="s">
        <v>222</v>
      </c>
      <c r="H43" s="191">
        <v>1.39</v>
      </c>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row>
    <row r="44" spans="3:49" x14ac:dyDescent="0.25">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row>
    <row r="45" spans="3:49" x14ac:dyDescent="0.25">
      <c r="E45" s="281">
        <f>'User Inputs'!H47</f>
        <v>0</v>
      </c>
      <c r="F45" s="281" t="s">
        <v>76</v>
      </c>
      <c r="G45" s="281" t="s">
        <v>222</v>
      </c>
      <c r="H45" s="273">
        <f>IF(E45="1/4 Mile", H41, IF(E45="1/2 Mile", H42,IF(E45="1 Mile", H43,0)))</f>
        <v>0</v>
      </c>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row>
    <row r="46" spans="3:49" x14ac:dyDescent="0.25">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row>
    <row r="47" spans="3:49" x14ac:dyDescent="0.25">
      <c r="E47" s="72"/>
      <c r="H47" s="26"/>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row>
    <row r="48" spans="3:49" x14ac:dyDescent="0.25">
      <c r="E48" s="72" t="s">
        <v>763</v>
      </c>
      <c r="G48" s="280" t="s">
        <v>754</v>
      </c>
      <c r="H48" s="274">
        <f>ROUND(IFERROR(($H$45-1)*H35, 0),0)</f>
        <v>0</v>
      </c>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row>
    <row r="49" spans="3:49" x14ac:dyDescent="0.25">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row>
    <row r="50" spans="3:49" x14ac:dyDescent="0.25">
      <c r="C50" s="16" t="s">
        <v>764</v>
      </c>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row>
    <row r="51" spans="3:49" x14ac:dyDescent="0.25">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row>
    <row r="52" spans="3:49" x14ac:dyDescent="0.25">
      <c r="D52" s="3" t="s">
        <v>765</v>
      </c>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row>
    <row r="53" spans="3:49" x14ac:dyDescent="0.25">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row>
    <row r="54" spans="3:49" x14ac:dyDescent="0.25">
      <c r="E54" s="280" t="s">
        <v>766</v>
      </c>
      <c r="F54" s="280" t="s">
        <v>767</v>
      </c>
      <c r="G54" s="280" t="s">
        <v>754</v>
      </c>
      <c r="H54" s="244">
        <f>H35</f>
        <v>0</v>
      </c>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row>
    <row r="55" spans="3:49" x14ac:dyDescent="0.25">
      <c r="H55" s="244"/>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row>
    <row r="56" spans="3:49" x14ac:dyDescent="0.25">
      <c r="E56" s="280" t="s">
        <v>768</v>
      </c>
      <c r="F56" s="280" t="s">
        <v>767</v>
      </c>
      <c r="G56" s="280" t="s">
        <v>754</v>
      </c>
      <c r="H56" s="244">
        <f>H48</f>
        <v>0</v>
      </c>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row>
    <row r="57" spans="3:49" x14ac:dyDescent="0.25">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row>
    <row r="58" spans="3:49" x14ac:dyDescent="0.25">
      <c r="D58" s="3" t="s">
        <v>769</v>
      </c>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row>
    <row r="59" spans="3:49" x14ac:dyDescent="0.25">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row>
    <row r="60" spans="3:49" x14ac:dyDescent="0.25">
      <c r="E60" s="280" t="s">
        <v>770</v>
      </c>
      <c r="F60" s="280" t="s">
        <v>76</v>
      </c>
      <c r="G60" s="280" t="s">
        <v>771</v>
      </c>
      <c r="H60" s="191">
        <f>50*5</f>
        <v>250</v>
      </c>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row>
    <row r="61" spans="3:49" x14ac:dyDescent="0.25">
      <c r="E61" s="280" t="s">
        <v>772</v>
      </c>
      <c r="F61" s="280" t="s">
        <v>76</v>
      </c>
      <c r="G61" s="280" t="s">
        <v>771</v>
      </c>
      <c r="H61" s="191">
        <f>50*2</f>
        <v>100</v>
      </c>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row>
    <row r="62" spans="3:49" x14ac:dyDescent="0.25">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row>
    <row r="63" spans="3:49" x14ac:dyDescent="0.25">
      <c r="D63" s="3" t="s">
        <v>132</v>
      </c>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row>
    <row r="64" spans="3:49" x14ac:dyDescent="0.25">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row>
    <row r="65" spans="1:53" x14ac:dyDescent="0.25">
      <c r="E65" s="280" t="s">
        <v>773</v>
      </c>
      <c r="F65" s="280" t="s">
        <v>767</v>
      </c>
      <c r="G65" s="280" t="s">
        <v>754</v>
      </c>
      <c r="H65" s="1053">
        <f>IF('User Inputs'!H41="Yes",'User Inputs'!H43,$H$60*H54+$H$61*H54)</f>
        <v>0</v>
      </c>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row>
    <row r="66" spans="1:53" x14ac:dyDescent="0.25">
      <c r="E66" s="280" t="s">
        <v>774</v>
      </c>
      <c r="F66" s="280" t="s">
        <v>767</v>
      </c>
      <c r="G66" s="280" t="s">
        <v>754</v>
      </c>
      <c r="H66" s="1053">
        <f>IF('User Inputs'!H41="Yes",'User Inputs'!H44,$H$60*H56+$H$61*H56)</f>
        <v>0</v>
      </c>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row>
    <row r="67" spans="1:53" x14ac:dyDescent="0.25">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row>
    <row r="68" spans="1:53" x14ac:dyDescent="0.25">
      <c r="D68" s="3" t="s">
        <v>775</v>
      </c>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row>
    <row r="69" spans="1:53" x14ac:dyDescent="0.25">
      <c r="E69" s="281" t="s">
        <v>123</v>
      </c>
      <c r="F69" s="281" t="s">
        <v>76</v>
      </c>
      <c r="G69" s="281" t="s">
        <v>776</v>
      </c>
      <c r="H69" s="195">
        <f>'User Inputs'!H33</f>
        <v>0</v>
      </c>
    </row>
    <row r="70" spans="1:53" x14ac:dyDescent="0.25">
      <c r="A70" s="4"/>
      <c r="E70" s="492" t="s">
        <v>777</v>
      </c>
      <c r="F70" s="492" t="s">
        <v>330</v>
      </c>
      <c r="G70" s="492" t="s">
        <v>754</v>
      </c>
      <c r="H70" s="275"/>
      <c r="I70" s="856">
        <f t="shared" ref="I70:AZ70" si="1">IF(I$2&lt;$H$76,0, IF(I$2=$H$76,1,(1+$H$69)^(I$2-$H$76)))</f>
        <v>1</v>
      </c>
      <c r="J70" s="856">
        <f t="shared" si="1"/>
        <v>1</v>
      </c>
      <c r="K70" s="856">
        <f t="shared" si="1"/>
        <v>1</v>
      </c>
      <c r="L70" s="856">
        <f t="shared" si="1"/>
        <v>1</v>
      </c>
      <c r="M70" s="856">
        <f t="shared" si="1"/>
        <v>1</v>
      </c>
      <c r="N70" s="856">
        <f t="shared" si="1"/>
        <v>1</v>
      </c>
      <c r="O70" s="856">
        <f t="shared" si="1"/>
        <v>1</v>
      </c>
      <c r="P70" s="856">
        <f t="shared" si="1"/>
        <v>1</v>
      </c>
      <c r="Q70" s="856">
        <f t="shared" si="1"/>
        <v>1</v>
      </c>
      <c r="R70" s="856">
        <f t="shared" si="1"/>
        <v>1</v>
      </c>
      <c r="S70" s="856">
        <f t="shared" si="1"/>
        <v>1</v>
      </c>
      <c r="T70" s="856">
        <f t="shared" si="1"/>
        <v>1</v>
      </c>
      <c r="U70" s="856">
        <f t="shared" si="1"/>
        <v>1</v>
      </c>
      <c r="V70" s="856">
        <f t="shared" si="1"/>
        <v>1</v>
      </c>
      <c r="W70" s="856">
        <f t="shared" si="1"/>
        <v>1</v>
      </c>
      <c r="X70" s="856">
        <f t="shared" si="1"/>
        <v>1</v>
      </c>
      <c r="Y70" s="856">
        <f t="shared" si="1"/>
        <v>1</v>
      </c>
      <c r="Z70" s="856">
        <f t="shared" si="1"/>
        <v>1</v>
      </c>
      <c r="AA70" s="856">
        <f t="shared" si="1"/>
        <v>1</v>
      </c>
      <c r="AB70" s="856">
        <f t="shared" si="1"/>
        <v>1</v>
      </c>
      <c r="AC70" s="856">
        <f t="shared" si="1"/>
        <v>1</v>
      </c>
      <c r="AD70" s="856">
        <f t="shared" si="1"/>
        <v>1</v>
      </c>
      <c r="AE70" s="856">
        <f t="shared" si="1"/>
        <v>1</v>
      </c>
      <c r="AF70" s="856">
        <f t="shared" si="1"/>
        <v>1</v>
      </c>
      <c r="AG70" s="856">
        <f t="shared" si="1"/>
        <v>1</v>
      </c>
      <c r="AH70" s="856">
        <f t="shared" si="1"/>
        <v>1</v>
      </c>
      <c r="AI70" s="856">
        <f t="shared" si="1"/>
        <v>1</v>
      </c>
      <c r="AJ70" s="856">
        <f t="shared" si="1"/>
        <v>1</v>
      </c>
      <c r="AK70" s="856">
        <f t="shared" si="1"/>
        <v>1</v>
      </c>
      <c r="AL70" s="856">
        <f t="shared" si="1"/>
        <v>1</v>
      </c>
      <c r="AM70" s="856">
        <f t="shared" si="1"/>
        <v>1</v>
      </c>
      <c r="AN70" s="856">
        <f t="shared" si="1"/>
        <v>1</v>
      </c>
      <c r="AO70" s="856">
        <f t="shared" si="1"/>
        <v>1</v>
      </c>
      <c r="AP70" s="856">
        <f t="shared" si="1"/>
        <v>1</v>
      </c>
      <c r="AQ70" s="856">
        <f t="shared" si="1"/>
        <v>1</v>
      </c>
      <c r="AR70" s="856">
        <f t="shared" si="1"/>
        <v>1</v>
      </c>
      <c r="AS70" s="856">
        <f t="shared" si="1"/>
        <v>1</v>
      </c>
      <c r="AT70" s="856">
        <f t="shared" si="1"/>
        <v>1</v>
      </c>
      <c r="AU70" s="856">
        <f t="shared" si="1"/>
        <v>1</v>
      </c>
      <c r="AV70" s="856">
        <f t="shared" si="1"/>
        <v>1</v>
      </c>
      <c r="AW70" s="856">
        <f t="shared" si="1"/>
        <v>1</v>
      </c>
      <c r="AX70" s="856">
        <f t="shared" si="1"/>
        <v>1</v>
      </c>
      <c r="AY70" s="856">
        <f t="shared" si="1"/>
        <v>1</v>
      </c>
      <c r="AZ70" s="856">
        <f t="shared" si="1"/>
        <v>1</v>
      </c>
      <c r="BA70" s="129"/>
    </row>
    <row r="71" spans="1:53" x14ac:dyDescent="0.25">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row>
    <row r="72" spans="1:53" x14ac:dyDescent="0.25">
      <c r="A72" s="1" t="s">
        <v>778</v>
      </c>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row>
    <row r="73" spans="1:53" x14ac:dyDescent="0.25">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row>
    <row r="74" spans="1:53" x14ac:dyDescent="0.25">
      <c r="B74" s="2" t="s">
        <v>779</v>
      </c>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row>
    <row r="75" spans="1:53" x14ac:dyDescent="0.25">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row>
    <row r="76" spans="1:53" x14ac:dyDescent="0.25">
      <c r="E76" s="281" t="str">
        <f>'User Inputs'!E46</f>
        <v>Base Year for Ridership Estimates</v>
      </c>
      <c r="F76" s="281" t="str">
        <f>'User Inputs'!F46</f>
        <v>User Defined</v>
      </c>
      <c r="G76" s="281" t="str">
        <f>'User Inputs'!G46</f>
        <v>Year</v>
      </c>
      <c r="H76" s="68">
        <f>IF('User Inputs'!H46=0,'User Inputs'!I46,'User Inputs'!H46)</f>
        <v>2021</v>
      </c>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row>
    <row r="77" spans="1:53" x14ac:dyDescent="0.25">
      <c r="I77" s="1"/>
      <c r="J77" s="123"/>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row>
    <row r="78" spans="1:53" s="1" customFormat="1" x14ac:dyDescent="0.25">
      <c r="B78" s="5"/>
      <c r="C78" s="16"/>
      <c r="D78" s="6"/>
      <c r="E78" s="280" t="s">
        <v>773</v>
      </c>
      <c r="F78" s="280" t="s">
        <v>330</v>
      </c>
      <c r="G78" s="280" t="s">
        <v>754</v>
      </c>
      <c r="H78" s="276"/>
      <c r="I78" s="61">
        <f>IF(I$2=$H$76,$H$65,IF(I$2&lt;$H$76,0, IF(I$2&gt;$H$76,$H$65*I$70,0)))</f>
        <v>0</v>
      </c>
      <c r="J78" s="61">
        <f t="shared" ref="J78:AZ78" si="2">IF(J$2=$H$76,$H65,IF(J$2&lt;$H$76,0, IF(J$2&gt;$H$76,$H$65*J$70,0)))</f>
        <v>0</v>
      </c>
      <c r="K78" s="61">
        <f t="shared" si="2"/>
        <v>0</v>
      </c>
      <c r="L78" s="61">
        <f t="shared" si="2"/>
        <v>0</v>
      </c>
      <c r="M78" s="61">
        <f t="shared" si="2"/>
        <v>0</v>
      </c>
      <c r="N78" s="61">
        <f t="shared" si="2"/>
        <v>0</v>
      </c>
      <c r="O78" s="61">
        <f t="shared" si="2"/>
        <v>0</v>
      </c>
      <c r="P78" s="61">
        <f t="shared" si="2"/>
        <v>0</v>
      </c>
      <c r="Q78" s="61">
        <f t="shared" si="2"/>
        <v>0</v>
      </c>
      <c r="R78" s="61">
        <f t="shared" si="2"/>
        <v>0</v>
      </c>
      <c r="S78" s="61">
        <f t="shared" si="2"/>
        <v>0</v>
      </c>
      <c r="T78" s="61">
        <f t="shared" si="2"/>
        <v>0</v>
      </c>
      <c r="U78" s="61">
        <f t="shared" si="2"/>
        <v>0</v>
      </c>
      <c r="V78" s="61">
        <f t="shared" si="2"/>
        <v>0</v>
      </c>
      <c r="W78" s="61">
        <f t="shared" si="2"/>
        <v>0</v>
      </c>
      <c r="X78" s="61">
        <f t="shared" si="2"/>
        <v>0</v>
      </c>
      <c r="Y78" s="61">
        <f t="shared" si="2"/>
        <v>0</v>
      </c>
      <c r="Z78" s="61">
        <f t="shared" si="2"/>
        <v>0</v>
      </c>
      <c r="AA78" s="61">
        <f t="shared" si="2"/>
        <v>0</v>
      </c>
      <c r="AB78" s="61">
        <f t="shared" si="2"/>
        <v>0</v>
      </c>
      <c r="AC78" s="61">
        <f t="shared" si="2"/>
        <v>0</v>
      </c>
      <c r="AD78" s="61">
        <f t="shared" si="2"/>
        <v>0</v>
      </c>
      <c r="AE78" s="61">
        <f t="shared" si="2"/>
        <v>0</v>
      </c>
      <c r="AF78" s="61">
        <f t="shared" si="2"/>
        <v>0</v>
      </c>
      <c r="AG78" s="61">
        <f t="shared" si="2"/>
        <v>0</v>
      </c>
      <c r="AH78" s="61">
        <f t="shared" si="2"/>
        <v>0</v>
      </c>
      <c r="AI78" s="61">
        <f t="shared" si="2"/>
        <v>0</v>
      </c>
      <c r="AJ78" s="61">
        <f t="shared" si="2"/>
        <v>0</v>
      </c>
      <c r="AK78" s="61">
        <f t="shared" si="2"/>
        <v>0</v>
      </c>
      <c r="AL78" s="61">
        <f t="shared" si="2"/>
        <v>0</v>
      </c>
      <c r="AM78" s="61">
        <f t="shared" si="2"/>
        <v>0</v>
      </c>
      <c r="AN78" s="61">
        <f t="shared" si="2"/>
        <v>0</v>
      </c>
      <c r="AO78" s="61">
        <f t="shared" si="2"/>
        <v>0</v>
      </c>
      <c r="AP78" s="61">
        <f t="shared" si="2"/>
        <v>0</v>
      </c>
      <c r="AQ78" s="61">
        <f t="shared" si="2"/>
        <v>0</v>
      </c>
      <c r="AR78" s="61">
        <f t="shared" si="2"/>
        <v>0</v>
      </c>
      <c r="AS78" s="61">
        <f t="shared" si="2"/>
        <v>0</v>
      </c>
      <c r="AT78" s="61">
        <f t="shared" si="2"/>
        <v>0</v>
      </c>
      <c r="AU78" s="61">
        <f t="shared" si="2"/>
        <v>0</v>
      </c>
      <c r="AV78" s="61">
        <f t="shared" si="2"/>
        <v>0</v>
      </c>
      <c r="AW78" s="61">
        <f t="shared" si="2"/>
        <v>0</v>
      </c>
      <c r="AX78" s="61">
        <f t="shared" si="2"/>
        <v>0</v>
      </c>
      <c r="AY78" s="61">
        <f t="shared" si="2"/>
        <v>0</v>
      </c>
      <c r="AZ78" s="61">
        <f t="shared" si="2"/>
        <v>0</v>
      </c>
      <c r="BA78" s="61"/>
    </row>
    <row r="79" spans="1:53" s="27" customFormat="1" x14ac:dyDescent="0.25">
      <c r="B79" s="780"/>
      <c r="C79" s="130"/>
      <c r="D79" s="106"/>
      <c r="E79" s="448" t="s">
        <v>774</v>
      </c>
      <c r="F79" s="448" t="s">
        <v>330</v>
      </c>
      <c r="G79" s="448" t="s">
        <v>754</v>
      </c>
      <c r="H79" s="783"/>
      <c r="I79" s="784">
        <f t="shared" ref="I79:AZ79" si="3">IF(I$2=$H$76,$H$66,IF(I$2&lt;$H$76,0, IF(I$2&gt;$H$76,$H$66*I$70,0)))*I$3</f>
        <v>0</v>
      </c>
      <c r="J79" s="784">
        <f t="shared" si="3"/>
        <v>0</v>
      </c>
      <c r="K79" s="784">
        <f t="shared" si="3"/>
        <v>0</v>
      </c>
      <c r="L79" s="784">
        <f t="shared" si="3"/>
        <v>0</v>
      </c>
      <c r="M79" s="784">
        <f t="shared" si="3"/>
        <v>0</v>
      </c>
      <c r="N79" s="784">
        <f t="shared" si="3"/>
        <v>0</v>
      </c>
      <c r="O79" s="784">
        <f t="shared" si="3"/>
        <v>0</v>
      </c>
      <c r="P79" s="784">
        <f t="shared" si="3"/>
        <v>0</v>
      </c>
      <c r="Q79" s="784">
        <f t="shared" si="3"/>
        <v>0</v>
      </c>
      <c r="R79" s="784">
        <f t="shared" si="3"/>
        <v>0</v>
      </c>
      <c r="S79" s="784">
        <f t="shared" si="3"/>
        <v>0</v>
      </c>
      <c r="T79" s="784">
        <f t="shared" si="3"/>
        <v>0</v>
      </c>
      <c r="U79" s="784">
        <f t="shared" si="3"/>
        <v>0</v>
      </c>
      <c r="V79" s="784">
        <f t="shared" si="3"/>
        <v>0</v>
      </c>
      <c r="W79" s="784">
        <f t="shared" si="3"/>
        <v>0</v>
      </c>
      <c r="X79" s="784">
        <f t="shared" si="3"/>
        <v>0</v>
      </c>
      <c r="Y79" s="784">
        <f t="shared" si="3"/>
        <v>0</v>
      </c>
      <c r="Z79" s="784">
        <f t="shared" si="3"/>
        <v>0</v>
      </c>
      <c r="AA79" s="784">
        <f t="shared" si="3"/>
        <v>0</v>
      </c>
      <c r="AB79" s="784">
        <f t="shared" si="3"/>
        <v>0</v>
      </c>
      <c r="AC79" s="784">
        <f t="shared" si="3"/>
        <v>0</v>
      </c>
      <c r="AD79" s="784">
        <f t="shared" si="3"/>
        <v>0</v>
      </c>
      <c r="AE79" s="784">
        <f t="shared" si="3"/>
        <v>0</v>
      </c>
      <c r="AF79" s="784">
        <f t="shared" si="3"/>
        <v>0</v>
      </c>
      <c r="AG79" s="784">
        <f t="shared" si="3"/>
        <v>0</v>
      </c>
      <c r="AH79" s="784">
        <f t="shared" si="3"/>
        <v>0</v>
      </c>
      <c r="AI79" s="784">
        <f t="shared" si="3"/>
        <v>0</v>
      </c>
      <c r="AJ79" s="784">
        <f t="shared" si="3"/>
        <v>0</v>
      </c>
      <c r="AK79" s="784">
        <f t="shared" si="3"/>
        <v>0</v>
      </c>
      <c r="AL79" s="784">
        <f t="shared" si="3"/>
        <v>0</v>
      </c>
      <c r="AM79" s="784">
        <f t="shared" si="3"/>
        <v>0</v>
      </c>
      <c r="AN79" s="784">
        <f t="shared" si="3"/>
        <v>0</v>
      </c>
      <c r="AO79" s="784">
        <f t="shared" si="3"/>
        <v>0</v>
      </c>
      <c r="AP79" s="784">
        <f t="shared" si="3"/>
        <v>0</v>
      </c>
      <c r="AQ79" s="784">
        <f t="shared" si="3"/>
        <v>0</v>
      </c>
      <c r="AR79" s="784">
        <f t="shared" si="3"/>
        <v>0</v>
      </c>
      <c r="AS79" s="784">
        <f t="shared" si="3"/>
        <v>0</v>
      </c>
      <c r="AT79" s="784">
        <f t="shared" si="3"/>
        <v>0</v>
      </c>
      <c r="AU79" s="784">
        <f t="shared" si="3"/>
        <v>0</v>
      </c>
      <c r="AV79" s="784">
        <f t="shared" si="3"/>
        <v>0</v>
      </c>
      <c r="AW79" s="784">
        <f t="shared" si="3"/>
        <v>0</v>
      </c>
      <c r="AX79" s="784">
        <f t="shared" si="3"/>
        <v>0</v>
      </c>
      <c r="AY79" s="784">
        <f t="shared" si="3"/>
        <v>0</v>
      </c>
      <c r="AZ79" s="784">
        <f t="shared" si="3"/>
        <v>0</v>
      </c>
      <c r="BA79" s="784"/>
    </row>
    <row r="80" spans="1:53" s="1" customFormat="1" x14ac:dyDescent="0.25">
      <c r="B80" s="5"/>
      <c r="C80" s="16"/>
      <c r="D80" s="6"/>
      <c r="E80" s="493"/>
      <c r="F80" s="493"/>
      <c r="G80" s="493"/>
      <c r="H80" s="364"/>
      <c r="I80" s="365"/>
      <c r="J80" s="365"/>
      <c r="K80" s="365"/>
      <c r="L80" s="365"/>
      <c r="M80" s="365"/>
      <c r="N80" s="365"/>
      <c r="O80" s="365"/>
      <c r="P80" s="365"/>
      <c r="Q80" s="365"/>
      <c r="R80" s="365"/>
      <c r="S80" s="365"/>
      <c r="T80" s="365"/>
      <c r="U80" s="365"/>
      <c r="V80" s="365"/>
      <c r="W80" s="365"/>
      <c r="X80" s="365"/>
      <c r="Y80" s="365"/>
      <c r="Z80" s="365"/>
      <c r="AA80" s="365"/>
      <c r="AB80" s="365"/>
      <c r="AC80" s="365"/>
      <c r="AD80" s="365"/>
      <c r="AE80" s="365"/>
      <c r="AF80" s="365"/>
      <c r="AG80" s="365"/>
      <c r="AH80" s="365"/>
      <c r="AI80" s="365"/>
      <c r="AJ80" s="365"/>
      <c r="AK80" s="365"/>
      <c r="AL80" s="365"/>
      <c r="AM80" s="365"/>
      <c r="AN80" s="365"/>
      <c r="AO80" s="365"/>
      <c r="AP80" s="365"/>
      <c r="AQ80" s="365"/>
      <c r="AR80" s="365"/>
      <c r="AS80" s="365"/>
      <c r="AT80" s="365"/>
      <c r="AU80" s="365"/>
      <c r="AV80" s="365"/>
      <c r="AW80" s="365"/>
      <c r="AX80" s="365"/>
      <c r="AY80" s="365"/>
      <c r="AZ80" s="365"/>
      <c r="BA80" s="365"/>
    </row>
    <row r="81" spans="1:53" x14ac:dyDescent="0.25">
      <c r="B81" s="2" t="s">
        <v>780</v>
      </c>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row>
    <row r="82" spans="1:53" x14ac:dyDescent="0.25">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row>
    <row r="83" spans="1:53" x14ac:dyDescent="0.25">
      <c r="E83" s="281" t="str">
        <f>'User Inputs'!E23</f>
        <v>Project length - Bicycle Facilities</v>
      </c>
      <c r="F83" s="281" t="str">
        <f>'User Inputs'!F23</f>
        <v>Project Defined</v>
      </c>
      <c r="G83" s="281" t="str">
        <f>'User Inputs'!G23</f>
        <v>Miles</v>
      </c>
      <c r="H83" s="68">
        <f>'User Inputs'!H23</f>
        <v>0</v>
      </c>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row>
    <row r="84" spans="1:53" x14ac:dyDescent="0.25">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row>
    <row r="85" spans="1:53" x14ac:dyDescent="0.25">
      <c r="E85" s="280" t="s">
        <v>781</v>
      </c>
      <c r="I85" s="87">
        <f t="shared" ref="I85:AZ85" si="4">$H$83*I78</f>
        <v>0</v>
      </c>
      <c r="J85" s="87">
        <f t="shared" si="4"/>
        <v>0</v>
      </c>
      <c r="K85" s="87">
        <f t="shared" si="4"/>
        <v>0</v>
      </c>
      <c r="L85" s="87">
        <f t="shared" si="4"/>
        <v>0</v>
      </c>
      <c r="M85" s="87">
        <f t="shared" si="4"/>
        <v>0</v>
      </c>
      <c r="N85" s="87">
        <f t="shared" si="4"/>
        <v>0</v>
      </c>
      <c r="O85" s="87">
        <f t="shared" si="4"/>
        <v>0</v>
      </c>
      <c r="P85" s="87">
        <f t="shared" si="4"/>
        <v>0</v>
      </c>
      <c r="Q85" s="87">
        <f t="shared" si="4"/>
        <v>0</v>
      </c>
      <c r="R85" s="87">
        <f t="shared" si="4"/>
        <v>0</v>
      </c>
      <c r="S85" s="87">
        <f t="shared" si="4"/>
        <v>0</v>
      </c>
      <c r="T85" s="87">
        <f t="shared" si="4"/>
        <v>0</v>
      </c>
      <c r="U85" s="87">
        <f t="shared" si="4"/>
        <v>0</v>
      </c>
      <c r="V85" s="87">
        <f t="shared" si="4"/>
        <v>0</v>
      </c>
      <c r="W85" s="87">
        <f t="shared" si="4"/>
        <v>0</v>
      </c>
      <c r="X85" s="87">
        <f t="shared" si="4"/>
        <v>0</v>
      </c>
      <c r="Y85" s="87">
        <f t="shared" si="4"/>
        <v>0</v>
      </c>
      <c r="Z85" s="87">
        <f t="shared" si="4"/>
        <v>0</v>
      </c>
      <c r="AA85" s="87">
        <f t="shared" si="4"/>
        <v>0</v>
      </c>
      <c r="AB85" s="87">
        <f t="shared" si="4"/>
        <v>0</v>
      </c>
      <c r="AC85" s="87">
        <f t="shared" si="4"/>
        <v>0</v>
      </c>
      <c r="AD85" s="87">
        <f t="shared" si="4"/>
        <v>0</v>
      </c>
      <c r="AE85" s="87">
        <f t="shared" si="4"/>
        <v>0</v>
      </c>
      <c r="AF85" s="87">
        <f t="shared" si="4"/>
        <v>0</v>
      </c>
      <c r="AG85" s="87">
        <f t="shared" si="4"/>
        <v>0</v>
      </c>
      <c r="AH85" s="87">
        <f t="shared" si="4"/>
        <v>0</v>
      </c>
      <c r="AI85" s="87">
        <f t="shared" si="4"/>
        <v>0</v>
      </c>
      <c r="AJ85" s="87">
        <f t="shared" si="4"/>
        <v>0</v>
      </c>
      <c r="AK85" s="87">
        <f t="shared" si="4"/>
        <v>0</v>
      </c>
      <c r="AL85" s="87">
        <f t="shared" si="4"/>
        <v>0</v>
      </c>
      <c r="AM85" s="87">
        <f t="shared" si="4"/>
        <v>0</v>
      </c>
      <c r="AN85" s="87">
        <f t="shared" si="4"/>
        <v>0</v>
      </c>
      <c r="AO85" s="87">
        <f t="shared" si="4"/>
        <v>0</v>
      </c>
      <c r="AP85" s="87">
        <f t="shared" si="4"/>
        <v>0</v>
      </c>
      <c r="AQ85" s="87">
        <f t="shared" si="4"/>
        <v>0</v>
      </c>
      <c r="AR85" s="87">
        <f t="shared" si="4"/>
        <v>0</v>
      </c>
      <c r="AS85" s="87">
        <f t="shared" si="4"/>
        <v>0</v>
      </c>
      <c r="AT85" s="87">
        <f t="shared" si="4"/>
        <v>0</v>
      </c>
      <c r="AU85" s="87">
        <f t="shared" si="4"/>
        <v>0</v>
      </c>
      <c r="AV85" s="87">
        <f t="shared" si="4"/>
        <v>0</v>
      </c>
      <c r="AW85" s="87">
        <f t="shared" si="4"/>
        <v>0</v>
      </c>
      <c r="AX85" s="87">
        <f t="shared" si="4"/>
        <v>0</v>
      </c>
      <c r="AY85" s="87">
        <f t="shared" si="4"/>
        <v>0</v>
      </c>
      <c r="AZ85" s="87">
        <f t="shared" si="4"/>
        <v>0</v>
      </c>
      <c r="BA85" s="87"/>
    </row>
    <row r="86" spans="1:53" x14ac:dyDescent="0.25">
      <c r="E86" s="492" t="s">
        <v>782</v>
      </c>
      <c r="F86" s="492"/>
      <c r="G86" s="492"/>
      <c r="H86" s="275"/>
      <c r="I86" s="190">
        <f t="shared" ref="I86:AZ86" si="5">$H$83*I79</f>
        <v>0</v>
      </c>
      <c r="J86" s="190">
        <f t="shared" si="5"/>
        <v>0</v>
      </c>
      <c r="K86" s="190">
        <f t="shared" si="5"/>
        <v>0</v>
      </c>
      <c r="L86" s="190">
        <f t="shared" si="5"/>
        <v>0</v>
      </c>
      <c r="M86" s="190">
        <f t="shared" si="5"/>
        <v>0</v>
      </c>
      <c r="N86" s="190">
        <f t="shared" si="5"/>
        <v>0</v>
      </c>
      <c r="O86" s="190">
        <f t="shared" si="5"/>
        <v>0</v>
      </c>
      <c r="P86" s="190">
        <f t="shared" si="5"/>
        <v>0</v>
      </c>
      <c r="Q86" s="190">
        <f t="shared" si="5"/>
        <v>0</v>
      </c>
      <c r="R86" s="190">
        <f t="shared" si="5"/>
        <v>0</v>
      </c>
      <c r="S86" s="190">
        <f t="shared" si="5"/>
        <v>0</v>
      </c>
      <c r="T86" s="190">
        <f t="shared" si="5"/>
        <v>0</v>
      </c>
      <c r="U86" s="190">
        <f t="shared" si="5"/>
        <v>0</v>
      </c>
      <c r="V86" s="190">
        <f t="shared" si="5"/>
        <v>0</v>
      </c>
      <c r="W86" s="190">
        <f t="shared" si="5"/>
        <v>0</v>
      </c>
      <c r="X86" s="190">
        <f t="shared" si="5"/>
        <v>0</v>
      </c>
      <c r="Y86" s="190">
        <f t="shared" si="5"/>
        <v>0</v>
      </c>
      <c r="Z86" s="190">
        <f t="shared" si="5"/>
        <v>0</v>
      </c>
      <c r="AA86" s="190">
        <f t="shared" si="5"/>
        <v>0</v>
      </c>
      <c r="AB86" s="190">
        <f t="shared" si="5"/>
        <v>0</v>
      </c>
      <c r="AC86" s="190">
        <f t="shared" si="5"/>
        <v>0</v>
      </c>
      <c r="AD86" s="190">
        <f t="shared" si="5"/>
        <v>0</v>
      </c>
      <c r="AE86" s="190">
        <f t="shared" si="5"/>
        <v>0</v>
      </c>
      <c r="AF86" s="190">
        <f t="shared" si="5"/>
        <v>0</v>
      </c>
      <c r="AG86" s="190">
        <f t="shared" si="5"/>
        <v>0</v>
      </c>
      <c r="AH86" s="190">
        <f t="shared" si="5"/>
        <v>0</v>
      </c>
      <c r="AI86" s="190">
        <f t="shared" si="5"/>
        <v>0</v>
      </c>
      <c r="AJ86" s="190">
        <f t="shared" si="5"/>
        <v>0</v>
      </c>
      <c r="AK86" s="190">
        <f t="shared" si="5"/>
        <v>0</v>
      </c>
      <c r="AL86" s="190">
        <f t="shared" si="5"/>
        <v>0</v>
      </c>
      <c r="AM86" s="190">
        <f t="shared" si="5"/>
        <v>0</v>
      </c>
      <c r="AN86" s="190">
        <f t="shared" si="5"/>
        <v>0</v>
      </c>
      <c r="AO86" s="190">
        <f t="shared" si="5"/>
        <v>0</v>
      </c>
      <c r="AP86" s="190">
        <f t="shared" si="5"/>
        <v>0</v>
      </c>
      <c r="AQ86" s="190">
        <f t="shared" si="5"/>
        <v>0</v>
      </c>
      <c r="AR86" s="190">
        <f t="shared" si="5"/>
        <v>0</v>
      </c>
      <c r="AS86" s="190">
        <f t="shared" si="5"/>
        <v>0</v>
      </c>
      <c r="AT86" s="190">
        <f t="shared" si="5"/>
        <v>0</v>
      </c>
      <c r="AU86" s="190">
        <f t="shared" si="5"/>
        <v>0</v>
      </c>
      <c r="AV86" s="190">
        <f t="shared" si="5"/>
        <v>0</v>
      </c>
      <c r="AW86" s="190">
        <f t="shared" si="5"/>
        <v>0</v>
      </c>
      <c r="AX86" s="190">
        <f t="shared" si="5"/>
        <v>0</v>
      </c>
      <c r="AY86" s="190">
        <f t="shared" si="5"/>
        <v>0</v>
      </c>
      <c r="AZ86" s="190">
        <f t="shared" si="5"/>
        <v>0</v>
      </c>
      <c r="BA86" s="190"/>
    </row>
    <row r="87" spans="1:53" x14ac:dyDescent="0.25">
      <c r="I87" s="86"/>
      <c r="J87" s="86"/>
      <c r="K87" s="86"/>
      <c r="L87" s="86"/>
      <c r="M87" s="86"/>
      <c r="N87" s="86"/>
      <c r="O87" s="86"/>
      <c r="P87" s="86"/>
      <c r="Q87" s="86"/>
      <c r="R87" s="86"/>
      <c r="S87" s="86"/>
      <c r="T87" s="86"/>
      <c r="U87" s="86"/>
      <c r="V87" s="86"/>
      <c r="W87" s="86"/>
      <c r="X87" s="86"/>
      <c r="Y87" s="86"/>
      <c r="Z87" s="86"/>
      <c r="AA87" s="86"/>
      <c r="AB87" s="86"/>
      <c r="AC87" s="86"/>
      <c r="AD87" s="86"/>
      <c r="AE87" s="86"/>
      <c r="AF87" s="86"/>
      <c r="AG87" s="86"/>
      <c r="AH87" s="86"/>
      <c r="AI87" s="86"/>
      <c r="AJ87" s="86"/>
      <c r="AK87" s="86"/>
      <c r="AL87" s="86"/>
      <c r="AM87" s="86"/>
      <c r="AN87" s="86"/>
      <c r="AO87" s="86"/>
      <c r="AP87" s="86"/>
      <c r="AQ87" s="86"/>
      <c r="AR87" s="86"/>
      <c r="AS87" s="86"/>
      <c r="AT87" s="86"/>
      <c r="AU87" s="86"/>
      <c r="AV87" s="86"/>
      <c r="AW87" s="86"/>
      <c r="AX87" s="86"/>
      <c r="AY87" s="86"/>
      <c r="AZ87" s="86"/>
      <c r="BA87" s="86"/>
    </row>
    <row r="88" spans="1:53" s="1" customFormat="1" x14ac:dyDescent="0.25">
      <c r="B88" s="5"/>
      <c r="C88" s="16"/>
      <c r="D88" s="6"/>
      <c r="E88" s="492" t="s">
        <v>783</v>
      </c>
      <c r="F88" s="492" t="s">
        <v>330</v>
      </c>
      <c r="G88" s="492" t="s">
        <v>106</v>
      </c>
      <c r="H88" s="366">
        <f>SUM(I88:BA88)</f>
        <v>0</v>
      </c>
      <c r="I88" s="190">
        <f>I85</f>
        <v>0</v>
      </c>
      <c r="J88" s="190">
        <f t="shared" ref="J88:AY88" si="6">J85</f>
        <v>0</v>
      </c>
      <c r="K88" s="190">
        <f t="shared" si="6"/>
        <v>0</v>
      </c>
      <c r="L88" s="190">
        <f t="shared" si="6"/>
        <v>0</v>
      </c>
      <c r="M88" s="190">
        <f t="shared" si="6"/>
        <v>0</v>
      </c>
      <c r="N88" s="190">
        <f t="shared" si="6"/>
        <v>0</v>
      </c>
      <c r="O88" s="190">
        <f t="shared" si="6"/>
        <v>0</v>
      </c>
      <c r="P88" s="190">
        <f t="shared" si="6"/>
        <v>0</v>
      </c>
      <c r="Q88" s="190">
        <f t="shared" si="6"/>
        <v>0</v>
      </c>
      <c r="R88" s="190">
        <f t="shared" si="6"/>
        <v>0</v>
      </c>
      <c r="S88" s="190">
        <f t="shared" si="6"/>
        <v>0</v>
      </c>
      <c r="T88" s="190">
        <f t="shared" si="6"/>
        <v>0</v>
      </c>
      <c r="U88" s="190">
        <f t="shared" si="6"/>
        <v>0</v>
      </c>
      <c r="V88" s="190">
        <f t="shared" si="6"/>
        <v>0</v>
      </c>
      <c r="W88" s="190">
        <f t="shared" si="6"/>
        <v>0</v>
      </c>
      <c r="X88" s="190">
        <f t="shared" si="6"/>
        <v>0</v>
      </c>
      <c r="Y88" s="190">
        <f t="shared" si="6"/>
        <v>0</v>
      </c>
      <c r="Z88" s="190">
        <f t="shared" si="6"/>
        <v>0</v>
      </c>
      <c r="AA88" s="190">
        <f t="shared" si="6"/>
        <v>0</v>
      </c>
      <c r="AB88" s="190">
        <f t="shared" si="6"/>
        <v>0</v>
      </c>
      <c r="AC88" s="190">
        <f t="shared" si="6"/>
        <v>0</v>
      </c>
      <c r="AD88" s="190">
        <f t="shared" si="6"/>
        <v>0</v>
      </c>
      <c r="AE88" s="190">
        <f t="shared" si="6"/>
        <v>0</v>
      </c>
      <c r="AF88" s="190">
        <f t="shared" si="6"/>
        <v>0</v>
      </c>
      <c r="AG88" s="190">
        <f t="shared" si="6"/>
        <v>0</v>
      </c>
      <c r="AH88" s="190">
        <f t="shared" si="6"/>
        <v>0</v>
      </c>
      <c r="AI88" s="190">
        <f t="shared" si="6"/>
        <v>0</v>
      </c>
      <c r="AJ88" s="190">
        <f t="shared" si="6"/>
        <v>0</v>
      </c>
      <c r="AK88" s="190">
        <f t="shared" si="6"/>
        <v>0</v>
      </c>
      <c r="AL88" s="190">
        <f t="shared" si="6"/>
        <v>0</v>
      </c>
      <c r="AM88" s="190">
        <f t="shared" si="6"/>
        <v>0</v>
      </c>
      <c r="AN88" s="190">
        <f t="shared" si="6"/>
        <v>0</v>
      </c>
      <c r="AO88" s="190">
        <f t="shared" si="6"/>
        <v>0</v>
      </c>
      <c r="AP88" s="190">
        <f t="shared" si="6"/>
        <v>0</v>
      </c>
      <c r="AQ88" s="190">
        <f t="shared" si="6"/>
        <v>0</v>
      </c>
      <c r="AR88" s="190">
        <f t="shared" si="6"/>
        <v>0</v>
      </c>
      <c r="AS88" s="190">
        <f t="shared" si="6"/>
        <v>0</v>
      </c>
      <c r="AT88" s="190">
        <f t="shared" si="6"/>
        <v>0</v>
      </c>
      <c r="AU88" s="190">
        <f t="shared" si="6"/>
        <v>0</v>
      </c>
      <c r="AV88" s="190">
        <f t="shared" si="6"/>
        <v>0</v>
      </c>
      <c r="AW88" s="190">
        <f t="shared" si="6"/>
        <v>0</v>
      </c>
      <c r="AX88" s="190">
        <f t="shared" si="6"/>
        <v>0</v>
      </c>
      <c r="AY88" s="190">
        <f t="shared" si="6"/>
        <v>0</v>
      </c>
      <c r="AZ88" s="190">
        <f t="shared" ref="AZ88" si="7">AZ85</f>
        <v>0</v>
      </c>
      <c r="BA88" s="190"/>
    </row>
    <row r="89" spans="1:53" s="307" customFormat="1" x14ac:dyDescent="0.25">
      <c r="B89" s="495"/>
      <c r="C89" s="496"/>
      <c r="D89" s="308"/>
      <c r="E89" s="492" t="s">
        <v>784</v>
      </c>
      <c r="F89" s="492" t="s">
        <v>330</v>
      </c>
      <c r="G89" s="492" t="s">
        <v>106</v>
      </c>
      <c r="H89" s="366">
        <f>SUM(I89:BA89)</f>
        <v>0</v>
      </c>
      <c r="I89" s="190">
        <f>(I85+I86)*I$3</f>
        <v>0</v>
      </c>
      <c r="J89" s="190">
        <f t="shared" ref="J89:AY89" si="8">(J85+J86)*J$3</f>
        <v>0</v>
      </c>
      <c r="K89" s="190">
        <f t="shared" si="8"/>
        <v>0</v>
      </c>
      <c r="L89" s="190">
        <f t="shared" si="8"/>
        <v>0</v>
      </c>
      <c r="M89" s="190">
        <f>(M85+M86)*M$3</f>
        <v>0</v>
      </c>
      <c r="N89" s="190">
        <f t="shared" si="8"/>
        <v>0</v>
      </c>
      <c r="O89" s="190">
        <f t="shared" si="8"/>
        <v>0</v>
      </c>
      <c r="P89" s="190">
        <f t="shared" si="8"/>
        <v>0</v>
      </c>
      <c r="Q89" s="190">
        <f t="shared" si="8"/>
        <v>0</v>
      </c>
      <c r="R89" s="190">
        <f t="shared" si="8"/>
        <v>0</v>
      </c>
      <c r="S89" s="190">
        <f t="shared" si="8"/>
        <v>0</v>
      </c>
      <c r="T89" s="190">
        <f t="shared" si="8"/>
        <v>0</v>
      </c>
      <c r="U89" s="190">
        <f t="shared" si="8"/>
        <v>0</v>
      </c>
      <c r="V89" s="190">
        <f t="shared" si="8"/>
        <v>0</v>
      </c>
      <c r="W89" s="190">
        <f t="shared" si="8"/>
        <v>0</v>
      </c>
      <c r="X89" s="190">
        <f t="shared" si="8"/>
        <v>0</v>
      </c>
      <c r="Y89" s="190">
        <f t="shared" si="8"/>
        <v>0</v>
      </c>
      <c r="Z89" s="190">
        <f t="shared" si="8"/>
        <v>0</v>
      </c>
      <c r="AA89" s="190">
        <f t="shared" si="8"/>
        <v>0</v>
      </c>
      <c r="AB89" s="190">
        <f t="shared" si="8"/>
        <v>0</v>
      </c>
      <c r="AC89" s="190">
        <f t="shared" si="8"/>
        <v>0</v>
      </c>
      <c r="AD89" s="190">
        <f t="shared" si="8"/>
        <v>0</v>
      </c>
      <c r="AE89" s="190">
        <f t="shared" si="8"/>
        <v>0</v>
      </c>
      <c r="AF89" s="190">
        <f t="shared" si="8"/>
        <v>0</v>
      </c>
      <c r="AG89" s="190">
        <f t="shared" si="8"/>
        <v>0</v>
      </c>
      <c r="AH89" s="190">
        <f t="shared" si="8"/>
        <v>0</v>
      </c>
      <c r="AI89" s="190">
        <f t="shared" si="8"/>
        <v>0</v>
      </c>
      <c r="AJ89" s="190">
        <f t="shared" si="8"/>
        <v>0</v>
      </c>
      <c r="AK89" s="190">
        <f t="shared" si="8"/>
        <v>0</v>
      </c>
      <c r="AL89" s="190">
        <f t="shared" si="8"/>
        <v>0</v>
      </c>
      <c r="AM89" s="190">
        <f t="shared" si="8"/>
        <v>0</v>
      </c>
      <c r="AN89" s="190">
        <f t="shared" si="8"/>
        <v>0</v>
      </c>
      <c r="AO89" s="190">
        <f t="shared" si="8"/>
        <v>0</v>
      </c>
      <c r="AP89" s="190">
        <f t="shared" si="8"/>
        <v>0</v>
      </c>
      <c r="AQ89" s="190">
        <f t="shared" si="8"/>
        <v>0</v>
      </c>
      <c r="AR89" s="190">
        <f t="shared" si="8"/>
        <v>0</v>
      </c>
      <c r="AS89" s="190">
        <f t="shared" si="8"/>
        <v>0</v>
      </c>
      <c r="AT89" s="190">
        <f t="shared" si="8"/>
        <v>0</v>
      </c>
      <c r="AU89" s="190">
        <f t="shared" si="8"/>
        <v>0</v>
      </c>
      <c r="AV89" s="190">
        <f t="shared" si="8"/>
        <v>0</v>
      </c>
      <c r="AW89" s="190">
        <f t="shared" si="8"/>
        <v>0</v>
      </c>
      <c r="AX89" s="190">
        <f t="shared" si="8"/>
        <v>0</v>
      </c>
      <c r="AY89" s="190">
        <f t="shared" si="8"/>
        <v>0</v>
      </c>
      <c r="AZ89" s="190">
        <f t="shared" ref="AZ89" si="9">(AZ85+AZ86)*AZ$3</f>
        <v>0</v>
      </c>
      <c r="BA89" s="190"/>
    </row>
    <row r="90" spans="1:53" x14ac:dyDescent="0.25">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row>
    <row r="91" spans="1:53" x14ac:dyDescent="0.25">
      <c r="A91" s="1" t="s">
        <v>785</v>
      </c>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row>
    <row r="92" spans="1:53" x14ac:dyDescent="0.25">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row>
    <row r="93" spans="1:53" x14ac:dyDescent="0.25">
      <c r="C93" s="16" t="s">
        <v>764</v>
      </c>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row>
    <row r="94" spans="1:53" x14ac:dyDescent="0.25">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row>
    <row r="95" spans="1:53" x14ac:dyDescent="0.25">
      <c r="D95" s="3" t="s">
        <v>786</v>
      </c>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row>
    <row r="96" spans="1:53" x14ac:dyDescent="0.25">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row>
    <row r="97" spans="1:49" s="29" customFormat="1" x14ac:dyDescent="0.25">
      <c r="A97" s="88"/>
      <c r="B97" s="120"/>
      <c r="C97" s="125"/>
      <c r="D97" s="63"/>
      <c r="E97" s="281" t="str">
        <f>'User Inputs'!E57</f>
        <v>Walk Mode Share Estimate</v>
      </c>
      <c r="F97" s="281" t="str">
        <f>'User Inputs'!F57</f>
        <v>Project Defined</v>
      </c>
      <c r="G97" s="281" t="str">
        <f>'User Inputs'!G57</f>
        <v>Percent of Population</v>
      </c>
      <c r="H97" s="195">
        <f>'User Inputs'!H57</f>
        <v>0</v>
      </c>
      <c r="I97" s="88"/>
      <c r="J97" s="88"/>
      <c r="K97" s="88"/>
      <c r="L97" s="88"/>
      <c r="M97" s="88"/>
      <c r="N97" s="88"/>
      <c r="O97" s="88"/>
      <c r="P97" s="88"/>
      <c r="Q97" s="88"/>
      <c r="R97" s="88"/>
      <c r="S97" s="88"/>
      <c r="T97" s="88"/>
      <c r="U97" s="88"/>
      <c r="V97" s="88"/>
      <c r="W97" s="88"/>
      <c r="X97" s="88"/>
      <c r="Y97" s="88"/>
      <c r="Z97" s="88"/>
      <c r="AA97" s="88"/>
      <c r="AB97" s="88"/>
      <c r="AC97" s="88"/>
      <c r="AD97" s="88"/>
      <c r="AE97" s="88"/>
      <c r="AF97" s="88"/>
      <c r="AG97" s="88"/>
      <c r="AH97" s="88"/>
      <c r="AI97" s="88"/>
      <c r="AJ97" s="88"/>
      <c r="AK97" s="88"/>
      <c r="AL97" s="88"/>
      <c r="AM97" s="88"/>
      <c r="AN97" s="88"/>
      <c r="AO97" s="88"/>
      <c r="AP97" s="88"/>
      <c r="AQ97" s="88"/>
      <c r="AR97" s="88"/>
      <c r="AS97" s="88"/>
      <c r="AT97" s="88"/>
      <c r="AU97" s="88"/>
      <c r="AV97" s="88"/>
      <c r="AW97" s="88"/>
    </row>
    <row r="98" spans="1:49" s="29" customFormat="1" x14ac:dyDescent="0.25">
      <c r="A98" s="88"/>
      <c r="B98" s="120"/>
      <c r="C98" s="125"/>
      <c r="D98" s="63"/>
      <c r="E98" s="281"/>
      <c r="F98" s="281"/>
      <c r="G98" s="281"/>
      <c r="H98" s="195"/>
      <c r="I98" s="88"/>
      <c r="J98" s="88"/>
      <c r="K98" s="88"/>
      <c r="L98" s="88"/>
      <c r="M98" s="88"/>
      <c r="N98" s="88"/>
      <c r="O98" s="88"/>
      <c r="P98" s="88"/>
      <c r="Q98" s="88"/>
      <c r="R98" s="88"/>
      <c r="S98" s="88"/>
      <c r="T98" s="88"/>
      <c r="U98" s="88"/>
      <c r="V98" s="88"/>
      <c r="W98" s="88"/>
      <c r="X98" s="88"/>
      <c r="Y98" s="88"/>
      <c r="Z98" s="88"/>
      <c r="AA98" s="88"/>
      <c r="AB98" s="88"/>
      <c r="AC98" s="88"/>
      <c r="AD98" s="88"/>
      <c r="AE98" s="88"/>
      <c r="AF98" s="88"/>
      <c r="AG98" s="88"/>
      <c r="AH98" s="88"/>
      <c r="AI98" s="88"/>
      <c r="AJ98" s="88"/>
      <c r="AK98" s="88"/>
      <c r="AL98" s="88"/>
      <c r="AM98" s="88"/>
      <c r="AN98" s="88"/>
      <c r="AO98" s="88"/>
      <c r="AP98" s="88"/>
      <c r="AQ98" s="88"/>
      <c r="AR98" s="88"/>
      <c r="AS98" s="88"/>
      <c r="AT98" s="88"/>
      <c r="AU98" s="88"/>
      <c r="AV98" s="88"/>
      <c r="AW98" s="88"/>
    </row>
    <row r="99" spans="1:49" s="29" customFormat="1" x14ac:dyDescent="0.25">
      <c r="A99" s="88"/>
      <c r="B99" s="120"/>
      <c r="C99" s="125"/>
      <c r="D99" s="63"/>
      <c r="E99" s="610" t="str">
        <f>'User Inputs'!E35</f>
        <v>Number of Residents in Project Proximity</v>
      </c>
      <c r="F99" s="610" t="str">
        <f>'User Inputs'!F35</f>
        <v>User Defined</v>
      </c>
      <c r="G99" s="610" t="str">
        <f>'User Inputs'!G35</f>
        <v>Number</v>
      </c>
      <c r="H99" s="270">
        <f>'User Inputs'!H35</f>
        <v>0</v>
      </c>
      <c r="I99" s="88"/>
      <c r="J99" s="88"/>
      <c r="K99" s="88"/>
      <c r="L99" s="88"/>
      <c r="M99" s="88"/>
      <c r="N99" s="88"/>
      <c r="O99" s="88"/>
      <c r="P99" s="88"/>
      <c r="Q99" s="88"/>
      <c r="R99" s="88"/>
      <c r="S99" s="88"/>
      <c r="T99" s="88"/>
      <c r="U99" s="88"/>
      <c r="V99" s="88"/>
      <c r="W99" s="88"/>
      <c r="X99" s="88"/>
      <c r="Y99" s="88"/>
      <c r="Z99" s="88"/>
      <c r="AA99" s="88"/>
      <c r="AB99" s="88"/>
      <c r="AC99" s="88"/>
      <c r="AD99" s="88"/>
      <c r="AE99" s="88"/>
      <c r="AF99" s="88"/>
      <c r="AG99" s="88"/>
      <c r="AH99" s="88"/>
      <c r="AI99" s="88"/>
      <c r="AJ99" s="88"/>
      <c r="AK99" s="88"/>
      <c r="AL99" s="88"/>
      <c r="AM99" s="88"/>
      <c r="AN99" s="88"/>
      <c r="AO99" s="88"/>
      <c r="AP99" s="88"/>
      <c r="AQ99" s="88"/>
      <c r="AR99" s="88"/>
      <c r="AS99" s="88"/>
      <c r="AT99" s="88"/>
      <c r="AU99" s="88"/>
      <c r="AV99" s="88"/>
      <c r="AW99" s="88"/>
    </row>
    <row r="100" spans="1:49" s="29" customFormat="1" x14ac:dyDescent="0.25">
      <c r="A100" s="88"/>
      <c r="B100" s="120"/>
      <c r="C100" s="125"/>
      <c r="D100" s="63"/>
      <c r="E100" s="281"/>
      <c r="F100" s="281"/>
      <c r="G100" s="281"/>
      <c r="H100" s="195"/>
      <c r="I100" s="88"/>
      <c r="J100" s="88"/>
      <c r="K100" s="88"/>
      <c r="L100" s="88"/>
      <c r="M100" s="88"/>
      <c r="N100" s="88"/>
      <c r="O100" s="88"/>
      <c r="P100" s="88"/>
      <c r="Q100" s="88"/>
      <c r="R100" s="88"/>
      <c r="S100" s="88"/>
      <c r="T100" s="88"/>
      <c r="U100" s="88"/>
      <c r="V100" s="88"/>
      <c r="W100" s="88"/>
      <c r="X100" s="88"/>
      <c r="Y100" s="88"/>
      <c r="Z100" s="88"/>
      <c r="AA100" s="88"/>
      <c r="AB100" s="88"/>
      <c r="AC100" s="88"/>
      <c r="AD100" s="88"/>
      <c r="AE100" s="88"/>
      <c r="AF100" s="88"/>
      <c r="AG100" s="88"/>
      <c r="AH100" s="88"/>
      <c r="AI100" s="88"/>
      <c r="AJ100" s="88"/>
      <c r="AK100" s="88"/>
      <c r="AL100" s="88"/>
      <c r="AM100" s="88"/>
      <c r="AN100" s="88"/>
      <c r="AO100" s="88"/>
      <c r="AP100" s="88"/>
      <c r="AQ100" s="88"/>
      <c r="AR100" s="88"/>
      <c r="AS100" s="88"/>
      <c r="AT100" s="88"/>
      <c r="AU100" s="88"/>
      <c r="AV100" s="88"/>
      <c r="AW100" s="88"/>
    </row>
    <row r="101" spans="1:49" x14ac:dyDescent="0.25">
      <c r="E101" s="280" t="s">
        <v>787</v>
      </c>
      <c r="F101" s="280" t="s">
        <v>330</v>
      </c>
      <c r="G101" s="280" t="s">
        <v>754</v>
      </c>
      <c r="H101" s="276">
        <f>$H$97*H99</f>
        <v>0</v>
      </c>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row>
    <row r="102" spans="1:49" x14ac:dyDescent="0.25">
      <c r="H102" s="276"/>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row>
    <row r="103" spans="1:49" s="29" customFormat="1" x14ac:dyDescent="0.25">
      <c r="A103" s="88"/>
      <c r="B103" s="120"/>
      <c r="C103" s="125"/>
      <c r="D103" s="63"/>
      <c r="E103" s="281" t="str">
        <f>'User Inputs'!E58</f>
        <v>Walk Mode Share Increase for New Facilities</v>
      </c>
      <c r="F103" s="281" t="str">
        <f>'User Inputs'!F58</f>
        <v>User Defined</v>
      </c>
      <c r="G103" s="281" t="str">
        <f>'User Inputs'!G58</f>
        <v>Percent</v>
      </c>
      <c r="H103" s="258">
        <f>'User Inputs'!H58</f>
        <v>0</v>
      </c>
      <c r="I103" s="88"/>
      <c r="J103" s="88"/>
      <c r="K103" s="88"/>
      <c r="L103" s="88"/>
      <c r="M103" s="88"/>
      <c r="N103" s="88"/>
      <c r="O103" s="88"/>
      <c r="P103" s="88"/>
      <c r="Q103" s="88"/>
      <c r="R103" s="88"/>
      <c r="S103" s="88"/>
      <c r="T103" s="88"/>
      <c r="U103" s="88"/>
      <c r="V103" s="88"/>
      <c r="W103" s="88"/>
      <c r="X103" s="88"/>
      <c r="Y103" s="88"/>
      <c r="Z103" s="88"/>
      <c r="AA103" s="88"/>
      <c r="AB103" s="88"/>
      <c r="AC103" s="88"/>
      <c r="AD103" s="88"/>
      <c r="AE103" s="88"/>
      <c r="AF103" s="88"/>
      <c r="AG103" s="88"/>
      <c r="AH103" s="88"/>
      <c r="AI103" s="88"/>
      <c r="AJ103" s="88"/>
      <c r="AK103" s="88"/>
      <c r="AL103" s="88"/>
      <c r="AM103" s="88"/>
      <c r="AN103" s="88"/>
      <c r="AO103" s="88"/>
      <c r="AP103" s="88"/>
      <c r="AQ103" s="88"/>
      <c r="AR103" s="88"/>
      <c r="AS103" s="88"/>
      <c r="AT103" s="88"/>
      <c r="AU103" s="88"/>
      <c r="AV103" s="88"/>
      <c r="AW103" s="88"/>
    </row>
    <row r="104" spans="1:49" x14ac:dyDescent="0.25">
      <c r="H104" s="276"/>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row>
    <row r="105" spans="1:49" x14ac:dyDescent="0.25">
      <c r="E105" s="280" t="s">
        <v>788</v>
      </c>
      <c r="F105" s="280" t="s">
        <v>767</v>
      </c>
      <c r="G105" s="280" t="s">
        <v>754</v>
      </c>
      <c r="H105" s="220">
        <f>H101*H103</f>
        <v>0</v>
      </c>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row>
    <row r="106" spans="1:49" x14ac:dyDescent="0.25">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row>
    <row r="107" spans="1:49" x14ac:dyDescent="0.25">
      <c r="D107" s="3" t="s">
        <v>769</v>
      </c>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row>
    <row r="108" spans="1:49" x14ac:dyDescent="0.25">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row>
    <row r="109" spans="1:49" x14ac:dyDescent="0.25">
      <c r="E109" s="280" t="s">
        <v>770</v>
      </c>
      <c r="F109" s="280" t="s">
        <v>76</v>
      </c>
      <c r="G109" s="280" t="s">
        <v>771</v>
      </c>
      <c r="H109" s="191">
        <f>50*5</f>
        <v>250</v>
      </c>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row>
    <row r="110" spans="1:49" x14ac:dyDescent="0.25">
      <c r="E110" s="280" t="s">
        <v>772</v>
      </c>
      <c r="F110" s="280" t="s">
        <v>76</v>
      </c>
      <c r="G110" s="280" t="s">
        <v>771</v>
      </c>
      <c r="H110" s="191">
        <f>365-H109</f>
        <v>115</v>
      </c>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row>
    <row r="111" spans="1:49" x14ac:dyDescent="0.25">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row>
    <row r="112" spans="1:49" x14ac:dyDescent="0.25">
      <c r="D112" s="3" t="s">
        <v>789</v>
      </c>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row>
    <row r="113" spans="2:53" x14ac:dyDescent="0.25">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row>
    <row r="114" spans="2:53" x14ac:dyDescent="0.25">
      <c r="E114" s="280" t="s">
        <v>790</v>
      </c>
      <c r="F114" s="280" t="s">
        <v>767</v>
      </c>
      <c r="G114" s="280" t="s">
        <v>754</v>
      </c>
      <c r="H114" s="220">
        <f>H101*(H109+H110)</f>
        <v>0</v>
      </c>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row>
    <row r="115" spans="2:53" x14ac:dyDescent="0.25">
      <c r="E115" s="280" t="s">
        <v>791</v>
      </c>
      <c r="F115" s="280" t="s">
        <v>767</v>
      </c>
      <c r="G115" s="280" t="s">
        <v>754</v>
      </c>
      <c r="H115" s="220">
        <f>H105*(H109+H110)</f>
        <v>0</v>
      </c>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row>
    <row r="116" spans="2:53" x14ac:dyDescent="0.25">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row>
    <row r="117" spans="2:53" x14ac:dyDescent="0.25">
      <c r="D117" s="3" t="s">
        <v>775</v>
      </c>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row>
    <row r="118" spans="2:53" x14ac:dyDescent="0.25">
      <c r="E118" s="281" t="s">
        <v>123</v>
      </c>
      <c r="F118" s="281" t="s">
        <v>76</v>
      </c>
      <c r="G118" s="281" t="s">
        <v>776</v>
      </c>
      <c r="H118" s="195">
        <f>'User Inputs'!H33</f>
        <v>0</v>
      </c>
    </row>
    <row r="119" spans="2:53" x14ac:dyDescent="0.25">
      <c r="E119" s="280" t="s">
        <v>777</v>
      </c>
      <c r="I119" s="85">
        <f t="shared" ref="I119:AZ119" si="10">IF(I$2&lt;$H$76,0, IF(I$2=$H$76,1,(1+$H$69)^(I$2-$H$76)))</f>
        <v>1</v>
      </c>
      <c r="J119" s="85">
        <f t="shared" si="10"/>
        <v>1</v>
      </c>
      <c r="K119" s="85">
        <f t="shared" si="10"/>
        <v>1</v>
      </c>
      <c r="L119" s="85">
        <f t="shared" si="10"/>
        <v>1</v>
      </c>
      <c r="M119" s="85">
        <f t="shared" si="10"/>
        <v>1</v>
      </c>
      <c r="N119" s="85">
        <f t="shared" si="10"/>
        <v>1</v>
      </c>
      <c r="O119" s="85">
        <f t="shared" si="10"/>
        <v>1</v>
      </c>
      <c r="P119" s="85">
        <f t="shared" si="10"/>
        <v>1</v>
      </c>
      <c r="Q119" s="85">
        <f t="shared" si="10"/>
        <v>1</v>
      </c>
      <c r="R119" s="85">
        <f t="shared" si="10"/>
        <v>1</v>
      </c>
      <c r="S119" s="85">
        <f t="shared" si="10"/>
        <v>1</v>
      </c>
      <c r="T119" s="85">
        <f t="shared" si="10"/>
        <v>1</v>
      </c>
      <c r="U119" s="85">
        <f t="shared" si="10"/>
        <v>1</v>
      </c>
      <c r="V119" s="85">
        <f t="shared" si="10"/>
        <v>1</v>
      </c>
      <c r="W119" s="85">
        <f t="shared" si="10"/>
        <v>1</v>
      </c>
      <c r="X119" s="85">
        <f t="shared" si="10"/>
        <v>1</v>
      </c>
      <c r="Y119" s="85">
        <f t="shared" si="10"/>
        <v>1</v>
      </c>
      <c r="Z119" s="85">
        <f t="shared" si="10"/>
        <v>1</v>
      </c>
      <c r="AA119" s="85">
        <f t="shared" si="10"/>
        <v>1</v>
      </c>
      <c r="AB119" s="85">
        <f t="shared" si="10"/>
        <v>1</v>
      </c>
      <c r="AC119" s="85">
        <f t="shared" si="10"/>
        <v>1</v>
      </c>
      <c r="AD119" s="85">
        <f t="shared" si="10"/>
        <v>1</v>
      </c>
      <c r="AE119" s="85">
        <f t="shared" si="10"/>
        <v>1</v>
      </c>
      <c r="AF119" s="85">
        <f t="shared" si="10"/>
        <v>1</v>
      </c>
      <c r="AG119" s="85">
        <f t="shared" si="10"/>
        <v>1</v>
      </c>
      <c r="AH119" s="85">
        <f t="shared" si="10"/>
        <v>1</v>
      </c>
      <c r="AI119" s="85">
        <f t="shared" si="10"/>
        <v>1</v>
      </c>
      <c r="AJ119" s="85">
        <f t="shared" si="10"/>
        <v>1</v>
      </c>
      <c r="AK119" s="85">
        <f t="shared" si="10"/>
        <v>1</v>
      </c>
      <c r="AL119" s="85">
        <f t="shared" si="10"/>
        <v>1</v>
      </c>
      <c r="AM119" s="85">
        <f t="shared" si="10"/>
        <v>1</v>
      </c>
      <c r="AN119" s="85">
        <f t="shared" si="10"/>
        <v>1</v>
      </c>
      <c r="AO119" s="85">
        <f t="shared" si="10"/>
        <v>1</v>
      </c>
      <c r="AP119" s="85">
        <f t="shared" si="10"/>
        <v>1</v>
      </c>
      <c r="AQ119" s="85">
        <f t="shared" si="10"/>
        <v>1</v>
      </c>
      <c r="AR119" s="85">
        <f t="shared" si="10"/>
        <v>1</v>
      </c>
      <c r="AS119" s="85">
        <f t="shared" si="10"/>
        <v>1</v>
      </c>
      <c r="AT119" s="85">
        <f t="shared" si="10"/>
        <v>1</v>
      </c>
      <c r="AU119" s="85">
        <f t="shared" si="10"/>
        <v>1</v>
      </c>
      <c r="AV119" s="85">
        <f t="shared" si="10"/>
        <v>1</v>
      </c>
      <c r="AW119" s="85">
        <f t="shared" si="10"/>
        <v>1</v>
      </c>
      <c r="AX119" s="85">
        <f t="shared" si="10"/>
        <v>1</v>
      </c>
      <c r="AY119" s="85">
        <f t="shared" si="10"/>
        <v>1</v>
      </c>
      <c r="AZ119" s="85">
        <f t="shared" si="10"/>
        <v>1</v>
      </c>
      <c r="BA119" s="85"/>
    </row>
    <row r="120" spans="2:53" x14ac:dyDescent="0.25">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row>
    <row r="121" spans="2:53" x14ac:dyDescent="0.25">
      <c r="B121" s="2" t="s">
        <v>792</v>
      </c>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row>
    <row r="122" spans="2:53" x14ac:dyDescent="0.25">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row>
    <row r="123" spans="2:53" x14ac:dyDescent="0.25">
      <c r="E123" s="281" t="str">
        <f>'User Inputs'!E56</f>
        <v>Base Year for Pedestrian Estimates</v>
      </c>
      <c r="F123" s="281" t="str">
        <f>'User Inputs'!F56</f>
        <v>User Defined</v>
      </c>
      <c r="G123" s="281" t="str">
        <f>'User Inputs'!G56</f>
        <v>Year</v>
      </c>
      <c r="H123" s="68">
        <f>IF('User Inputs'!H56=0,'User Inputs'!I56,'User Inputs'!H56)</f>
        <v>2021</v>
      </c>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row>
    <row r="124" spans="2:53" x14ac:dyDescent="0.25">
      <c r="I124" s="1"/>
      <c r="J124" s="123"/>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row>
    <row r="125" spans="2:53" s="1" customFormat="1" x14ac:dyDescent="0.25">
      <c r="B125" s="5"/>
      <c r="C125" s="16"/>
      <c r="D125" s="6"/>
      <c r="E125" s="280" t="s">
        <v>790</v>
      </c>
      <c r="F125" s="280" t="s">
        <v>330</v>
      </c>
      <c r="G125" s="280" t="s">
        <v>754</v>
      </c>
      <c r="H125" s="276"/>
      <c r="I125" s="61">
        <f t="shared" ref="I125:AZ125" si="11">IF(I$2=$H$123,$H$114,IF(I$2&lt;$H$123,0, IF(I$2&gt;$H$123,$H$114*I$119,0)))</f>
        <v>0</v>
      </c>
      <c r="J125" s="61">
        <f t="shared" si="11"/>
        <v>0</v>
      </c>
      <c r="K125" s="61">
        <f t="shared" si="11"/>
        <v>0</v>
      </c>
      <c r="L125" s="61">
        <f t="shared" si="11"/>
        <v>0</v>
      </c>
      <c r="M125" s="61">
        <f t="shared" si="11"/>
        <v>0</v>
      </c>
      <c r="N125" s="61">
        <f t="shared" si="11"/>
        <v>0</v>
      </c>
      <c r="O125" s="61">
        <f t="shared" si="11"/>
        <v>0</v>
      </c>
      <c r="P125" s="61">
        <f t="shared" si="11"/>
        <v>0</v>
      </c>
      <c r="Q125" s="61">
        <f t="shared" si="11"/>
        <v>0</v>
      </c>
      <c r="R125" s="61">
        <f t="shared" si="11"/>
        <v>0</v>
      </c>
      <c r="S125" s="61">
        <f t="shared" si="11"/>
        <v>0</v>
      </c>
      <c r="T125" s="61">
        <f t="shared" si="11"/>
        <v>0</v>
      </c>
      <c r="U125" s="61">
        <f t="shared" si="11"/>
        <v>0</v>
      </c>
      <c r="V125" s="61">
        <f t="shared" si="11"/>
        <v>0</v>
      </c>
      <c r="W125" s="61">
        <f t="shared" si="11"/>
        <v>0</v>
      </c>
      <c r="X125" s="61">
        <f t="shared" si="11"/>
        <v>0</v>
      </c>
      <c r="Y125" s="61">
        <f t="shared" si="11"/>
        <v>0</v>
      </c>
      <c r="Z125" s="61">
        <f t="shared" si="11"/>
        <v>0</v>
      </c>
      <c r="AA125" s="61">
        <f t="shared" si="11"/>
        <v>0</v>
      </c>
      <c r="AB125" s="61">
        <f t="shared" si="11"/>
        <v>0</v>
      </c>
      <c r="AC125" s="61">
        <f t="shared" si="11"/>
        <v>0</v>
      </c>
      <c r="AD125" s="61">
        <f t="shared" si="11"/>
        <v>0</v>
      </c>
      <c r="AE125" s="61">
        <f t="shared" si="11"/>
        <v>0</v>
      </c>
      <c r="AF125" s="61">
        <f t="shared" si="11"/>
        <v>0</v>
      </c>
      <c r="AG125" s="61">
        <f t="shared" si="11"/>
        <v>0</v>
      </c>
      <c r="AH125" s="61">
        <f t="shared" si="11"/>
        <v>0</v>
      </c>
      <c r="AI125" s="61">
        <f t="shared" si="11"/>
        <v>0</v>
      </c>
      <c r="AJ125" s="61">
        <f t="shared" si="11"/>
        <v>0</v>
      </c>
      <c r="AK125" s="61">
        <f t="shared" si="11"/>
        <v>0</v>
      </c>
      <c r="AL125" s="61">
        <f t="shared" si="11"/>
        <v>0</v>
      </c>
      <c r="AM125" s="61">
        <f t="shared" si="11"/>
        <v>0</v>
      </c>
      <c r="AN125" s="61">
        <f t="shared" si="11"/>
        <v>0</v>
      </c>
      <c r="AO125" s="61">
        <f t="shared" si="11"/>
        <v>0</v>
      </c>
      <c r="AP125" s="61">
        <f t="shared" si="11"/>
        <v>0</v>
      </c>
      <c r="AQ125" s="61">
        <f t="shared" si="11"/>
        <v>0</v>
      </c>
      <c r="AR125" s="61">
        <f t="shared" si="11"/>
        <v>0</v>
      </c>
      <c r="AS125" s="61">
        <f t="shared" si="11"/>
        <v>0</v>
      </c>
      <c r="AT125" s="61">
        <f t="shared" si="11"/>
        <v>0</v>
      </c>
      <c r="AU125" s="61">
        <f t="shared" si="11"/>
        <v>0</v>
      </c>
      <c r="AV125" s="61">
        <f t="shared" si="11"/>
        <v>0</v>
      </c>
      <c r="AW125" s="61">
        <f t="shared" si="11"/>
        <v>0</v>
      </c>
      <c r="AX125" s="61">
        <f t="shared" si="11"/>
        <v>0</v>
      </c>
      <c r="AY125" s="61">
        <f t="shared" si="11"/>
        <v>0</v>
      </c>
      <c r="AZ125" s="61">
        <f t="shared" si="11"/>
        <v>0</v>
      </c>
      <c r="BA125" s="61"/>
    </row>
    <row r="126" spans="2:53" s="27" customFormat="1" x14ac:dyDescent="0.25">
      <c r="B126" s="780"/>
      <c r="C126" s="130"/>
      <c r="D126" s="106"/>
      <c r="E126" s="447" t="s">
        <v>791</v>
      </c>
      <c r="F126" s="447" t="s">
        <v>330</v>
      </c>
      <c r="G126" s="447" t="s">
        <v>754</v>
      </c>
      <c r="H126" s="781"/>
      <c r="I126" s="782">
        <f t="shared" ref="I126:AZ126" si="12">IF(I$2=$H$123,$H$115,IF(I$2&lt;$H$123,0, IF(I$2&gt;$H$123,$H$115*I$119,0)))*I$3</f>
        <v>0</v>
      </c>
      <c r="J126" s="782">
        <f t="shared" si="12"/>
        <v>0</v>
      </c>
      <c r="K126" s="782">
        <f t="shared" si="12"/>
        <v>0</v>
      </c>
      <c r="L126" s="782">
        <f t="shared" si="12"/>
        <v>0</v>
      </c>
      <c r="M126" s="782">
        <f t="shared" si="12"/>
        <v>0</v>
      </c>
      <c r="N126" s="782">
        <f t="shared" si="12"/>
        <v>0</v>
      </c>
      <c r="O126" s="782">
        <f t="shared" si="12"/>
        <v>0</v>
      </c>
      <c r="P126" s="782">
        <f t="shared" si="12"/>
        <v>0</v>
      </c>
      <c r="Q126" s="782">
        <f t="shared" si="12"/>
        <v>0</v>
      </c>
      <c r="R126" s="782">
        <f t="shared" si="12"/>
        <v>0</v>
      </c>
      <c r="S126" s="782">
        <f t="shared" si="12"/>
        <v>0</v>
      </c>
      <c r="T126" s="782">
        <f t="shared" si="12"/>
        <v>0</v>
      </c>
      <c r="U126" s="782">
        <f t="shared" si="12"/>
        <v>0</v>
      </c>
      <c r="V126" s="782">
        <f t="shared" si="12"/>
        <v>0</v>
      </c>
      <c r="W126" s="782">
        <f t="shared" si="12"/>
        <v>0</v>
      </c>
      <c r="X126" s="782">
        <f t="shared" si="12"/>
        <v>0</v>
      </c>
      <c r="Y126" s="782">
        <f t="shared" si="12"/>
        <v>0</v>
      </c>
      <c r="Z126" s="782">
        <f t="shared" si="12"/>
        <v>0</v>
      </c>
      <c r="AA126" s="782">
        <f t="shared" si="12"/>
        <v>0</v>
      </c>
      <c r="AB126" s="782">
        <f t="shared" si="12"/>
        <v>0</v>
      </c>
      <c r="AC126" s="782">
        <f t="shared" si="12"/>
        <v>0</v>
      </c>
      <c r="AD126" s="782">
        <f t="shared" si="12"/>
        <v>0</v>
      </c>
      <c r="AE126" s="782">
        <f t="shared" si="12"/>
        <v>0</v>
      </c>
      <c r="AF126" s="782">
        <f t="shared" si="12"/>
        <v>0</v>
      </c>
      <c r="AG126" s="782">
        <f t="shared" si="12"/>
        <v>0</v>
      </c>
      <c r="AH126" s="782">
        <f t="shared" si="12"/>
        <v>0</v>
      </c>
      <c r="AI126" s="782">
        <f t="shared" si="12"/>
        <v>0</v>
      </c>
      <c r="AJ126" s="782">
        <f t="shared" si="12"/>
        <v>0</v>
      </c>
      <c r="AK126" s="782">
        <f t="shared" si="12"/>
        <v>0</v>
      </c>
      <c r="AL126" s="782">
        <f t="shared" si="12"/>
        <v>0</v>
      </c>
      <c r="AM126" s="782">
        <f t="shared" si="12"/>
        <v>0</v>
      </c>
      <c r="AN126" s="782">
        <f t="shared" si="12"/>
        <v>0</v>
      </c>
      <c r="AO126" s="782">
        <f t="shared" si="12"/>
        <v>0</v>
      </c>
      <c r="AP126" s="782">
        <f t="shared" si="12"/>
        <v>0</v>
      </c>
      <c r="AQ126" s="782">
        <f t="shared" si="12"/>
        <v>0</v>
      </c>
      <c r="AR126" s="782">
        <f t="shared" si="12"/>
        <v>0</v>
      </c>
      <c r="AS126" s="782">
        <f t="shared" si="12"/>
        <v>0</v>
      </c>
      <c r="AT126" s="782">
        <f t="shared" si="12"/>
        <v>0</v>
      </c>
      <c r="AU126" s="782">
        <f t="shared" si="12"/>
        <v>0</v>
      </c>
      <c r="AV126" s="782">
        <f t="shared" si="12"/>
        <v>0</v>
      </c>
      <c r="AW126" s="782">
        <f t="shared" si="12"/>
        <v>0</v>
      </c>
      <c r="AX126" s="782">
        <f t="shared" si="12"/>
        <v>0</v>
      </c>
      <c r="AY126" s="782">
        <f t="shared" si="12"/>
        <v>0</v>
      </c>
      <c r="AZ126" s="782">
        <f t="shared" si="12"/>
        <v>0</v>
      </c>
      <c r="BA126" s="782"/>
    </row>
    <row r="127" spans="2:53" x14ac:dyDescent="0.25">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row>
    <row r="128" spans="2:53" x14ac:dyDescent="0.25">
      <c r="B128" s="2" t="s">
        <v>793</v>
      </c>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row>
    <row r="129" spans="1:53" x14ac:dyDescent="0.25">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row>
    <row r="130" spans="1:53" x14ac:dyDescent="0.25">
      <c r="E130" s="281" t="str">
        <f>'User Inputs'!E24</f>
        <v>Project length - Pedestrian Facilities</v>
      </c>
      <c r="F130" s="281" t="str">
        <f>'User Inputs'!F24</f>
        <v>Project Defined</v>
      </c>
      <c r="G130" s="281" t="str">
        <f>'User Inputs'!G24</f>
        <v>Miles</v>
      </c>
      <c r="H130" s="68">
        <f>'User Inputs'!H24</f>
        <v>0</v>
      </c>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row>
    <row r="131" spans="1:53" x14ac:dyDescent="0.25">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row>
    <row r="132" spans="1:53" x14ac:dyDescent="0.25">
      <c r="E132" s="280" t="s">
        <v>794</v>
      </c>
      <c r="I132" s="87">
        <f>$H$130*I125</f>
        <v>0</v>
      </c>
      <c r="J132" s="87">
        <f t="shared" ref="J132:AY132" si="13">$H$130*J125</f>
        <v>0</v>
      </c>
      <c r="K132" s="87">
        <f t="shared" si="13"/>
        <v>0</v>
      </c>
      <c r="L132" s="87">
        <f t="shared" si="13"/>
        <v>0</v>
      </c>
      <c r="M132" s="87">
        <f t="shared" si="13"/>
        <v>0</v>
      </c>
      <c r="N132" s="87">
        <f t="shared" si="13"/>
        <v>0</v>
      </c>
      <c r="O132" s="87">
        <f t="shared" si="13"/>
        <v>0</v>
      </c>
      <c r="P132" s="87">
        <f t="shared" si="13"/>
        <v>0</v>
      </c>
      <c r="Q132" s="87">
        <f t="shared" si="13"/>
        <v>0</v>
      </c>
      <c r="R132" s="87">
        <f t="shared" si="13"/>
        <v>0</v>
      </c>
      <c r="S132" s="87">
        <f t="shared" si="13"/>
        <v>0</v>
      </c>
      <c r="T132" s="87">
        <f t="shared" si="13"/>
        <v>0</v>
      </c>
      <c r="U132" s="87">
        <f t="shared" si="13"/>
        <v>0</v>
      </c>
      <c r="V132" s="87">
        <f t="shared" si="13"/>
        <v>0</v>
      </c>
      <c r="W132" s="87">
        <f t="shared" si="13"/>
        <v>0</v>
      </c>
      <c r="X132" s="87">
        <f t="shared" si="13"/>
        <v>0</v>
      </c>
      <c r="Y132" s="87">
        <f t="shared" si="13"/>
        <v>0</v>
      </c>
      <c r="Z132" s="87">
        <f t="shared" si="13"/>
        <v>0</v>
      </c>
      <c r="AA132" s="87">
        <f t="shared" si="13"/>
        <v>0</v>
      </c>
      <c r="AB132" s="87">
        <f t="shared" si="13"/>
        <v>0</v>
      </c>
      <c r="AC132" s="87">
        <f t="shared" si="13"/>
        <v>0</v>
      </c>
      <c r="AD132" s="87">
        <f t="shared" si="13"/>
        <v>0</v>
      </c>
      <c r="AE132" s="87">
        <f t="shared" si="13"/>
        <v>0</v>
      </c>
      <c r="AF132" s="87">
        <f t="shared" si="13"/>
        <v>0</v>
      </c>
      <c r="AG132" s="87">
        <f t="shared" si="13"/>
        <v>0</v>
      </c>
      <c r="AH132" s="87">
        <f t="shared" si="13"/>
        <v>0</v>
      </c>
      <c r="AI132" s="87">
        <f t="shared" si="13"/>
        <v>0</v>
      </c>
      <c r="AJ132" s="87">
        <f t="shared" si="13"/>
        <v>0</v>
      </c>
      <c r="AK132" s="87">
        <f t="shared" si="13"/>
        <v>0</v>
      </c>
      <c r="AL132" s="87">
        <f t="shared" si="13"/>
        <v>0</v>
      </c>
      <c r="AM132" s="87">
        <f t="shared" si="13"/>
        <v>0</v>
      </c>
      <c r="AN132" s="87">
        <f t="shared" si="13"/>
        <v>0</v>
      </c>
      <c r="AO132" s="87">
        <f t="shared" si="13"/>
        <v>0</v>
      </c>
      <c r="AP132" s="87">
        <f t="shared" si="13"/>
        <v>0</v>
      </c>
      <c r="AQ132" s="87">
        <f t="shared" si="13"/>
        <v>0</v>
      </c>
      <c r="AR132" s="87">
        <f t="shared" si="13"/>
        <v>0</v>
      </c>
      <c r="AS132" s="87">
        <f t="shared" si="13"/>
        <v>0</v>
      </c>
      <c r="AT132" s="87">
        <f t="shared" si="13"/>
        <v>0</v>
      </c>
      <c r="AU132" s="87">
        <f t="shared" si="13"/>
        <v>0</v>
      </c>
      <c r="AV132" s="87">
        <f t="shared" si="13"/>
        <v>0</v>
      </c>
      <c r="AW132" s="87">
        <f t="shared" si="13"/>
        <v>0</v>
      </c>
      <c r="AX132" s="87">
        <f t="shared" si="13"/>
        <v>0</v>
      </c>
      <c r="AY132" s="87">
        <f t="shared" si="13"/>
        <v>0</v>
      </c>
      <c r="AZ132" s="87">
        <f t="shared" ref="AZ132" si="14">$H$130*AZ125</f>
        <v>0</v>
      </c>
      <c r="BA132" s="87"/>
    </row>
    <row r="133" spans="1:53" x14ac:dyDescent="0.25">
      <c r="E133" s="492" t="s">
        <v>795</v>
      </c>
      <c r="F133" s="492"/>
      <c r="G133" s="492"/>
      <c r="H133" s="366"/>
      <c r="I133" s="190">
        <f>$H$130*I126</f>
        <v>0</v>
      </c>
      <c r="J133" s="190">
        <f t="shared" ref="J133:AY133" si="15">$H$130*J126</f>
        <v>0</v>
      </c>
      <c r="K133" s="190">
        <f t="shared" si="15"/>
        <v>0</v>
      </c>
      <c r="L133" s="190">
        <f t="shared" si="15"/>
        <v>0</v>
      </c>
      <c r="M133" s="190">
        <f t="shared" si="15"/>
        <v>0</v>
      </c>
      <c r="N133" s="190">
        <f t="shared" si="15"/>
        <v>0</v>
      </c>
      <c r="O133" s="190">
        <f t="shared" si="15"/>
        <v>0</v>
      </c>
      <c r="P133" s="190">
        <f t="shared" si="15"/>
        <v>0</v>
      </c>
      <c r="Q133" s="190">
        <f t="shared" si="15"/>
        <v>0</v>
      </c>
      <c r="R133" s="190">
        <f t="shared" si="15"/>
        <v>0</v>
      </c>
      <c r="S133" s="190">
        <f t="shared" si="15"/>
        <v>0</v>
      </c>
      <c r="T133" s="190">
        <f t="shared" si="15"/>
        <v>0</v>
      </c>
      <c r="U133" s="190">
        <f t="shared" si="15"/>
        <v>0</v>
      </c>
      <c r="V133" s="190">
        <f t="shared" si="15"/>
        <v>0</v>
      </c>
      <c r="W133" s="190">
        <f t="shared" si="15"/>
        <v>0</v>
      </c>
      <c r="X133" s="190">
        <f t="shared" si="15"/>
        <v>0</v>
      </c>
      <c r="Y133" s="190">
        <f t="shared" si="15"/>
        <v>0</v>
      </c>
      <c r="Z133" s="190">
        <f t="shared" si="15"/>
        <v>0</v>
      </c>
      <c r="AA133" s="190">
        <f t="shared" si="15"/>
        <v>0</v>
      </c>
      <c r="AB133" s="190">
        <f t="shared" si="15"/>
        <v>0</v>
      </c>
      <c r="AC133" s="190">
        <f t="shared" si="15"/>
        <v>0</v>
      </c>
      <c r="AD133" s="190">
        <f t="shared" si="15"/>
        <v>0</v>
      </c>
      <c r="AE133" s="190">
        <f t="shared" si="15"/>
        <v>0</v>
      </c>
      <c r="AF133" s="190">
        <f t="shared" si="15"/>
        <v>0</v>
      </c>
      <c r="AG133" s="190">
        <f t="shared" si="15"/>
        <v>0</v>
      </c>
      <c r="AH133" s="190">
        <f t="shared" si="15"/>
        <v>0</v>
      </c>
      <c r="AI133" s="190">
        <f t="shared" si="15"/>
        <v>0</v>
      </c>
      <c r="AJ133" s="190">
        <f t="shared" si="15"/>
        <v>0</v>
      </c>
      <c r="AK133" s="190">
        <f t="shared" si="15"/>
        <v>0</v>
      </c>
      <c r="AL133" s="190">
        <f t="shared" si="15"/>
        <v>0</v>
      </c>
      <c r="AM133" s="190">
        <f t="shared" si="15"/>
        <v>0</v>
      </c>
      <c r="AN133" s="190">
        <f t="shared" si="15"/>
        <v>0</v>
      </c>
      <c r="AO133" s="190">
        <f t="shared" si="15"/>
        <v>0</v>
      </c>
      <c r="AP133" s="190">
        <f t="shared" si="15"/>
        <v>0</v>
      </c>
      <c r="AQ133" s="190">
        <f t="shared" si="15"/>
        <v>0</v>
      </c>
      <c r="AR133" s="190">
        <f t="shared" si="15"/>
        <v>0</v>
      </c>
      <c r="AS133" s="190">
        <f t="shared" si="15"/>
        <v>0</v>
      </c>
      <c r="AT133" s="190">
        <f t="shared" si="15"/>
        <v>0</v>
      </c>
      <c r="AU133" s="190">
        <f t="shared" si="15"/>
        <v>0</v>
      </c>
      <c r="AV133" s="190">
        <f t="shared" si="15"/>
        <v>0</v>
      </c>
      <c r="AW133" s="190">
        <f t="shared" si="15"/>
        <v>0</v>
      </c>
      <c r="AX133" s="190">
        <f t="shared" si="15"/>
        <v>0</v>
      </c>
      <c r="AY133" s="190">
        <f t="shared" si="15"/>
        <v>0</v>
      </c>
      <c r="AZ133" s="190">
        <f t="shared" ref="AZ133" si="16">$H$130*AZ126</f>
        <v>0</v>
      </c>
      <c r="BA133" s="190"/>
    </row>
    <row r="134" spans="1:53" x14ac:dyDescent="0.25">
      <c r="I134" s="86"/>
      <c r="J134" s="86"/>
      <c r="K134" s="86"/>
      <c r="L134" s="86"/>
      <c r="M134" s="86"/>
      <c r="N134" s="86"/>
      <c r="O134" s="86"/>
      <c r="P134" s="86"/>
      <c r="Q134" s="86"/>
      <c r="R134" s="86"/>
      <c r="S134" s="86"/>
      <c r="T134" s="86"/>
      <c r="U134" s="86"/>
      <c r="V134" s="86"/>
      <c r="W134" s="86"/>
      <c r="X134" s="86"/>
      <c r="Y134" s="86"/>
      <c r="Z134" s="86"/>
      <c r="AA134" s="86"/>
      <c r="AB134" s="86"/>
      <c r="AC134" s="86"/>
      <c r="AD134" s="86"/>
      <c r="AE134" s="86"/>
      <c r="AF134" s="86"/>
      <c r="AG134" s="86"/>
      <c r="AH134" s="86"/>
      <c r="AI134" s="86"/>
      <c r="AJ134" s="86"/>
      <c r="AK134" s="86"/>
      <c r="AL134" s="86"/>
      <c r="AM134" s="86"/>
      <c r="AN134" s="86"/>
      <c r="AO134" s="86"/>
      <c r="AP134" s="86"/>
      <c r="AQ134" s="86"/>
      <c r="AR134" s="86"/>
      <c r="AS134" s="86"/>
      <c r="AT134" s="86"/>
      <c r="AU134" s="86"/>
      <c r="AV134" s="86"/>
      <c r="AW134" s="86"/>
      <c r="AX134" s="86"/>
      <c r="AY134" s="86"/>
      <c r="AZ134" s="86"/>
      <c r="BA134" s="86"/>
    </row>
    <row r="135" spans="1:53" s="1" customFormat="1" x14ac:dyDescent="0.25">
      <c r="B135" s="5"/>
      <c r="C135" s="16"/>
      <c r="D135" s="6"/>
      <c r="E135" s="492" t="s">
        <v>796</v>
      </c>
      <c r="F135" s="492" t="s">
        <v>330</v>
      </c>
      <c r="G135" s="492" t="s">
        <v>106</v>
      </c>
      <c r="H135" s="366">
        <f>SUM(I135:BA135)</f>
        <v>0</v>
      </c>
      <c r="I135" s="190">
        <f>I132</f>
        <v>0</v>
      </c>
      <c r="J135" s="190">
        <f t="shared" ref="J135:AY135" si="17">J132</f>
        <v>0</v>
      </c>
      <c r="K135" s="190">
        <f t="shared" si="17"/>
        <v>0</v>
      </c>
      <c r="L135" s="190">
        <f t="shared" si="17"/>
        <v>0</v>
      </c>
      <c r="M135" s="190">
        <f t="shared" si="17"/>
        <v>0</v>
      </c>
      <c r="N135" s="190">
        <f t="shared" si="17"/>
        <v>0</v>
      </c>
      <c r="O135" s="190">
        <f t="shared" si="17"/>
        <v>0</v>
      </c>
      <c r="P135" s="190">
        <f t="shared" si="17"/>
        <v>0</v>
      </c>
      <c r="Q135" s="190">
        <f t="shared" si="17"/>
        <v>0</v>
      </c>
      <c r="R135" s="190">
        <f t="shared" si="17"/>
        <v>0</v>
      </c>
      <c r="S135" s="190">
        <f t="shared" si="17"/>
        <v>0</v>
      </c>
      <c r="T135" s="190">
        <f t="shared" si="17"/>
        <v>0</v>
      </c>
      <c r="U135" s="190">
        <f t="shared" si="17"/>
        <v>0</v>
      </c>
      <c r="V135" s="190">
        <f t="shared" si="17"/>
        <v>0</v>
      </c>
      <c r="W135" s="190">
        <f t="shared" si="17"/>
        <v>0</v>
      </c>
      <c r="X135" s="190">
        <f t="shared" si="17"/>
        <v>0</v>
      </c>
      <c r="Y135" s="190">
        <f t="shared" si="17"/>
        <v>0</v>
      </c>
      <c r="Z135" s="190">
        <f t="shared" si="17"/>
        <v>0</v>
      </c>
      <c r="AA135" s="190">
        <f t="shared" si="17"/>
        <v>0</v>
      </c>
      <c r="AB135" s="190">
        <f t="shared" si="17"/>
        <v>0</v>
      </c>
      <c r="AC135" s="190">
        <f t="shared" si="17"/>
        <v>0</v>
      </c>
      <c r="AD135" s="190">
        <f t="shared" si="17"/>
        <v>0</v>
      </c>
      <c r="AE135" s="190">
        <f t="shared" si="17"/>
        <v>0</v>
      </c>
      <c r="AF135" s="190">
        <f t="shared" si="17"/>
        <v>0</v>
      </c>
      <c r="AG135" s="190">
        <f t="shared" si="17"/>
        <v>0</v>
      </c>
      <c r="AH135" s="190">
        <f t="shared" si="17"/>
        <v>0</v>
      </c>
      <c r="AI135" s="190">
        <f t="shared" si="17"/>
        <v>0</v>
      </c>
      <c r="AJ135" s="190">
        <f t="shared" si="17"/>
        <v>0</v>
      </c>
      <c r="AK135" s="190">
        <f t="shared" si="17"/>
        <v>0</v>
      </c>
      <c r="AL135" s="190">
        <f t="shared" si="17"/>
        <v>0</v>
      </c>
      <c r="AM135" s="190">
        <f t="shared" si="17"/>
        <v>0</v>
      </c>
      <c r="AN135" s="190">
        <f t="shared" si="17"/>
        <v>0</v>
      </c>
      <c r="AO135" s="190">
        <f t="shared" si="17"/>
        <v>0</v>
      </c>
      <c r="AP135" s="190">
        <f t="shared" si="17"/>
        <v>0</v>
      </c>
      <c r="AQ135" s="190">
        <f t="shared" si="17"/>
        <v>0</v>
      </c>
      <c r="AR135" s="190">
        <f t="shared" si="17"/>
        <v>0</v>
      </c>
      <c r="AS135" s="190">
        <f t="shared" si="17"/>
        <v>0</v>
      </c>
      <c r="AT135" s="190">
        <f t="shared" si="17"/>
        <v>0</v>
      </c>
      <c r="AU135" s="190">
        <f t="shared" si="17"/>
        <v>0</v>
      </c>
      <c r="AV135" s="190">
        <f t="shared" si="17"/>
        <v>0</v>
      </c>
      <c r="AW135" s="190">
        <f t="shared" si="17"/>
        <v>0</v>
      </c>
      <c r="AX135" s="190">
        <f t="shared" si="17"/>
        <v>0</v>
      </c>
      <c r="AY135" s="190">
        <f t="shared" si="17"/>
        <v>0</v>
      </c>
      <c r="AZ135" s="190">
        <f t="shared" ref="AZ135" si="18">AZ132</f>
        <v>0</v>
      </c>
      <c r="BA135" s="190"/>
    </row>
    <row r="136" spans="1:53" s="1" customFormat="1" x14ac:dyDescent="0.25">
      <c r="B136" s="5"/>
      <c r="C136" s="16"/>
      <c r="D136" s="6"/>
      <c r="E136" s="492" t="s">
        <v>797</v>
      </c>
      <c r="F136" s="492" t="s">
        <v>330</v>
      </c>
      <c r="G136" s="492" t="s">
        <v>106</v>
      </c>
      <c r="H136" s="366">
        <f>SUM(I136:BA136)</f>
        <v>0</v>
      </c>
      <c r="I136" s="190">
        <f>(I132+I133)*I$3</f>
        <v>0</v>
      </c>
      <c r="J136" s="190">
        <f t="shared" ref="J136:AY136" si="19">(J132+J133)*J$3</f>
        <v>0</v>
      </c>
      <c r="K136" s="190">
        <f t="shared" si="19"/>
        <v>0</v>
      </c>
      <c r="L136" s="190">
        <f t="shared" si="19"/>
        <v>0</v>
      </c>
      <c r="M136" s="190">
        <f t="shared" si="19"/>
        <v>0</v>
      </c>
      <c r="N136" s="190">
        <f t="shared" si="19"/>
        <v>0</v>
      </c>
      <c r="O136" s="190">
        <f t="shared" si="19"/>
        <v>0</v>
      </c>
      <c r="P136" s="190">
        <f t="shared" si="19"/>
        <v>0</v>
      </c>
      <c r="Q136" s="190">
        <f t="shared" si="19"/>
        <v>0</v>
      </c>
      <c r="R136" s="190">
        <f t="shared" si="19"/>
        <v>0</v>
      </c>
      <c r="S136" s="190">
        <f t="shared" si="19"/>
        <v>0</v>
      </c>
      <c r="T136" s="190">
        <f t="shared" si="19"/>
        <v>0</v>
      </c>
      <c r="U136" s="190">
        <f t="shared" si="19"/>
        <v>0</v>
      </c>
      <c r="V136" s="190">
        <f t="shared" si="19"/>
        <v>0</v>
      </c>
      <c r="W136" s="190">
        <f t="shared" si="19"/>
        <v>0</v>
      </c>
      <c r="X136" s="190">
        <f t="shared" si="19"/>
        <v>0</v>
      </c>
      <c r="Y136" s="190">
        <f t="shared" si="19"/>
        <v>0</v>
      </c>
      <c r="Z136" s="190">
        <f t="shared" si="19"/>
        <v>0</v>
      </c>
      <c r="AA136" s="190">
        <f t="shared" si="19"/>
        <v>0</v>
      </c>
      <c r="AB136" s="190">
        <f t="shared" si="19"/>
        <v>0</v>
      </c>
      <c r="AC136" s="190">
        <f t="shared" si="19"/>
        <v>0</v>
      </c>
      <c r="AD136" s="190">
        <f t="shared" si="19"/>
        <v>0</v>
      </c>
      <c r="AE136" s="190">
        <f t="shared" si="19"/>
        <v>0</v>
      </c>
      <c r="AF136" s="190">
        <f t="shared" si="19"/>
        <v>0</v>
      </c>
      <c r="AG136" s="190">
        <f t="shared" si="19"/>
        <v>0</v>
      </c>
      <c r="AH136" s="190">
        <f t="shared" si="19"/>
        <v>0</v>
      </c>
      <c r="AI136" s="190">
        <f t="shared" si="19"/>
        <v>0</v>
      </c>
      <c r="AJ136" s="190">
        <f t="shared" si="19"/>
        <v>0</v>
      </c>
      <c r="AK136" s="190">
        <f t="shared" si="19"/>
        <v>0</v>
      </c>
      <c r="AL136" s="190">
        <f t="shared" si="19"/>
        <v>0</v>
      </c>
      <c r="AM136" s="190">
        <f t="shared" si="19"/>
        <v>0</v>
      </c>
      <c r="AN136" s="190">
        <f t="shared" si="19"/>
        <v>0</v>
      </c>
      <c r="AO136" s="190">
        <f t="shared" si="19"/>
        <v>0</v>
      </c>
      <c r="AP136" s="190">
        <f t="shared" si="19"/>
        <v>0</v>
      </c>
      <c r="AQ136" s="190">
        <f t="shared" si="19"/>
        <v>0</v>
      </c>
      <c r="AR136" s="190">
        <f t="shared" si="19"/>
        <v>0</v>
      </c>
      <c r="AS136" s="190">
        <f t="shared" si="19"/>
        <v>0</v>
      </c>
      <c r="AT136" s="190">
        <f t="shared" si="19"/>
        <v>0</v>
      </c>
      <c r="AU136" s="190">
        <f t="shared" si="19"/>
        <v>0</v>
      </c>
      <c r="AV136" s="190">
        <f t="shared" si="19"/>
        <v>0</v>
      </c>
      <c r="AW136" s="190">
        <f t="shared" si="19"/>
        <v>0</v>
      </c>
      <c r="AX136" s="190">
        <f t="shared" si="19"/>
        <v>0</v>
      </c>
      <c r="AY136" s="190">
        <f t="shared" si="19"/>
        <v>0</v>
      </c>
      <c r="AZ136" s="190">
        <f t="shared" ref="AZ136" si="20">(AZ132+AZ133)*AZ$3</f>
        <v>0</v>
      </c>
      <c r="BA136" s="190"/>
    </row>
    <row r="137" spans="1:53" x14ac:dyDescent="0.25">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row>
    <row r="138" spans="1:53" x14ac:dyDescent="0.25">
      <c r="A138" s="1" t="s">
        <v>798</v>
      </c>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row>
    <row r="139" spans="1:53" x14ac:dyDescent="0.25">
      <c r="E139" s="281"/>
      <c r="F139" s="281"/>
      <c r="G139" s="281"/>
      <c r="H139" s="68"/>
      <c r="I139" s="61"/>
      <c r="J139" s="67"/>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c r="AH139" s="61"/>
      <c r="AI139" s="61"/>
      <c r="AJ139" s="61"/>
      <c r="AK139" s="61"/>
      <c r="AL139" s="61"/>
      <c r="AM139" s="61"/>
      <c r="AN139" s="61"/>
      <c r="AO139" s="61"/>
      <c r="AP139" s="61"/>
      <c r="AQ139" s="61"/>
      <c r="AR139" s="61"/>
      <c r="AS139" s="61"/>
      <c r="AT139" s="61"/>
      <c r="AU139" s="61"/>
      <c r="AV139" s="61"/>
      <c r="AW139" s="61"/>
      <c r="AX139" s="61"/>
      <c r="AY139" s="61"/>
      <c r="AZ139" s="61"/>
      <c r="BA139" s="61"/>
    </row>
    <row r="140" spans="1:53" x14ac:dyDescent="0.25">
      <c r="C140" s="16" t="s">
        <v>799</v>
      </c>
      <c r="E140" s="281"/>
      <c r="F140" s="281"/>
      <c r="G140" s="281"/>
      <c r="H140" s="68"/>
      <c r="I140" s="61"/>
      <c r="J140" s="67"/>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1"/>
      <c r="AY140" s="61"/>
      <c r="AZ140" s="61"/>
      <c r="BA140" s="61"/>
    </row>
    <row r="141" spans="1:53" x14ac:dyDescent="0.25">
      <c r="E141" s="281"/>
      <c r="F141" s="281"/>
      <c r="G141" s="281"/>
      <c r="H141" s="68"/>
      <c r="I141" s="61"/>
      <c r="J141" s="67"/>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61"/>
      <c r="AQ141" s="61"/>
      <c r="AR141" s="61"/>
      <c r="AS141" s="61"/>
      <c r="AT141" s="61"/>
      <c r="AU141" s="61"/>
      <c r="AV141" s="61"/>
      <c r="AW141" s="61"/>
      <c r="AX141" s="61"/>
      <c r="AY141" s="61"/>
      <c r="AZ141" s="61"/>
      <c r="BA141" s="61"/>
    </row>
    <row r="142" spans="1:53" x14ac:dyDescent="0.25">
      <c r="E142" s="281" t="str">
        <f>'Stock Value'!E9</f>
        <v>Average Vehicle Occupancy -- Passenger Vehicles (all)</v>
      </c>
      <c r="F142" s="281" t="str">
        <f>'Stock Value'!F9</f>
        <v>USDOT BCA Guidance Feb 2021</v>
      </c>
      <c r="G142" s="281" t="str">
        <f>'Stock Value'!G9</f>
        <v>Passengers per Vehicle</v>
      </c>
      <c r="H142" s="68">
        <f>'Stock Value'!H9</f>
        <v>1.67</v>
      </c>
      <c r="I142" s="61"/>
      <c r="J142" s="67"/>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1"/>
      <c r="AS142" s="61"/>
      <c r="AT142" s="61"/>
      <c r="AU142" s="61"/>
      <c r="AV142" s="61"/>
      <c r="AW142" s="61"/>
      <c r="AX142" s="61"/>
      <c r="AY142" s="61"/>
      <c r="AZ142" s="61"/>
      <c r="BA142" s="61"/>
    </row>
    <row r="143" spans="1:53" x14ac:dyDescent="0.25">
      <c r="E143" s="281"/>
      <c r="F143" s="281"/>
      <c r="G143" s="281"/>
      <c r="H143" s="68"/>
      <c r="I143" s="61"/>
      <c r="J143" s="67"/>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1"/>
      <c r="AT143" s="61"/>
      <c r="AU143" s="61"/>
      <c r="AV143" s="61"/>
      <c r="AW143" s="61"/>
      <c r="AX143" s="61"/>
      <c r="AY143" s="61"/>
      <c r="AZ143" s="61"/>
      <c r="BA143" s="61"/>
    </row>
    <row r="144" spans="1:53" x14ac:dyDescent="0.25">
      <c r="E144" s="280" t="s">
        <v>800</v>
      </c>
      <c r="F144" s="447" t="s">
        <v>93</v>
      </c>
      <c r="G144" s="447" t="s">
        <v>801</v>
      </c>
      <c r="H144" s="68"/>
      <c r="I144" s="61">
        <f t="shared" ref="I144:AF144" si="21">I78/$H$142</f>
        <v>0</v>
      </c>
      <c r="J144" s="61">
        <f t="shared" si="21"/>
        <v>0</v>
      </c>
      <c r="K144" s="61">
        <f t="shared" si="21"/>
        <v>0</v>
      </c>
      <c r="L144" s="61">
        <f t="shared" si="21"/>
        <v>0</v>
      </c>
      <c r="M144" s="61">
        <f t="shared" si="21"/>
        <v>0</v>
      </c>
      <c r="N144" s="61">
        <f t="shared" si="21"/>
        <v>0</v>
      </c>
      <c r="O144" s="61">
        <f t="shared" si="21"/>
        <v>0</v>
      </c>
      <c r="P144" s="61">
        <f t="shared" si="21"/>
        <v>0</v>
      </c>
      <c r="Q144" s="61">
        <f t="shared" si="21"/>
        <v>0</v>
      </c>
      <c r="R144" s="61">
        <f t="shared" si="21"/>
        <v>0</v>
      </c>
      <c r="S144" s="61">
        <f t="shared" si="21"/>
        <v>0</v>
      </c>
      <c r="T144" s="61">
        <f t="shared" si="21"/>
        <v>0</v>
      </c>
      <c r="U144" s="61">
        <f t="shared" si="21"/>
        <v>0</v>
      </c>
      <c r="V144" s="61">
        <f t="shared" si="21"/>
        <v>0</v>
      </c>
      <c r="W144" s="61">
        <f t="shared" si="21"/>
        <v>0</v>
      </c>
      <c r="X144" s="61">
        <f t="shared" si="21"/>
        <v>0</v>
      </c>
      <c r="Y144" s="61">
        <f t="shared" si="21"/>
        <v>0</v>
      </c>
      <c r="Z144" s="61">
        <f t="shared" si="21"/>
        <v>0</v>
      </c>
      <c r="AA144" s="61">
        <f t="shared" si="21"/>
        <v>0</v>
      </c>
      <c r="AB144" s="61">
        <f t="shared" si="21"/>
        <v>0</v>
      </c>
      <c r="AC144" s="61">
        <f t="shared" si="21"/>
        <v>0</v>
      </c>
      <c r="AD144" s="61">
        <f t="shared" si="21"/>
        <v>0</v>
      </c>
      <c r="AE144" s="61">
        <f t="shared" si="21"/>
        <v>0</v>
      </c>
      <c r="AF144" s="61">
        <f t="shared" si="21"/>
        <v>0</v>
      </c>
      <c r="AG144" s="61">
        <f t="shared" ref="AG144:AY144" si="22">AG85/$H$142</f>
        <v>0</v>
      </c>
      <c r="AH144" s="61">
        <f t="shared" si="22"/>
        <v>0</v>
      </c>
      <c r="AI144" s="61">
        <f t="shared" si="22"/>
        <v>0</v>
      </c>
      <c r="AJ144" s="61">
        <f t="shared" si="22"/>
        <v>0</v>
      </c>
      <c r="AK144" s="61">
        <f t="shared" si="22"/>
        <v>0</v>
      </c>
      <c r="AL144" s="61">
        <f t="shared" si="22"/>
        <v>0</v>
      </c>
      <c r="AM144" s="61">
        <f t="shared" si="22"/>
        <v>0</v>
      </c>
      <c r="AN144" s="61">
        <f t="shared" si="22"/>
        <v>0</v>
      </c>
      <c r="AO144" s="61">
        <f t="shared" si="22"/>
        <v>0</v>
      </c>
      <c r="AP144" s="61">
        <f t="shared" si="22"/>
        <v>0</v>
      </c>
      <c r="AQ144" s="61">
        <f t="shared" si="22"/>
        <v>0</v>
      </c>
      <c r="AR144" s="61">
        <f t="shared" si="22"/>
        <v>0</v>
      </c>
      <c r="AS144" s="61">
        <f t="shared" si="22"/>
        <v>0</v>
      </c>
      <c r="AT144" s="61">
        <f t="shared" si="22"/>
        <v>0</v>
      </c>
      <c r="AU144" s="61">
        <f t="shared" si="22"/>
        <v>0</v>
      </c>
      <c r="AV144" s="61">
        <f t="shared" si="22"/>
        <v>0</v>
      </c>
      <c r="AW144" s="61">
        <f t="shared" si="22"/>
        <v>0</v>
      </c>
      <c r="AX144" s="61">
        <f t="shared" si="22"/>
        <v>0</v>
      </c>
      <c r="AY144" s="61">
        <f t="shared" si="22"/>
        <v>0</v>
      </c>
      <c r="AZ144" s="61">
        <f t="shared" ref="AZ144" si="23">AZ85/$H$142</f>
        <v>0</v>
      </c>
      <c r="BA144" s="61"/>
    </row>
    <row r="145" spans="1:16384" x14ac:dyDescent="0.25">
      <c r="E145" s="447" t="s">
        <v>802</v>
      </c>
      <c r="F145" s="447" t="s">
        <v>93</v>
      </c>
      <c r="G145" s="447" t="s">
        <v>801</v>
      </c>
      <c r="H145" s="277"/>
      <c r="I145" s="61">
        <f t="shared" ref="I145:AF145" si="24">I79/$H$142</f>
        <v>0</v>
      </c>
      <c r="J145" s="61">
        <f t="shared" si="24"/>
        <v>0</v>
      </c>
      <c r="K145" s="61">
        <f t="shared" si="24"/>
        <v>0</v>
      </c>
      <c r="L145" s="61">
        <f t="shared" si="24"/>
        <v>0</v>
      </c>
      <c r="M145" s="61">
        <f t="shared" si="24"/>
        <v>0</v>
      </c>
      <c r="N145" s="61">
        <f t="shared" si="24"/>
        <v>0</v>
      </c>
      <c r="O145" s="61">
        <f t="shared" si="24"/>
        <v>0</v>
      </c>
      <c r="P145" s="61">
        <f t="shared" si="24"/>
        <v>0</v>
      </c>
      <c r="Q145" s="61">
        <f t="shared" si="24"/>
        <v>0</v>
      </c>
      <c r="R145" s="61">
        <f t="shared" si="24"/>
        <v>0</v>
      </c>
      <c r="S145" s="61">
        <f t="shared" si="24"/>
        <v>0</v>
      </c>
      <c r="T145" s="61">
        <f t="shared" si="24"/>
        <v>0</v>
      </c>
      <c r="U145" s="61">
        <f t="shared" si="24"/>
        <v>0</v>
      </c>
      <c r="V145" s="61">
        <f t="shared" si="24"/>
        <v>0</v>
      </c>
      <c r="W145" s="61">
        <f t="shared" si="24"/>
        <v>0</v>
      </c>
      <c r="X145" s="61">
        <f t="shared" si="24"/>
        <v>0</v>
      </c>
      <c r="Y145" s="61">
        <f t="shared" si="24"/>
        <v>0</v>
      </c>
      <c r="Z145" s="61">
        <f t="shared" si="24"/>
        <v>0</v>
      </c>
      <c r="AA145" s="61">
        <f t="shared" si="24"/>
        <v>0</v>
      </c>
      <c r="AB145" s="61">
        <f t="shared" si="24"/>
        <v>0</v>
      </c>
      <c r="AC145" s="61">
        <f t="shared" si="24"/>
        <v>0</v>
      </c>
      <c r="AD145" s="61">
        <f t="shared" si="24"/>
        <v>0</v>
      </c>
      <c r="AE145" s="61">
        <f t="shared" si="24"/>
        <v>0</v>
      </c>
      <c r="AF145" s="61">
        <f t="shared" si="24"/>
        <v>0</v>
      </c>
      <c r="AG145" s="61">
        <f t="shared" ref="AG145:AY145" si="25">AG86/$H$142</f>
        <v>0</v>
      </c>
      <c r="AH145" s="61">
        <f t="shared" si="25"/>
        <v>0</v>
      </c>
      <c r="AI145" s="61">
        <f t="shared" si="25"/>
        <v>0</v>
      </c>
      <c r="AJ145" s="61">
        <f t="shared" si="25"/>
        <v>0</v>
      </c>
      <c r="AK145" s="61">
        <f t="shared" si="25"/>
        <v>0</v>
      </c>
      <c r="AL145" s="61">
        <f t="shared" si="25"/>
        <v>0</v>
      </c>
      <c r="AM145" s="61">
        <f t="shared" si="25"/>
        <v>0</v>
      </c>
      <c r="AN145" s="61">
        <f t="shared" si="25"/>
        <v>0</v>
      </c>
      <c r="AO145" s="61">
        <f t="shared" si="25"/>
        <v>0</v>
      </c>
      <c r="AP145" s="61">
        <f t="shared" si="25"/>
        <v>0</v>
      </c>
      <c r="AQ145" s="61">
        <f t="shared" si="25"/>
        <v>0</v>
      </c>
      <c r="AR145" s="61">
        <f t="shared" si="25"/>
        <v>0</v>
      </c>
      <c r="AS145" s="61">
        <f t="shared" si="25"/>
        <v>0</v>
      </c>
      <c r="AT145" s="61">
        <f t="shared" si="25"/>
        <v>0</v>
      </c>
      <c r="AU145" s="61">
        <f t="shared" si="25"/>
        <v>0</v>
      </c>
      <c r="AV145" s="61">
        <f t="shared" si="25"/>
        <v>0</v>
      </c>
      <c r="AW145" s="61">
        <f t="shared" si="25"/>
        <v>0</v>
      </c>
      <c r="AX145" s="61">
        <f t="shared" si="25"/>
        <v>0</v>
      </c>
      <c r="AY145" s="61">
        <f t="shared" si="25"/>
        <v>0</v>
      </c>
      <c r="AZ145" s="61">
        <f t="shared" ref="AZ145" si="26">AZ86/$H$142</f>
        <v>0</v>
      </c>
      <c r="BA145" s="61"/>
    </row>
    <row r="146" spans="1:16384" x14ac:dyDescent="0.25">
      <c r="F146" s="447"/>
      <c r="G146" s="447"/>
      <c r="H146" s="277"/>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1"/>
      <c r="AT146" s="61"/>
      <c r="AU146" s="61"/>
      <c r="AV146" s="61"/>
      <c r="AW146" s="61"/>
      <c r="AX146" s="61"/>
      <c r="AY146" s="61"/>
      <c r="AZ146" s="61"/>
      <c r="BA146" s="61"/>
    </row>
    <row r="147" spans="1:16384" x14ac:dyDescent="0.25">
      <c r="E147" s="280" t="s">
        <v>803</v>
      </c>
      <c r="F147" s="447" t="s">
        <v>93</v>
      </c>
      <c r="G147" s="447" t="s">
        <v>801</v>
      </c>
      <c r="H147" s="68"/>
      <c r="I147" s="61">
        <f>I125/$H$142</f>
        <v>0</v>
      </c>
      <c r="J147" s="61">
        <f t="shared" ref="J147:AY147" si="27">J125/$H$142</f>
        <v>0</v>
      </c>
      <c r="K147" s="61">
        <f t="shared" si="27"/>
        <v>0</v>
      </c>
      <c r="L147" s="61">
        <f t="shared" si="27"/>
        <v>0</v>
      </c>
      <c r="M147" s="61">
        <f t="shared" si="27"/>
        <v>0</v>
      </c>
      <c r="N147" s="61">
        <f t="shared" si="27"/>
        <v>0</v>
      </c>
      <c r="O147" s="61">
        <f t="shared" si="27"/>
        <v>0</v>
      </c>
      <c r="P147" s="61">
        <f t="shared" si="27"/>
        <v>0</v>
      </c>
      <c r="Q147" s="61">
        <f t="shared" si="27"/>
        <v>0</v>
      </c>
      <c r="R147" s="61">
        <f t="shared" si="27"/>
        <v>0</v>
      </c>
      <c r="S147" s="61">
        <f t="shared" si="27"/>
        <v>0</v>
      </c>
      <c r="T147" s="61">
        <f t="shared" si="27"/>
        <v>0</v>
      </c>
      <c r="U147" s="61">
        <f t="shared" si="27"/>
        <v>0</v>
      </c>
      <c r="V147" s="61">
        <f t="shared" si="27"/>
        <v>0</v>
      </c>
      <c r="W147" s="61">
        <f t="shared" si="27"/>
        <v>0</v>
      </c>
      <c r="X147" s="61">
        <f t="shared" si="27"/>
        <v>0</v>
      </c>
      <c r="Y147" s="61">
        <f t="shared" si="27"/>
        <v>0</v>
      </c>
      <c r="Z147" s="61">
        <f t="shared" si="27"/>
        <v>0</v>
      </c>
      <c r="AA147" s="61">
        <f t="shared" si="27"/>
        <v>0</v>
      </c>
      <c r="AB147" s="61">
        <f t="shared" si="27"/>
        <v>0</v>
      </c>
      <c r="AC147" s="61">
        <f t="shared" si="27"/>
        <v>0</v>
      </c>
      <c r="AD147" s="61">
        <f t="shared" si="27"/>
        <v>0</v>
      </c>
      <c r="AE147" s="61">
        <f t="shared" si="27"/>
        <v>0</v>
      </c>
      <c r="AF147" s="61">
        <f t="shared" si="27"/>
        <v>0</v>
      </c>
      <c r="AG147" s="61">
        <f t="shared" si="27"/>
        <v>0</v>
      </c>
      <c r="AH147" s="61">
        <f t="shared" si="27"/>
        <v>0</v>
      </c>
      <c r="AI147" s="61">
        <f t="shared" si="27"/>
        <v>0</v>
      </c>
      <c r="AJ147" s="61">
        <f t="shared" si="27"/>
        <v>0</v>
      </c>
      <c r="AK147" s="61">
        <f t="shared" si="27"/>
        <v>0</v>
      </c>
      <c r="AL147" s="61">
        <f t="shared" si="27"/>
        <v>0</v>
      </c>
      <c r="AM147" s="61">
        <f t="shared" si="27"/>
        <v>0</v>
      </c>
      <c r="AN147" s="61">
        <f t="shared" si="27"/>
        <v>0</v>
      </c>
      <c r="AO147" s="61">
        <f t="shared" si="27"/>
        <v>0</v>
      </c>
      <c r="AP147" s="61">
        <f t="shared" si="27"/>
        <v>0</v>
      </c>
      <c r="AQ147" s="61">
        <f t="shared" si="27"/>
        <v>0</v>
      </c>
      <c r="AR147" s="61">
        <f t="shared" si="27"/>
        <v>0</v>
      </c>
      <c r="AS147" s="61">
        <f t="shared" si="27"/>
        <v>0</v>
      </c>
      <c r="AT147" s="61">
        <f t="shared" si="27"/>
        <v>0</v>
      </c>
      <c r="AU147" s="61">
        <f t="shared" si="27"/>
        <v>0</v>
      </c>
      <c r="AV147" s="61">
        <f t="shared" si="27"/>
        <v>0</v>
      </c>
      <c r="AW147" s="61">
        <f t="shared" si="27"/>
        <v>0</v>
      </c>
      <c r="AX147" s="61">
        <f t="shared" si="27"/>
        <v>0</v>
      </c>
      <c r="AY147" s="61">
        <f t="shared" si="27"/>
        <v>0</v>
      </c>
      <c r="AZ147" s="61">
        <f t="shared" ref="AZ147" si="28">AZ125/$H$142</f>
        <v>0</v>
      </c>
      <c r="BA147" s="61"/>
    </row>
    <row r="148" spans="1:16384" x14ac:dyDescent="0.25">
      <c r="E148" s="447" t="s">
        <v>804</v>
      </c>
      <c r="F148" s="447" t="s">
        <v>93</v>
      </c>
      <c r="G148" s="447" t="s">
        <v>801</v>
      </c>
      <c r="H148" s="277"/>
      <c r="I148" s="61">
        <f>I126/$H$142</f>
        <v>0</v>
      </c>
      <c r="J148" s="61">
        <f t="shared" ref="J148:AY148" si="29">J126/$H$142</f>
        <v>0</v>
      </c>
      <c r="K148" s="61">
        <f t="shared" si="29"/>
        <v>0</v>
      </c>
      <c r="L148" s="61">
        <f t="shared" si="29"/>
        <v>0</v>
      </c>
      <c r="M148" s="61">
        <f t="shared" si="29"/>
        <v>0</v>
      </c>
      <c r="N148" s="61">
        <f t="shared" si="29"/>
        <v>0</v>
      </c>
      <c r="O148" s="61">
        <f t="shared" si="29"/>
        <v>0</v>
      </c>
      <c r="P148" s="61">
        <f t="shared" si="29"/>
        <v>0</v>
      </c>
      <c r="Q148" s="61">
        <f t="shared" si="29"/>
        <v>0</v>
      </c>
      <c r="R148" s="61">
        <f t="shared" si="29"/>
        <v>0</v>
      </c>
      <c r="S148" s="61">
        <f t="shared" si="29"/>
        <v>0</v>
      </c>
      <c r="T148" s="61">
        <f t="shared" si="29"/>
        <v>0</v>
      </c>
      <c r="U148" s="61">
        <f t="shared" si="29"/>
        <v>0</v>
      </c>
      <c r="V148" s="61">
        <f t="shared" si="29"/>
        <v>0</v>
      </c>
      <c r="W148" s="61">
        <f t="shared" si="29"/>
        <v>0</v>
      </c>
      <c r="X148" s="61">
        <f t="shared" si="29"/>
        <v>0</v>
      </c>
      <c r="Y148" s="61">
        <f t="shared" si="29"/>
        <v>0</v>
      </c>
      <c r="Z148" s="61">
        <f t="shared" si="29"/>
        <v>0</v>
      </c>
      <c r="AA148" s="61">
        <f t="shared" si="29"/>
        <v>0</v>
      </c>
      <c r="AB148" s="61">
        <f t="shared" si="29"/>
        <v>0</v>
      </c>
      <c r="AC148" s="61">
        <f t="shared" si="29"/>
        <v>0</v>
      </c>
      <c r="AD148" s="61">
        <f t="shared" si="29"/>
        <v>0</v>
      </c>
      <c r="AE148" s="61">
        <f t="shared" si="29"/>
        <v>0</v>
      </c>
      <c r="AF148" s="61">
        <f t="shared" si="29"/>
        <v>0</v>
      </c>
      <c r="AG148" s="61">
        <f t="shared" si="29"/>
        <v>0</v>
      </c>
      <c r="AH148" s="61">
        <f t="shared" si="29"/>
        <v>0</v>
      </c>
      <c r="AI148" s="61">
        <f t="shared" si="29"/>
        <v>0</v>
      </c>
      <c r="AJ148" s="61">
        <f t="shared" si="29"/>
        <v>0</v>
      </c>
      <c r="AK148" s="61">
        <f t="shared" si="29"/>
        <v>0</v>
      </c>
      <c r="AL148" s="61">
        <f t="shared" si="29"/>
        <v>0</v>
      </c>
      <c r="AM148" s="61">
        <f t="shared" si="29"/>
        <v>0</v>
      </c>
      <c r="AN148" s="61">
        <f t="shared" si="29"/>
        <v>0</v>
      </c>
      <c r="AO148" s="61">
        <f t="shared" si="29"/>
        <v>0</v>
      </c>
      <c r="AP148" s="61">
        <f t="shared" si="29"/>
        <v>0</v>
      </c>
      <c r="AQ148" s="61">
        <f t="shared" si="29"/>
        <v>0</v>
      </c>
      <c r="AR148" s="61">
        <f t="shared" si="29"/>
        <v>0</v>
      </c>
      <c r="AS148" s="61">
        <f t="shared" si="29"/>
        <v>0</v>
      </c>
      <c r="AT148" s="61">
        <f t="shared" si="29"/>
        <v>0</v>
      </c>
      <c r="AU148" s="61">
        <f t="shared" si="29"/>
        <v>0</v>
      </c>
      <c r="AV148" s="61">
        <f t="shared" si="29"/>
        <v>0</v>
      </c>
      <c r="AW148" s="61">
        <f t="shared" si="29"/>
        <v>0</v>
      </c>
      <c r="AX148" s="61">
        <f t="shared" si="29"/>
        <v>0</v>
      </c>
      <c r="AY148" s="61">
        <f t="shared" si="29"/>
        <v>0</v>
      </c>
      <c r="AZ148" s="61">
        <f t="shared" ref="AZ148" si="30">AZ126/$H$142</f>
        <v>0</v>
      </c>
      <c r="BA148" s="61"/>
    </row>
    <row r="149" spans="1:16384" x14ac:dyDescent="0.25">
      <c r="F149" s="447"/>
      <c r="G149" s="447"/>
      <c r="H149" s="277"/>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61"/>
      <c r="AQ149" s="61"/>
      <c r="AR149" s="61"/>
      <c r="AS149" s="61"/>
      <c r="AT149" s="61"/>
      <c r="AU149" s="61"/>
      <c r="AV149" s="61"/>
      <c r="AW149" s="61"/>
      <c r="AX149" s="61"/>
      <c r="AY149" s="61"/>
      <c r="AZ149" s="61"/>
      <c r="BA149" s="61"/>
    </row>
    <row r="150" spans="1:16384" x14ac:dyDescent="0.25">
      <c r="E150" s="447" t="s">
        <v>805</v>
      </c>
      <c r="F150" s="447" t="s">
        <v>93</v>
      </c>
      <c r="G150" s="447" t="s">
        <v>801</v>
      </c>
      <c r="H150" s="207"/>
      <c r="I150" s="782">
        <f>SUM(I144,I147)</f>
        <v>0</v>
      </c>
      <c r="J150" s="782">
        <f t="shared" ref="J150:AY150" si="31">J144+J147</f>
        <v>0</v>
      </c>
      <c r="K150" s="782">
        <f t="shared" si="31"/>
        <v>0</v>
      </c>
      <c r="L150" s="782">
        <f t="shared" si="31"/>
        <v>0</v>
      </c>
      <c r="M150" s="782">
        <f t="shared" si="31"/>
        <v>0</v>
      </c>
      <c r="N150" s="782">
        <f t="shared" si="31"/>
        <v>0</v>
      </c>
      <c r="O150" s="782">
        <f t="shared" si="31"/>
        <v>0</v>
      </c>
      <c r="P150" s="782">
        <f t="shared" si="31"/>
        <v>0</v>
      </c>
      <c r="Q150" s="782">
        <f t="shared" si="31"/>
        <v>0</v>
      </c>
      <c r="R150" s="782">
        <f t="shared" si="31"/>
        <v>0</v>
      </c>
      <c r="S150" s="782">
        <f t="shared" si="31"/>
        <v>0</v>
      </c>
      <c r="T150" s="782">
        <f t="shared" si="31"/>
        <v>0</v>
      </c>
      <c r="U150" s="782">
        <f t="shared" si="31"/>
        <v>0</v>
      </c>
      <c r="V150" s="782">
        <f t="shared" si="31"/>
        <v>0</v>
      </c>
      <c r="W150" s="782">
        <f t="shared" si="31"/>
        <v>0</v>
      </c>
      <c r="X150" s="782">
        <f t="shared" si="31"/>
        <v>0</v>
      </c>
      <c r="Y150" s="782">
        <f t="shared" si="31"/>
        <v>0</v>
      </c>
      <c r="Z150" s="782">
        <f t="shared" si="31"/>
        <v>0</v>
      </c>
      <c r="AA150" s="782">
        <f t="shared" si="31"/>
        <v>0</v>
      </c>
      <c r="AB150" s="782">
        <f t="shared" si="31"/>
        <v>0</v>
      </c>
      <c r="AC150" s="782">
        <f t="shared" si="31"/>
        <v>0</v>
      </c>
      <c r="AD150" s="782">
        <f t="shared" si="31"/>
        <v>0</v>
      </c>
      <c r="AE150" s="782">
        <f t="shared" si="31"/>
        <v>0</v>
      </c>
      <c r="AF150" s="782">
        <f t="shared" si="31"/>
        <v>0</v>
      </c>
      <c r="AG150" s="782">
        <f t="shared" si="31"/>
        <v>0</v>
      </c>
      <c r="AH150" s="782">
        <f t="shared" si="31"/>
        <v>0</v>
      </c>
      <c r="AI150" s="782">
        <f t="shared" si="31"/>
        <v>0</v>
      </c>
      <c r="AJ150" s="782">
        <f t="shared" si="31"/>
        <v>0</v>
      </c>
      <c r="AK150" s="782">
        <f t="shared" si="31"/>
        <v>0</v>
      </c>
      <c r="AL150" s="782">
        <f t="shared" si="31"/>
        <v>0</v>
      </c>
      <c r="AM150" s="782">
        <f t="shared" si="31"/>
        <v>0</v>
      </c>
      <c r="AN150" s="782">
        <f t="shared" si="31"/>
        <v>0</v>
      </c>
      <c r="AO150" s="782">
        <f t="shared" si="31"/>
        <v>0</v>
      </c>
      <c r="AP150" s="782">
        <f t="shared" si="31"/>
        <v>0</v>
      </c>
      <c r="AQ150" s="782">
        <f t="shared" si="31"/>
        <v>0</v>
      </c>
      <c r="AR150" s="782">
        <f t="shared" si="31"/>
        <v>0</v>
      </c>
      <c r="AS150" s="782">
        <f t="shared" si="31"/>
        <v>0</v>
      </c>
      <c r="AT150" s="782">
        <f t="shared" si="31"/>
        <v>0</v>
      </c>
      <c r="AU150" s="782">
        <f t="shared" si="31"/>
        <v>0</v>
      </c>
      <c r="AV150" s="782">
        <f t="shared" si="31"/>
        <v>0</v>
      </c>
      <c r="AW150" s="782">
        <f t="shared" si="31"/>
        <v>0</v>
      </c>
      <c r="AX150" s="782">
        <f t="shared" si="31"/>
        <v>0</v>
      </c>
      <c r="AY150" s="782">
        <f t="shared" si="31"/>
        <v>0</v>
      </c>
      <c r="AZ150" s="782">
        <f t="shared" ref="AZ150" si="32">AZ144+AZ147</f>
        <v>0</v>
      </c>
      <c r="BA150" s="61"/>
    </row>
    <row r="151" spans="1:16384" x14ac:dyDescent="0.25">
      <c r="E151" s="447" t="s">
        <v>806</v>
      </c>
      <c r="F151" s="447" t="s">
        <v>93</v>
      </c>
      <c r="G151" s="447" t="s">
        <v>801</v>
      </c>
      <c r="H151" s="207"/>
      <c r="I151" s="782">
        <f>SUM(I144:I145,I147:I148)*I$3</f>
        <v>0</v>
      </c>
      <c r="J151" s="782">
        <f t="shared" ref="J151:AY151" si="33">SUM(J144:J145,J147:J148)*J$3</f>
        <v>0</v>
      </c>
      <c r="K151" s="782">
        <f t="shared" si="33"/>
        <v>0</v>
      </c>
      <c r="L151" s="782">
        <f t="shared" si="33"/>
        <v>0</v>
      </c>
      <c r="M151" s="782">
        <f t="shared" si="33"/>
        <v>0</v>
      </c>
      <c r="N151" s="782">
        <f t="shared" si="33"/>
        <v>0</v>
      </c>
      <c r="O151" s="782">
        <f t="shared" si="33"/>
        <v>0</v>
      </c>
      <c r="P151" s="782">
        <f t="shared" si="33"/>
        <v>0</v>
      </c>
      <c r="Q151" s="782">
        <f t="shared" si="33"/>
        <v>0</v>
      </c>
      <c r="R151" s="782">
        <f t="shared" si="33"/>
        <v>0</v>
      </c>
      <c r="S151" s="782">
        <f t="shared" si="33"/>
        <v>0</v>
      </c>
      <c r="T151" s="782">
        <f t="shared" si="33"/>
        <v>0</v>
      </c>
      <c r="U151" s="782">
        <f t="shared" si="33"/>
        <v>0</v>
      </c>
      <c r="V151" s="782">
        <f t="shared" si="33"/>
        <v>0</v>
      </c>
      <c r="W151" s="782">
        <f t="shared" si="33"/>
        <v>0</v>
      </c>
      <c r="X151" s="782">
        <f t="shared" si="33"/>
        <v>0</v>
      </c>
      <c r="Y151" s="782">
        <f t="shared" si="33"/>
        <v>0</v>
      </c>
      <c r="Z151" s="782">
        <f t="shared" si="33"/>
        <v>0</v>
      </c>
      <c r="AA151" s="782">
        <f t="shared" si="33"/>
        <v>0</v>
      </c>
      <c r="AB151" s="782">
        <f t="shared" si="33"/>
        <v>0</v>
      </c>
      <c r="AC151" s="782">
        <f t="shared" si="33"/>
        <v>0</v>
      </c>
      <c r="AD151" s="782">
        <f t="shared" si="33"/>
        <v>0</v>
      </c>
      <c r="AE151" s="782">
        <f t="shared" si="33"/>
        <v>0</v>
      </c>
      <c r="AF151" s="782">
        <f t="shared" si="33"/>
        <v>0</v>
      </c>
      <c r="AG151" s="782">
        <f t="shared" si="33"/>
        <v>0</v>
      </c>
      <c r="AH151" s="782">
        <f t="shared" si="33"/>
        <v>0</v>
      </c>
      <c r="AI151" s="782">
        <f t="shared" si="33"/>
        <v>0</v>
      </c>
      <c r="AJ151" s="782">
        <f t="shared" si="33"/>
        <v>0</v>
      </c>
      <c r="AK151" s="782">
        <f t="shared" si="33"/>
        <v>0</v>
      </c>
      <c r="AL151" s="782">
        <f t="shared" si="33"/>
        <v>0</v>
      </c>
      <c r="AM151" s="782">
        <f t="shared" si="33"/>
        <v>0</v>
      </c>
      <c r="AN151" s="782">
        <f t="shared" si="33"/>
        <v>0</v>
      </c>
      <c r="AO151" s="782">
        <f t="shared" si="33"/>
        <v>0</v>
      </c>
      <c r="AP151" s="782">
        <f t="shared" si="33"/>
        <v>0</v>
      </c>
      <c r="AQ151" s="782">
        <f t="shared" si="33"/>
        <v>0</v>
      </c>
      <c r="AR151" s="782">
        <f t="shared" si="33"/>
        <v>0</v>
      </c>
      <c r="AS151" s="782">
        <f t="shared" si="33"/>
        <v>0</v>
      </c>
      <c r="AT151" s="782">
        <f t="shared" si="33"/>
        <v>0</v>
      </c>
      <c r="AU151" s="782">
        <f t="shared" si="33"/>
        <v>0</v>
      </c>
      <c r="AV151" s="782">
        <f t="shared" si="33"/>
        <v>0</v>
      </c>
      <c r="AW151" s="782">
        <f t="shared" si="33"/>
        <v>0</v>
      </c>
      <c r="AX151" s="782">
        <f t="shared" si="33"/>
        <v>0</v>
      </c>
      <c r="AY151" s="782">
        <f t="shared" si="33"/>
        <v>0</v>
      </c>
      <c r="AZ151" s="782">
        <f t="shared" ref="AZ151" si="34">SUM(AZ144:AZ145,AZ147:AZ148)*AZ$3</f>
        <v>0</v>
      </c>
      <c r="BA151" s="61"/>
    </row>
    <row r="152" spans="1:16384" x14ac:dyDescent="0.25">
      <c r="E152" s="492"/>
      <c r="F152" s="492"/>
      <c r="G152" s="492"/>
      <c r="H152" s="357"/>
      <c r="I152" s="358"/>
      <c r="J152" s="358"/>
      <c r="K152" s="358"/>
      <c r="L152" s="358"/>
      <c r="M152" s="358"/>
      <c r="N152" s="358"/>
      <c r="O152" s="358"/>
      <c r="P152" s="358"/>
      <c r="Q152" s="358"/>
      <c r="R152" s="358"/>
      <c r="S152" s="358"/>
      <c r="T152" s="358"/>
      <c r="U152" s="358"/>
      <c r="V152" s="358"/>
      <c r="W152" s="358"/>
      <c r="X152" s="358"/>
      <c r="Y152" s="358"/>
      <c r="Z152" s="358"/>
      <c r="AA152" s="358"/>
      <c r="AB152" s="358"/>
      <c r="AC152" s="358"/>
      <c r="AD152" s="358"/>
      <c r="AE152" s="358"/>
      <c r="AF152" s="358"/>
      <c r="AG152" s="358"/>
      <c r="AH152" s="358"/>
      <c r="AI152" s="358"/>
      <c r="AJ152" s="358"/>
      <c r="AK152" s="358"/>
      <c r="AL152" s="358"/>
      <c r="AM152" s="358"/>
      <c r="AN152" s="358"/>
      <c r="AO152" s="358"/>
      <c r="AP152" s="358"/>
      <c r="AQ152" s="358"/>
      <c r="AR152" s="358"/>
      <c r="AS152" s="358"/>
      <c r="AT152" s="358"/>
      <c r="AU152" s="358"/>
      <c r="AV152" s="358"/>
      <c r="AW152" s="358"/>
      <c r="AX152" s="358"/>
      <c r="AY152" s="358"/>
      <c r="AZ152" s="358"/>
      <c r="BA152" s="61"/>
    </row>
    <row r="153" spans="1:16384" s="17" customFormat="1" x14ac:dyDescent="0.25">
      <c r="A153" s="27"/>
      <c r="B153" s="99"/>
      <c r="C153" s="130"/>
      <c r="D153" s="64"/>
      <c r="E153" s="447" t="s">
        <v>807</v>
      </c>
      <c r="F153" s="447" t="s">
        <v>93</v>
      </c>
      <c r="G153" s="447" t="s">
        <v>801</v>
      </c>
      <c r="H153" s="277"/>
      <c r="I153" s="782">
        <f>I145+I148</f>
        <v>0</v>
      </c>
      <c r="J153" s="782">
        <f t="shared" ref="J153:AZ153" si="35">J145+J148</f>
        <v>0</v>
      </c>
      <c r="K153" s="782">
        <f t="shared" si="35"/>
        <v>0</v>
      </c>
      <c r="L153" s="782">
        <f t="shared" si="35"/>
        <v>0</v>
      </c>
      <c r="M153" s="782">
        <f t="shared" si="35"/>
        <v>0</v>
      </c>
      <c r="N153" s="782">
        <f t="shared" si="35"/>
        <v>0</v>
      </c>
      <c r="O153" s="782">
        <f t="shared" si="35"/>
        <v>0</v>
      </c>
      <c r="P153" s="782">
        <f t="shared" si="35"/>
        <v>0</v>
      </c>
      <c r="Q153" s="782">
        <f t="shared" si="35"/>
        <v>0</v>
      </c>
      <c r="R153" s="782">
        <f t="shared" si="35"/>
        <v>0</v>
      </c>
      <c r="S153" s="782">
        <f t="shared" si="35"/>
        <v>0</v>
      </c>
      <c r="T153" s="782">
        <f t="shared" si="35"/>
        <v>0</v>
      </c>
      <c r="U153" s="782">
        <f t="shared" si="35"/>
        <v>0</v>
      </c>
      <c r="V153" s="782">
        <f t="shared" si="35"/>
        <v>0</v>
      </c>
      <c r="W153" s="782">
        <f t="shared" si="35"/>
        <v>0</v>
      </c>
      <c r="X153" s="782">
        <f t="shared" si="35"/>
        <v>0</v>
      </c>
      <c r="Y153" s="782">
        <f t="shared" si="35"/>
        <v>0</v>
      </c>
      <c r="Z153" s="782">
        <f t="shared" si="35"/>
        <v>0</v>
      </c>
      <c r="AA153" s="782">
        <f t="shared" si="35"/>
        <v>0</v>
      </c>
      <c r="AB153" s="782">
        <f t="shared" si="35"/>
        <v>0</v>
      </c>
      <c r="AC153" s="782">
        <f t="shared" si="35"/>
        <v>0</v>
      </c>
      <c r="AD153" s="782">
        <f t="shared" si="35"/>
        <v>0</v>
      </c>
      <c r="AE153" s="782">
        <f t="shared" si="35"/>
        <v>0</v>
      </c>
      <c r="AF153" s="782">
        <f t="shared" si="35"/>
        <v>0</v>
      </c>
      <c r="AG153" s="782">
        <f t="shared" si="35"/>
        <v>0</v>
      </c>
      <c r="AH153" s="782">
        <f t="shared" si="35"/>
        <v>0</v>
      </c>
      <c r="AI153" s="782">
        <f t="shared" si="35"/>
        <v>0</v>
      </c>
      <c r="AJ153" s="782">
        <f t="shared" si="35"/>
        <v>0</v>
      </c>
      <c r="AK153" s="782">
        <f t="shared" si="35"/>
        <v>0</v>
      </c>
      <c r="AL153" s="782">
        <f t="shared" si="35"/>
        <v>0</v>
      </c>
      <c r="AM153" s="782">
        <f t="shared" si="35"/>
        <v>0</v>
      </c>
      <c r="AN153" s="782">
        <f t="shared" si="35"/>
        <v>0</v>
      </c>
      <c r="AO153" s="782">
        <f t="shared" si="35"/>
        <v>0</v>
      </c>
      <c r="AP153" s="782">
        <f t="shared" si="35"/>
        <v>0</v>
      </c>
      <c r="AQ153" s="782">
        <f t="shared" si="35"/>
        <v>0</v>
      </c>
      <c r="AR153" s="782">
        <f t="shared" si="35"/>
        <v>0</v>
      </c>
      <c r="AS153" s="782">
        <f t="shared" si="35"/>
        <v>0</v>
      </c>
      <c r="AT153" s="782">
        <f t="shared" si="35"/>
        <v>0</v>
      </c>
      <c r="AU153" s="782">
        <f t="shared" si="35"/>
        <v>0</v>
      </c>
      <c r="AV153" s="782">
        <f t="shared" si="35"/>
        <v>0</v>
      </c>
      <c r="AW153" s="782">
        <f t="shared" si="35"/>
        <v>0</v>
      </c>
      <c r="AX153" s="782">
        <f t="shared" si="35"/>
        <v>0</v>
      </c>
      <c r="AY153" s="782">
        <f t="shared" si="35"/>
        <v>0</v>
      </c>
      <c r="AZ153" s="782">
        <f t="shared" si="35"/>
        <v>0</v>
      </c>
      <c r="BA153" s="782"/>
    </row>
    <row r="154" spans="1:16384" x14ac:dyDescent="0.25">
      <c r="F154" s="447"/>
      <c r="G154" s="447"/>
      <c r="H154" s="277"/>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1"/>
      <c r="AT154" s="61"/>
      <c r="AU154" s="61"/>
      <c r="AV154" s="61"/>
      <c r="AW154" s="61"/>
      <c r="AX154" s="61"/>
      <c r="AY154" s="61"/>
      <c r="AZ154" s="61"/>
      <c r="BA154" s="61"/>
    </row>
    <row r="155" spans="1:16384" x14ac:dyDescent="0.25">
      <c r="C155" s="16" t="s">
        <v>808</v>
      </c>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row>
    <row r="156" spans="1:16384" x14ac:dyDescent="0.25">
      <c r="E156" s="281"/>
      <c r="F156" s="281"/>
      <c r="G156" s="281"/>
      <c r="H156" s="68"/>
      <c r="I156" s="61"/>
      <c r="J156" s="67"/>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1"/>
      <c r="AY156" s="61"/>
      <c r="AZ156" s="61"/>
      <c r="BA156" s="61"/>
    </row>
    <row r="157" spans="1:16384" s="307" customFormat="1" x14ac:dyDescent="0.25">
      <c r="B157" s="495"/>
      <c r="C157" s="496"/>
      <c r="D157" s="308"/>
      <c r="E157" s="492" t="s">
        <v>809</v>
      </c>
      <c r="F157" s="492" t="s">
        <v>93</v>
      </c>
      <c r="G157" s="492" t="s">
        <v>106</v>
      </c>
      <c r="H157" s="275"/>
      <c r="I157" s="358">
        <f>$H$83*I150</f>
        <v>0</v>
      </c>
      <c r="J157" s="358">
        <f t="shared" ref="J157:AY157" si="36">$H$83*J150</f>
        <v>0</v>
      </c>
      <c r="K157" s="358">
        <f t="shared" si="36"/>
        <v>0</v>
      </c>
      <c r="L157" s="358">
        <f t="shared" si="36"/>
        <v>0</v>
      </c>
      <c r="M157" s="358">
        <f t="shared" si="36"/>
        <v>0</v>
      </c>
      <c r="N157" s="358">
        <f t="shared" si="36"/>
        <v>0</v>
      </c>
      <c r="O157" s="358">
        <f t="shared" si="36"/>
        <v>0</v>
      </c>
      <c r="P157" s="358">
        <f t="shared" si="36"/>
        <v>0</v>
      </c>
      <c r="Q157" s="358">
        <f t="shared" si="36"/>
        <v>0</v>
      </c>
      <c r="R157" s="358">
        <f t="shared" si="36"/>
        <v>0</v>
      </c>
      <c r="S157" s="358">
        <f t="shared" si="36"/>
        <v>0</v>
      </c>
      <c r="T157" s="358">
        <f t="shared" si="36"/>
        <v>0</v>
      </c>
      <c r="U157" s="358">
        <f t="shared" si="36"/>
        <v>0</v>
      </c>
      <c r="V157" s="358">
        <f t="shared" si="36"/>
        <v>0</v>
      </c>
      <c r="W157" s="358">
        <f t="shared" si="36"/>
        <v>0</v>
      </c>
      <c r="X157" s="358">
        <f t="shared" si="36"/>
        <v>0</v>
      </c>
      <c r="Y157" s="358">
        <f t="shared" si="36"/>
        <v>0</v>
      </c>
      <c r="Z157" s="358">
        <f t="shared" si="36"/>
        <v>0</v>
      </c>
      <c r="AA157" s="358">
        <f t="shared" si="36"/>
        <v>0</v>
      </c>
      <c r="AB157" s="358">
        <f t="shared" si="36"/>
        <v>0</v>
      </c>
      <c r="AC157" s="358">
        <f t="shared" si="36"/>
        <v>0</v>
      </c>
      <c r="AD157" s="358">
        <f t="shared" si="36"/>
        <v>0</v>
      </c>
      <c r="AE157" s="358">
        <f t="shared" si="36"/>
        <v>0</v>
      </c>
      <c r="AF157" s="358">
        <f t="shared" si="36"/>
        <v>0</v>
      </c>
      <c r="AG157" s="358">
        <f>$H$83*AG150</f>
        <v>0</v>
      </c>
      <c r="AH157" s="358">
        <f t="shared" si="36"/>
        <v>0</v>
      </c>
      <c r="AI157" s="358">
        <f t="shared" si="36"/>
        <v>0</v>
      </c>
      <c r="AJ157" s="358">
        <f t="shared" si="36"/>
        <v>0</v>
      </c>
      <c r="AK157" s="358">
        <f t="shared" si="36"/>
        <v>0</v>
      </c>
      <c r="AL157" s="358">
        <f t="shared" si="36"/>
        <v>0</v>
      </c>
      <c r="AM157" s="358">
        <f t="shared" si="36"/>
        <v>0</v>
      </c>
      <c r="AN157" s="358">
        <f t="shared" si="36"/>
        <v>0</v>
      </c>
      <c r="AO157" s="358">
        <f t="shared" si="36"/>
        <v>0</v>
      </c>
      <c r="AP157" s="358">
        <f t="shared" si="36"/>
        <v>0</v>
      </c>
      <c r="AQ157" s="358">
        <f t="shared" si="36"/>
        <v>0</v>
      </c>
      <c r="AR157" s="358">
        <f t="shared" si="36"/>
        <v>0</v>
      </c>
      <c r="AS157" s="358">
        <f t="shared" si="36"/>
        <v>0</v>
      </c>
      <c r="AT157" s="358">
        <f t="shared" si="36"/>
        <v>0</v>
      </c>
      <c r="AU157" s="358">
        <f t="shared" si="36"/>
        <v>0</v>
      </c>
      <c r="AV157" s="358">
        <f t="shared" si="36"/>
        <v>0</v>
      </c>
      <c r="AW157" s="358">
        <f t="shared" si="36"/>
        <v>0</v>
      </c>
      <c r="AX157" s="358">
        <f t="shared" si="36"/>
        <v>0</v>
      </c>
      <c r="AY157" s="358">
        <f t="shared" si="36"/>
        <v>0</v>
      </c>
      <c r="AZ157" s="358">
        <f t="shared" ref="AZ157" si="37">$H$83*AZ150</f>
        <v>0</v>
      </c>
      <c r="BA157" s="358"/>
    </row>
    <row r="158" spans="1:16384" s="1" customFormat="1" x14ac:dyDescent="0.25">
      <c r="B158" s="5"/>
      <c r="C158" s="16"/>
      <c r="D158" s="6"/>
      <c r="E158" s="492" t="s">
        <v>810</v>
      </c>
      <c r="F158" s="492" t="s">
        <v>93</v>
      </c>
      <c r="G158" s="492" t="s">
        <v>106</v>
      </c>
      <c r="H158" s="357"/>
      <c r="I158" s="358">
        <f>$H$83*I151</f>
        <v>0</v>
      </c>
      <c r="J158" s="358">
        <f t="shared" ref="J158:AY158" si="38">$H$83*J151</f>
        <v>0</v>
      </c>
      <c r="K158" s="358">
        <f t="shared" si="38"/>
        <v>0</v>
      </c>
      <c r="L158" s="358">
        <f t="shared" si="38"/>
        <v>0</v>
      </c>
      <c r="M158" s="358">
        <f t="shared" si="38"/>
        <v>0</v>
      </c>
      <c r="N158" s="358">
        <f t="shared" si="38"/>
        <v>0</v>
      </c>
      <c r="O158" s="358">
        <f t="shared" si="38"/>
        <v>0</v>
      </c>
      <c r="P158" s="358">
        <f t="shared" si="38"/>
        <v>0</v>
      </c>
      <c r="Q158" s="358">
        <f t="shared" si="38"/>
        <v>0</v>
      </c>
      <c r="R158" s="358">
        <f t="shared" si="38"/>
        <v>0</v>
      </c>
      <c r="S158" s="358">
        <f t="shared" si="38"/>
        <v>0</v>
      </c>
      <c r="T158" s="358">
        <f t="shared" si="38"/>
        <v>0</v>
      </c>
      <c r="U158" s="358">
        <f t="shared" si="38"/>
        <v>0</v>
      </c>
      <c r="V158" s="358">
        <f t="shared" si="38"/>
        <v>0</v>
      </c>
      <c r="W158" s="358">
        <f t="shared" si="38"/>
        <v>0</v>
      </c>
      <c r="X158" s="358">
        <f t="shared" si="38"/>
        <v>0</v>
      </c>
      <c r="Y158" s="358">
        <f t="shared" si="38"/>
        <v>0</v>
      </c>
      <c r="Z158" s="358">
        <f t="shared" si="38"/>
        <v>0</v>
      </c>
      <c r="AA158" s="358">
        <f t="shared" si="38"/>
        <v>0</v>
      </c>
      <c r="AB158" s="358">
        <f t="shared" si="38"/>
        <v>0</v>
      </c>
      <c r="AC158" s="358">
        <f t="shared" si="38"/>
        <v>0</v>
      </c>
      <c r="AD158" s="358">
        <f t="shared" si="38"/>
        <v>0</v>
      </c>
      <c r="AE158" s="358">
        <f t="shared" si="38"/>
        <v>0</v>
      </c>
      <c r="AF158" s="358">
        <f t="shared" si="38"/>
        <v>0</v>
      </c>
      <c r="AG158" s="358">
        <f>$H$83*AG151</f>
        <v>0</v>
      </c>
      <c r="AH158" s="358">
        <f t="shared" si="38"/>
        <v>0</v>
      </c>
      <c r="AI158" s="358">
        <f t="shared" si="38"/>
        <v>0</v>
      </c>
      <c r="AJ158" s="358">
        <f t="shared" si="38"/>
        <v>0</v>
      </c>
      <c r="AK158" s="358">
        <f t="shared" si="38"/>
        <v>0</v>
      </c>
      <c r="AL158" s="358">
        <f t="shared" si="38"/>
        <v>0</v>
      </c>
      <c r="AM158" s="358">
        <f t="shared" si="38"/>
        <v>0</v>
      </c>
      <c r="AN158" s="358">
        <f t="shared" si="38"/>
        <v>0</v>
      </c>
      <c r="AO158" s="358">
        <f t="shared" si="38"/>
        <v>0</v>
      </c>
      <c r="AP158" s="358">
        <f t="shared" si="38"/>
        <v>0</v>
      </c>
      <c r="AQ158" s="358">
        <f t="shared" si="38"/>
        <v>0</v>
      </c>
      <c r="AR158" s="358">
        <f t="shared" si="38"/>
        <v>0</v>
      </c>
      <c r="AS158" s="358">
        <f t="shared" si="38"/>
        <v>0</v>
      </c>
      <c r="AT158" s="358">
        <f t="shared" si="38"/>
        <v>0</v>
      </c>
      <c r="AU158" s="358">
        <f t="shared" si="38"/>
        <v>0</v>
      </c>
      <c r="AV158" s="358">
        <f t="shared" si="38"/>
        <v>0</v>
      </c>
      <c r="AW158" s="358">
        <f t="shared" si="38"/>
        <v>0</v>
      </c>
      <c r="AX158" s="358">
        <f t="shared" si="38"/>
        <v>0</v>
      </c>
      <c r="AY158" s="358">
        <f t="shared" si="38"/>
        <v>0</v>
      </c>
      <c r="AZ158" s="358">
        <f t="shared" ref="AZ158" si="39">$H$83*AZ151</f>
        <v>0</v>
      </c>
      <c r="BA158" s="358"/>
    </row>
    <row r="159" spans="1:16384" s="1" customFormat="1" x14ac:dyDescent="0.25">
      <c r="B159" s="5"/>
      <c r="C159" s="16"/>
      <c r="D159" s="6"/>
      <c r="E159" s="492"/>
      <c r="F159" s="492"/>
      <c r="G159" s="492"/>
      <c r="H159" s="357"/>
      <c r="I159" s="358"/>
      <c r="J159" s="358"/>
      <c r="K159" s="358"/>
      <c r="L159" s="358"/>
      <c r="M159" s="358"/>
      <c r="N159" s="358"/>
      <c r="O159" s="358"/>
      <c r="P159" s="358"/>
      <c r="Q159" s="358"/>
      <c r="R159" s="358"/>
      <c r="S159" s="358"/>
      <c r="T159" s="358"/>
      <c r="U159" s="358"/>
      <c r="V159" s="358"/>
      <c r="W159" s="358"/>
      <c r="X159" s="358"/>
      <c r="Y159" s="358"/>
      <c r="Z159" s="358"/>
      <c r="AA159" s="358"/>
      <c r="AB159" s="358"/>
      <c r="AC159" s="358"/>
      <c r="AD159" s="358"/>
      <c r="AE159" s="358"/>
      <c r="AF159" s="358"/>
      <c r="AG159" s="358"/>
      <c r="AH159" s="358"/>
      <c r="AI159" s="358"/>
      <c r="AJ159" s="358"/>
      <c r="AK159" s="358"/>
      <c r="AL159" s="358"/>
      <c r="AM159" s="358"/>
      <c r="AN159" s="358"/>
      <c r="AO159" s="358"/>
      <c r="AP159" s="358"/>
      <c r="AQ159" s="358"/>
      <c r="AR159" s="358"/>
      <c r="AS159" s="358"/>
      <c r="AT159" s="358"/>
      <c r="AU159" s="358"/>
      <c r="AV159" s="358"/>
      <c r="AW159" s="358"/>
      <c r="AX159" s="358"/>
      <c r="AY159" s="358"/>
      <c r="AZ159" s="358"/>
      <c r="BA159" s="358"/>
    </row>
    <row r="160" spans="1:16384" s="1" customFormat="1" x14ac:dyDescent="0.25">
      <c r="B160" s="5"/>
      <c r="C160" s="16"/>
      <c r="D160" s="6"/>
      <c r="E160" s="492" t="s">
        <v>811</v>
      </c>
      <c r="F160" s="492" t="s">
        <v>93</v>
      </c>
      <c r="G160" s="492" t="s">
        <v>106</v>
      </c>
      <c r="H160" s="357">
        <f>SUM(I160:BA160)</f>
        <v>0</v>
      </c>
      <c r="I160" s="358">
        <f>I145*$H$83</f>
        <v>0</v>
      </c>
      <c r="J160" s="358">
        <f t="shared" ref="J160:BU160" si="40">J145*$H$83</f>
        <v>0</v>
      </c>
      <c r="K160" s="358">
        <f t="shared" si="40"/>
        <v>0</v>
      </c>
      <c r="L160" s="358">
        <f t="shared" si="40"/>
        <v>0</v>
      </c>
      <c r="M160" s="358">
        <f t="shared" si="40"/>
        <v>0</v>
      </c>
      <c r="N160" s="358">
        <f t="shared" si="40"/>
        <v>0</v>
      </c>
      <c r="O160" s="358">
        <f t="shared" si="40"/>
        <v>0</v>
      </c>
      <c r="P160" s="358">
        <f t="shared" si="40"/>
        <v>0</v>
      </c>
      <c r="Q160" s="358">
        <f t="shared" si="40"/>
        <v>0</v>
      </c>
      <c r="R160" s="358">
        <f t="shared" si="40"/>
        <v>0</v>
      </c>
      <c r="S160" s="358">
        <f t="shared" si="40"/>
        <v>0</v>
      </c>
      <c r="T160" s="358">
        <f t="shared" si="40"/>
        <v>0</v>
      </c>
      <c r="U160" s="358">
        <f t="shared" si="40"/>
        <v>0</v>
      </c>
      <c r="V160" s="358">
        <f t="shared" si="40"/>
        <v>0</v>
      </c>
      <c r="W160" s="358">
        <f t="shared" si="40"/>
        <v>0</v>
      </c>
      <c r="X160" s="358">
        <f t="shared" si="40"/>
        <v>0</v>
      </c>
      <c r="Y160" s="358">
        <f t="shared" si="40"/>
        <v>0</v>
      </c>
      <c r="Z160" s="358">
        <f t="shared" si="40"/>
        <v>0</v>
      </c>
      <c r="AA160" s="358">
        <f t="shared" si="40"/>
        <v>0</v>
      </c>
      <c r="AB160" s="358">
        <f t="shared" si="40"/>
        <v>0</v>
      </c>
      <c r="AC160" s="358">
        <f t="shared" si="40"/>
        <v>0</v>
      </c>
      <c r="AD160" s="358">
        <f t="shared" si="40"/>
        <v>0</v>
      </c>
      <c r="AE160" s="358">
        <f t="shared" si="40"/>
        <v>0</v>
      </c>
      <c r="AF160" s="358">
        <f t="shared" si="40"/>
        <v>0</v>
      </c>
      <c r="AG160" s="358">
        <f t="shared" si="40"/>
        <v>0</v>
      </c>
      <c r="AH160" s="358">
        <f t="shared" si="40"/>
        <v>0</v>
      </c>
      <c r="AI160" s="358">
        <f t="shared" si="40"/>
        <v>0</v>
      </c>
      <c r="AJ160" s="358">
        <f t="shared" si="40"/>
        <v>0</v>
      </c>
      <c r="AK160" s="358">
        <f t="shared" si="40"/>
        <v>0</v>
      </c>
      <c r="AL160" s="358">
        <f t="shared" si="40"/>
        <v>0</v>
      </c>
      <c r="AM160" s="358">
        <f t="shared" si="40"/>
        <v>0</v>
      </c>
      <c r="AN160" s="358">
        <f t="shared" si="40"/>
        <v>0</v>
      </c>
      <c r="AO160" s="358">
        <f t="shared" si="40"/>
        <v>0</v>
      </c>
      <c r="AP160" s="358">
        <f t="shared" si="40"/>
        <v>0</v>
      </c>
      <c r="AQ160" s="358">
        <f t="shared" si="40"/>
        <v>0</v>
      </c>
      <c r="AR160" s="358">
        <f t="shared" si="40"/>
        <v>0</v>
      </c>
      <c r="AS160" s="358">
        <f t="shared" si="40"/>
        <v>0</v>
      </c>
      <c r="AT160" s="358">
        <f t="shared" si="40"/>
        <v>0</v>
      </c>
      <c r="AU160" s="358">
        <f t="shared" si="40"/>
        <v>0</v>
      </c>
      <c r="AV160" s="358">
        <f t="shared" si="40"/>
        <v>0</v>
      </c>
      <c r="AW160" s="358">
        <f t="shared" si="40"/>
        <v>0</v>
      </c>
      <c r="AX160" s="358">
        <f t="shared" si="40"/>
        <v>0</v>
      </c>
      <c r="AY160" s="358">
        <f t="shared" si="40"/>
        <v>0</v>
      </c>
      <c r="AZ160" s="358">
        <f t="shared" si="40"/>
        <v>0</v>
      </c>
      <c r="BA160" s="358">
        <f t="shared" si="40"/>
        <v>0</v>
      </c>
      <c r="BB160" s="358">
        <f t="shared" si="40"/>
        <v>0</v>
      </c>
      <c r="BC160" s="358">
        <f t="shared" si="40"/>
        <v>0</v>
      </c>
      <c r="BD160" s="358">
        <f t="shared" si="40"/>
        <v>0</v>
      </c>
      <c r="BE160" s="358">
        <f t="shared" si="40"/>
        <v>0</v>
      </c>
      <c r="BF160" s="358">
        <f t="shared" si="40"/>
        <v>0</v>
      </c>
      <c r="BG160" s="358">
        <f t="shared" si="40"/>
        <v>0</v>
      </c>
      <c r="BH160" s="358">
        <f t="shared" si="40"/>
        <v>0</v>
      </c>
      <c r="BI160" s="358">
        <f t="shared" si="40"/>
        <v>0</v>
      </c>
      <c r="BJ160" s="358">
        <f t="shared" si="40"/>
        <v>0</v>
      </c>
      <c r="BK160" s="358">
        <f t="shared" si="40"/>
        <v>0</v>
      </c>
      <c r="BL160" s="358">
        <f t="shared" si="40"/>
        <v>0</v>
      </c>
      <c r="BM160" s="358">
        <f t="shared" si="40"/>
        <v>0</v>
      </c>
      <c r="BN160" s="358">
        <f t="shared" si="40"/>
        <v>0</v>
      </c>
      <c r="BO160" s="358">
        <f t="shared" si="40"/>
        <v>0</v>
      </c>
      <c r="BP160" s="358">
        <f t="shared" si="40"/>
        <v>0</v>
      </c>
      <c r="BQ160" s="358">
        <f t="shared" si="40"/>
        <v>0</v>
      </c>
      <c r="BR160" s="358">
        <f t="shared" si="40"/>
        <v>0</v>
      </c>
      <c r="BS160" s="358">
        <f t="shared" si="40"/>
        <v>0</v>
      </c>
      <c r="BT160" s="358">
        <f t="shared" si="40"/>
        <v>0</v>
      </c>
      <c r="BU160" s="358">
        <f t="shared" si="40"/>
        <v>0</v>
      </c>
      <c r="BV160" s="358">
        <f t="shared" ref="BV160:EG160" si="41">BV145*$H$83</f>
        <v>0</v>
      </c>
      <c r="BW160" s="358">
        <f t="shared" si="41"/>
        <v>0</v>
      </c>
      <c r="BX160" s="358">
        <f t="shared" si="41"/>
        <v>0</v>
      </c>
      <c r="BY160" s="358">
        <f t="shared" si="41"/>
        <v>0</v>
      </c>
      <c r="BZ160" s="358">
        <f t="shared" si="41"/>
        <v>0</v>
      </c>
      <c r="CA160" s="358">
        <f t="shared" si="41"/>
        <v>0</v>
      </c>
      <c r="CB160" s="358">
        <f t="shared" si="41"/>
        <v>0</v>
      </c>
      <c r="CC160" s="358">
        <f t="shared" si="41"/>
        <v>0</v>
      </c>
      <c r="CD160" s="358">
        <f t="shared" si="41"/>
        <v>0</v>
      </c>
      <c r="CE160" s="358">
        <f t="shared" si="41"/>
        <v>0</v>
      </c>
      <c r="CF160" s="358">
        <f t="shared" si="41"/>
        <v>0</v>
      </c>
      <c r="CG160" s="358">
        <f t="shared" si="41"/>
        <v>0</v>
      </c>
      <c r="CH160" s="358">
        <f t="shared" si="41"/>
        <v>0</v>
      </c>
      <c r="CI160" s="358">
        <f t="shared" si="41"/>
        <v>0</v>
      </c>
      <c r="CJ160" s="358">
        <f t="shared" si="41"/>
        <v>0</v>
      </c>
      <c r="CK160" s="358">
        <f t="shared" si="41"/>
        <v>0</v>
      </c>
      <c r="CL160" s="358">
        <f t="shared" si="41"/>
        <v>0</v>
      </c>
      <c r="CM160" s="358">
        <f t="shared" si="41"/>
        <v>0</v>
      </c>
      <c r="CN160" s="358">
        <f t="shared" si="41"/>
        <v>0</v>
      </c>
      <c r="CO160" s="358">
        <f t="shared" si="41"/>
        <v>0</v>
      </c>
      <c r="CP160" s="358">
        <f t="shared" si="41"/>
        <v>0</v>
      </c>
      <c r="CQ160" s="358">
        <f t="shared" si="41"/>
        <v>0</v>
      </c>
      <c r="CR160" s="358">
        <f t="shared" si="41"/>
        <v>0</v>
      </c>
      <c r="CS160" s="358">
        <f t="shared" si="41"/>
        <v>0</v>
      </c>
      <c r="CT160" s="358">
        <f t="shared" si="41"/>
        <v>0</v>
      </c>
      <c r="CU160" s="358">
        <f t="shared" si="41"/>
        <v>0</v>
      </c>
      <c r="CV160" s="358">
        <f t="shared" si="41"/>
        <v>0</v>
      </c>
      <c r="CW160" s="358">
        <f t="shared" si="41"/>
        <v>0</v>
      </c>
      <c r="CX160" s="358">
        <f t="shared" si="41"/>
        <v>0</v>
      </c>
      <c r="CY160" s="358">
        <f t="shared" si="41"/>
        <v>0</v>
      </c>
      <c r="CZ160" s="358">
        <f t="shared" si="41"/>
        <v>0</v>
      </c>
      <c r="DA160" s="358">
        <f t="shared" si="41"/>
        <v>0</v>
      </c>
      <c r="DB160" s="358">
        <f t="shared" si="41"/>
        <v>0</v>
      </c>
      <c r="DC160" s="358">
        <f t="shared" si="41"/>
        <v>0</v>
      </c>
      <c r="DD160" s="358">
        <f t="shared" si="41"/>
        <v>0</v>
      </c>
      <c r="DE160" s="358">
        <f t="shared" si="41"/>
        <v>0</v>
      </c>
      <c r="DF160" s="358">
        <f t="shared" si="41"/>
        <v>0</v>
      </c>
      <c r="DG160" s="358">
        <f t="shared" si="41"/>
        <v>0</v>
      </c>
      <c r="DH160" s="358">
        <f t="shared" si="41"/>
        <v>0</v>
      </c>
      <c r="DI160" s="358">
        <f t="shared" si="41"/>
        <v>0</v>
      </c>
      <c r="DJ160" s="358">
        <f t="shared" si="41"/>
        <v>0</v>
      </c>
      <c r="DK160" s="358">
        <f t="shared" si="41"/>
        <v>0</v>
      </c>
      <c r="DL160" s="358">
        <f t="shared" si="41"/>
        <v>0</v>
      </c>
      <c r="DM160" s="358">
        <f t="shared" si="41"/>
        <v>0</v>
      </c>
      <c r="DN160" s="358">
        <f t="shared" si="41"/>
        <v>0</v>
      </c>
      <c r="DO160" s="358">
        <f t="shared" si="41"/>
        <v>0</v>
      </c>
      <c r="DP160" s="358">
        <f t="shared" si="41"/>
        <v>0</v>
      </c>
      <c r="DQ160" s="358">
        <f t="shared" si="41"/>
        <v>0</v>
      </c>
      <c r="DR160" s="358">
        <f t="shared" si="41"/>
        <v>0</v>
      </c>
      <c r="DS160" s="358">
        <f t="shared" si="41"/>
        <v>0</v>
      </c>
      <c r="DT160" s="358">
        <f t="shared" si="41"/>
        <v>0</v>
      </c>
      <c r="DU160" s="358">
        <f t="shared" si="41"/>
        <v>0</v>
      </c>
      <c r="DV160" s="358">
        <f t="shared" si="41"/>
        <v>0</v>
      </c>
      <c r="DW160" s="358">
        <f t="shared" si="41"/>
        <v>0</v>
      </c>
      <c r="DX160" s="358">
        <f t="shared" si="41"/>
        <v>0</v>
      </c>
      <c r="DY160" s="358">
        <f t="shared" si="41"/>
        <v>0</v>
      </c>
      <c r="DZ160" s="358">
        <f t="shared" si="41"/>
        <v>0</v>
      </c>
      <c r="EA160" s="358">
        <f t="shared" si="41"/>
        <v>0</v>
      </c>
      <c r="EB160" s="358">
        <f t="shared" si="41"/>
        <v>0</v>
      </c>
      <c r="EC160" s="358">
        <f t="shared" si="41"/>
        <v>0</v>
      </c>
      <c r="ED160" s="358">
        <f t="shared" si="41"/>
        <v>0</v>
      </c>
      <c r="EE160" s="358">
        <f t="shared" si="41"/>
        <v>0</v>
      </c>
      <c r="EF160" s="358">
        <f t="shared" si="41"/>
        <v>0</v>
      </c>
      <c r="EG160" s="358">
        <f t="shared" si="41"/>
        <v>0</v>
      </c>
      <c r="EH160" s="358">
        <f t="shared" ref="EH160:GS160" si="42">EH145*$H$83</f>
        <v>0</v>
      </c>
      <c r="EI160" s="358">
        <f t="shared" si="42"/>
        <v>0</v>
      </c>
      <c r="EJ160" s="358">
        <f t="shared" si="42"/>
        <v>0</v>
      </c>
      <c r="EK160" s="358">
        <f t="shared" si="42"/>
        <v>0</v>
      </c>
      <c r="EL160" s="358">
        <f t="shared" si="42"/>
        <v>0</v>
      </c>
      <c r="EM160" s="358">
        <f t="shared" si="42"/>
        <v>0</v>
      </c>
      <c r="EN160" s="358">
        <f t="shared" si="42"/>
        <v>0</v>
      </c>
      <c r="EO160" s="358">
        <f t="shared" si="42"/>
        <v>0</v>
      </c>
      <c r="EP160" s="358">
        <f t="shared" si="42"/>
        <v>0</v>
      </c>
      <c r="EQ160" s="358">
        <f t="shared" si="42"/>
        <v>0</v>
      </c>
      <c r="ER160" s="358">
        <f t="shared" si="42"/>
        <v>0</v>
      </c>
      <c r="ES160" s="358">
        <f t="shared" si="42"/>
        <v>0</v>
      </c>
      <c r="ET160" s="358">
        <f t="shared" si="42"/>
        <v>0</v>
      </c>
      <c r="EU160" s="358">
        <f t="shared" si="42"/>
        <v>0</v>
      </c>
      <c r="EV160" s="358">
        <f t="shared" si="42"/>
        <v>0</v>
      </c>
      <c r="EW160" s="358">
        <f t="shared" si="42"/>
        <v>0</v>
      </c>
      <c r="EX160" s="358">
        <f t="shared" si="42"/>
        <v>0</v>
      </c>
      <c r="EY160" s="358">
        <f t="shared" si="42"/>
        <v>0</v>
      </c>
      <c r="EZ160" s="358">
        <f t="shared" si="42"/>
        <v>0</v>
      </c>
      <c r="FA160" s="358">
        <f t="shared" si="42"/>
        <v>0</v>
      </c>
      <c r="FB160" s="358">
        <f t="shared" si="42"/>
        <v>0</v>
      </c>
      <c r="FC160" s="358">
        <f t="shared" si="42"/>
        <v>0</v>
      </c>
      <c r="FD160" s="358">
        <f t="shared" si="42"/>
        <v>0</v>
      </c>
      <c r="FE160" s="358">
        <f t="shared" si="42"/>
        <v>0</v>
      </c>
      <c r="FF160" s="358">
        <f t="shared" si="42"/>
        <v>0</v>
      </c>
      <c r="FG160" s="358">
        <f t="shared" si="42"/>
        <v>0</v>
      </c>
      <c r="FH160" s="358">
        <f t="shared" si="42"/>
        <v>0</v>
      </c>
      <c r="FI160" s="358">
        <f t="shared" si="42"/>
        <v>0</v>
      </c>
      <c r="FJ160" s="358">
        <f t="shared" si="42"/>
        <v>0</v>
      </c>
      <c r="FK160" s="358">
        <f t="shared" si="42"/>
        <v>0</v>
      </c>
      <c r="FL160" s="358">
        <f t="shared" si="42"/>
        <v>0</v>
      </c>
      <c r="FM160" s="358">
        <f t="shared" si="42"/>
        <v>0</v>
      </c>
      <c r="FN160" s="358">
        <f t="shared" si="42"/>
        <v>0</v>
      </c>
      <c r="FO160" s="358">
        <f t="shared" si="42"/>
        <v>0</v>
      </c>
      <c r="FP160" s="358">
        <f t="shared" si="42"/>
        <v>0</v>
      </c>
      <c r="FQ160" s="358">
        <f t="shared" si="42"/>
        <v>0</v>
      </c>
      <c r="FR160" s="358">
        <f t="shared" si="42"/>
        <v>0</v>
      </c>
      <c r="FS160" s="358">
        <f t="shared" si="42"/>
        <v>0</v>
      </c>
      <c r="FT160" s="358">
        <f t="shared" si="42"/>
        <v>0</v>
      </c>
      <c r="FU160" s="358">
        <f t="shared" si="42"/>
        <v>0</v>
      </c>
      <c r="FV160" s="358">
        <f t="shared" si="42"/>
        <v>0</v>
      </c>
      <c r="FW160" s="358">
        <f t="shared" si="42"/>
        <v>0</v>
      </c>
      <c r="FX160" s="358">
        <f t="shared" si="42"/>
        <v>0</v>
      </c>
      <c r="FY160" s="358">
        <f t="shared" si="42"/>
        <v>0</v>
      </c>
      <c r="FZ160" s="358">
        <f t="shared" si="42"/>
        <v>0</v>
      </c>
      <c r="GA160" s="358">
        <f t="shared" si="42"/>
        <v>0</v>
      </c>
      <c r="GB160" s="358">
        <f t="shared" si="42"/>
        <v>0</v>
      </c>
      <c r="GC160" s="358">
        <f t="shared" si="42"/>
        <v>0</v>
      </c>
      <c r="GD160" s="358">
        <f t="shared" si="42"/>
        <v>0</v>
      </c>
      <c r="GE160" s="358">
        <f t="shared" si="42"/>
        <v>0</v>
      </c>
      <c r="GF160" s="358">
        <f t="shared" si="42"/>
        <v>0</v>
      </c>
      <c r="GG160" s="358">
        <f t="shared" si="42"/>
        <v>0</v>
      </c>
      <c r="GH160" s="358">
        <f t="shared" si="42"/>
        <v>0</v>
      </c>
      <c r="GI160" s="358">
        <f t="shared" si="42"/>
        <v>0</v>
      </c>
      <c r="GJ160" s="358">
        <f t="shared" si="42"/>
        <v>0</v>
      </c>
      <c r="GK160" s="358">
        <f t="shared" si="42"/>
        <v>0</v>
      </c>
      <c r="GL160" s="358">
        <f t="shared" si="42"/>
        <v>0</v>
      </c>
      <c r="GM160" s="358">
        <f t="shared" si="42"/>
        <v>0</v>
      </c>
      <c r="GN160" s="358">
        <f t="shared" si="42"/>
        <v>0</v>
      </c>
      <c r="GO160" s="358">
        <f t="shared" si="42"/>
        <v>0</v>
      </c>
      <c r="GP160" s="358">
        <f t="shared" si="42"/>
        <v>0</v>
      </c>
      <c r="GQ160" s="358">
        <f t="shared" si="42"/>
        <v>0</v>
      </c>
      <c r="GR160" s="358">
        <f t="shared" si="42"/>
        <v>0</v>
      </c>
      <c r="GS160" s="358">
        <f t="shared" si="42"/>
        <v>0</v>
      </c>
      <c r="GT160" s="358">
        <f t="shared" ref="GT160:JE160" si="43">GT145*$H$83</f>
        <v>0</v>
      </c>
      <c r="GU160" s="358">
        <f t="shared" si="43"/>
        <v>0</v>
      </c>
      <c r="GV160" s="358">
        <f t="shared" si="43"/>
        <v>0</v>
      </c>
      <c r="GW160" s="358">
        <f t="shared" si="43"/>
        <v>0</v>
      </c>
      <c r="GX160" s="358">
        <f t="shared" si="43"/>
        <v>0</v>
      </c>
      <c r="GY160" s="358">
        <f t="shared" si="43"/>
        <v>0</v>
      </c>
      <c r="GZ160" s="358">
        <f t="shared" si="43"/>
        <v>0</v>
      </c>
      <c r="HA160" s="358">
        <f t="shared" si="43"/>
        <v>0</v>
      </c>
      <c r="HB160" s="358">
        <f t="shared" si="43"/>
        <v>0</v>
      </c>
      <c r="HC160" s="358">
        <f t="shared" si="43"/>
        <v>0</v>
      </c>
      <c r="HD160" s="358">
        <f t="shared" si="43"/>
        <v>0</v>
      </c>
      <c r="HE160" s="358">
        <f t="shared" si="43"/>
        <v>0</v>
      </c>
      <c r="HF160" s="358">
        <f t="shared" si="43"/>
        <v>0</v>
      </c>
      <c r="HG160" s="358">
        <f t="shared" si="43"/>
        <v>0</v>
      </c>
      <c r="HH160" s="358">
        <f t="shared" si="43"/>
        <v>0</v>
      </c>
      <c r="HI160" s="358">
        <f t="shared" si="43"/>
        <v>0</v>
      </c>
      <c r="HJ160" s="358">
        <f t="shared" si="43"/>
        <v>0</v>
      </c>
      <c r="HK160" s="358">
        <f t="shared" si="43"/>
        <v>0</v>
      </c>
      <c r="HL160" s="358">
        <f t="shared" si="43"/>
        <v>0</v>
      </c>
      <c r="HM160" s="358">
        <f t="shared" si="43"/>
        <v>0</v>
      </c>
      <c r="HN160" s="358">
        <f t="shared" si="43"/>
        <v>0</v>
      </c>
      <c r="HO160" s="358">
        <f t="shared" si="43"/>
        <v>0</v>
      </c>
      <c r="HP160" s="358">
        <f t="shared" si="43"/>
        <v>0</v>
      </c>
      <c r="HQ160" s="358">
        <f t="shared" si="43"/>
        <v>0</v>
      </c>
      <c r="HR160" s="358">
        <f t="shared" si="43"/>
        <v>0</v>
      </c>
      <c r="HS160" s="358">
        <f t="shared" si="43"/>
        <v>0</v>
      </c>
      <c r="HT160" s="358">
        <f t="shared" si="43"/>
        <v>0</v>
      </c>
      <c r="HU160" s="358">
        <f t="shared" si="43"/>
        <v>0</v>
      </c>
      <c r="HV160" s="358">
        <f t="shared" si="43"/>
        <v>0</v>
      </c>
      <c r="HW160" s="358">
        <f t="shared" si="43"/>
        <v>0</v>
      </c>
      <c r="HX160" s="358">
        <f t="shared" si="43"/>
        <v>0</v>
      </c>
      <c r="HY160" s="358">
        <f t="shared" si="43"/>
        <v>0</v>
      </c>
      <c r="HZ160" s="358">
        <f t="shared" si="43"/>
        <v>0</v>
      </c>
      <c r="IA160" s="358">
        <f t="shared" si="43"/>
        <v>0</v>
      </c>
      <c r="IB160" s="358">
        <f t="shared" si="43"/>
        <v>0</v>
      </c>
      <c r="IC160" s="358">
        <f t="shared" si="43"/>
        <v>0</v>
      </c>
      <c r="ID160" s="358">
        <f t="shared" si="43"/>
        <v>0</v>
      </c>
      <c r="IE160" s="358">
        <f t="shared" si="43"/>
        <v>0</v>
      </c>
      <c r="IF160" s="358">
        <f t="shared" si="43"/>
        <v>0</v>
      </c>
      <c r="IG160" s="358">
        <f t="shared" si="43"/>
        <v>0</v>
      </c>
      <c r="IH160" s="358">
        <f t="shared" si="43"/>
        <v>0</v>
      </c>
      <c r="II160" s="358">
        <f t="shared" si="43"/>
        <v>0</v>
      </c>
      <c r="IJ160" s="358">
        <f t="shared" si="43"/>
        <v>0</v>
      </c>
      <c r="IK160" s="358">
        <f t="shared" si="43"/>
        <v>0</v>
      </c>
      <c r="IL160" s="358">
        <f t="shared" si="43"/>
        <v>0</v>
      </c>
      <c r="IM160" s="358">
        <f t="shared" si="43"/>
        <v>0</v>
      </c>
      <c r="IN160" s="358">
        <f t="shared" si="43"/>
        <v>0</v>
      </c>
      <c r="IO160" s="358">
        <f t="shared" si="43"/>
        <v>0</v>
      </c>
      <c r="IP160" s="358">
        <f t="shared" si="43"/>
        <v>0</v>
      </c>
      <c r="IQ160" s="358">
        <f t="shared" si="43"/>
        <v>0</v>
      </c>
      <c r="IR160" s="358">
        <f t="shared" si="43"/>
        <v>0</v>
      </c>
      <c r="IS160" s="358">
        <f t="shared" si="43"/>
        <v>0</v>
      </c>
      <c r="IT160" s="358">
        <f t="shared" si="43"/>
        <v>0</v>
      </c>
      <c r="IU160" s="358">
        <f t="shared" si="43"/>
        <v>0</v>
      </c>
      <c r="IV160" s="358">
        <f t="shared" si="43"/>
        <v>0</v>
      </c>
      <c r="IW160" s="358">
        <f t="shared" si="43"/>
        <v>0</v>
      </c>
      <c r="IX160" s="358">
        <f t="shared" si="43"/>
        <v>0</v>
      </c>
      <c r="IY160" s="358">
        <f t="shared" si="43"/>
        <v>0</v>
      </c>
      <c r="IZ160" s="358">
        <f t="shared" si="43"/>
        <v>0</v>
      </c>
      <c r="JA160" s="358">
        <f t="shared" si="43"/>
        <v>0</v>
      </c>
      <c r="JB160" s="358">
        <f t="shared" si="43"/>
        <v>0</v>
      </c>
      <c r="JC160" s="358">
        <f t="shared" si="43"/>
        <v>0</v>
      </c>
      <c r="JD160" s="358">
        <f t="shared" si="43"/>
        <v>0</v>
      </c>
      <c r="JE160" s="358">
        <f t="shared" si="43"/>
        <v>0</v>
      </c>
      <c r="JF160" s="358">
        <f t="shared" ref="JF160:LQ160" si="44">JF145*$H$83</f>
        <v>0</v>
      </c>
      <c r="JG160" s="358">
        <f t="shared" si="44"/>
        <v>0</v>
      </c>
      <c r="JH160" s="358">
        <f t="shared" si="44"/>
        <v>0</v>
      </c>
      <c r="JI160" s="358">
        <f t="shared" si="44"/>
        <v>0</v>
      </c>
      <c r="JJ160" s="358">
        <f t="shared" si="44"/>
        <v>0</v>
      </c>
      <c r="JK160" s="358">
        <f t="shared" si="44"/>
        <v>0</v>
      </c>
      <c r="JL160" s="358">
        <f t="shared" si="44"/>
        <v>0</v>
      </c>
      <c r="JM160" s="358">
        <f t="shared" si="44"/>
        <v>0</v>
      </c>
      <c r="JN160" s="358">
        <f t="shared" si="44"/>
        <v>0</v>
      </c>
      <c r="JO160" s="358">
        <f t="shared" si="44"/>
        <v>0</v>
      </c>
      <c r="JP160" s="358">
        <f t="shared" si="44"/>
        <v>0</v>
      </c>
      <c r="JQ160" s="358">
        <f t="shared" si="44"/>
        <v>0</v>
      </c>
      <c r="JR160" s="358">
        <f t="shared" si="44"/>
        <v>0</v>
      </c>
      <c r="JS160" s="358">
        <f t="shared" si="44"/>
        <v>0</v>
      </c>
      <c r="JT160" s="358">
        <f t="shared" si="44"/>
        <v>0</v>
      </c>
      <c r="JU160" s="358">
        <f t="shared" si="44"/>
        <v>0</v>
      </c>
      <c r="JV160" s="358">
        <f t="shared" si="44"/>
        <v>0</v>
      </c>
      <c r="JW160" s="358">
        <f t="shared" si="44"/>
        <v>0</v>
      </c>
      <c r="JX160" s="358">
        <f t="shared" si="44"/>
        <v>0</v>
      </c>
      <c r="JY160" s="358">
        <f t="shared" si="44"/>
        <v>0</v>
      </c>
      <c r="JZ160" s="358">
        <f t="shared" si="44"/>
        <v>0</v>
      </c>
      <c r="KA160" s="358">
        <f t="shared" si="44"/>
        <v>0</v>
      </c>
      <c r="KB160" s="358">
        <f t="shared" si="44"/>
        <v>0</v>
      </c>
      <c r="KC160" s="358">
        <f t="shared" si="44"/>
        <v>0</v>
      </c>
      <c r="KD160" s="358">
        <f t="shared" si="44"/>
        <v>0</v>
      </c>
      <c r="KE160" s="358">
        <f t="shared" si="44"/>
        <v>0</v>
      </c>
      <c r="KF160" s="358">
        <f t="shared" si="44"/>
        <v>0</v>
      </c>
      <c r="KG160" s="358">
        <f t="shared" si="44"/>
        <v>0</v>
      </c>
      <c r="KH160" s="358">
        <f t="shared" si="44"/>
        <v>0</v>
      </c>
      <c r="KI160" s="358">
        <f t="shared" si="44"/>
        <v>0</v>
      </c>
      <c r="KJ160" s="358">
        <f t="shared" si="44"/>
        <v>0</v>
      </c>
      <c r="KK160" s="358">
        <f t="shared" si="44"/>
        <v>0</v>
      </c>
      <c r="KL160" s="358">
        <f t="shared" si="44"/>
        <v>0</v>
      </c>
      <c r="KM160" s="358">
        <f t="shared" si="44"/>
        <v>0</v>
      </c>
      <c r="KN160" s="358">
        <f t="shared" si="44"/>
        <v>0</v>
      </c>
      <c r="KO160" s="358">
        <f t="shared" si="44"/>
        <v>0</v>
      </c>
      <c r="KP160" s="358">
        <f t="shared" si="44"/>
        <v>0</v>
      </c>
      <c r="KQ160" s="358">
        <f t="shared" si="44"/>
        <v>0</v>
      </c>
      <c r="KR160" s="358">
        <f t="shared" si="44"/>
        <v>0</v>
      </c>
      <c r="KS160" s="358">
        <f t="shared" si="44"/>
        <v>0</v>
      </c>
      <c r="KT160" s="358">
        <f t="shared" si="44"/>
        <v>0</v>
      </c>
      <c r="KU160" s="358">
        <f t="shared" si="44"/>
        <v>0</v>
      </c>
      <c r="KV160" s="358">
        <f t="shared" si="44"/>
        <v>0</v>
      </c>
      <c r="KW160" s="358">
        <f t="shared" si="44"/>
        <v>0</v>
      </c>
      <c r="KX160" s="358">
        <f t="shared" si="44"/>
        <v>0</v>
      </c>
      <c r="KY160" s="358">
        <f t="shared" si="44"/>
        <v>0</v>
      </c>
      <c r="KZ160" s="358">
        <f t="shared" si="44"/>
        <v>0</v>
      </c>
      <c r="LA160" s="358">
        <f t="shared" si="44"/>
        <v>0</v>
      </c>
      <c r="LB160" s="358">
        <f t="shared" si="44"/>
        <v>0</v>
      </c>
      <c r="LC160" s="358">
        <f t="shared" si="44"/>
        <v>0</v>
      </c>
      <c r="LD160" s="358">
        <f t="shared" si="44"/>
        <v>0</v>
      </c>
      <c r="LE160" s="358">
        <f t="shared" si="44"/>
        <v>0</v>
      </c>
      <c r="LF160" s="358">
        <f t="shared" si="44"/>
        <v>0</v>
      </c>
      <c r="LG160" s="358">
        <f t="shared" si="44"/>
        <v>0</v>
      </c>
      <c r="LH160" s="358">
        <f t="shared" si="44"/>
        <v>0</v>
      </c>
      <c r="LI160" s="358">
        <f t="shared" si="44"/>
        <v>0</v>
      </c>
      <c r="LJ160" s="358">
        <f t="shared" si="44"/>
        <v>0</v>
      </c>
      <c r="LK160" s="358">
        <f t="shared" si="44"/>
        <v>0</v>
      </c>
      <c r="LL160" s="358">
        <f t="shared" si="44"/>
        <v>0</v>
      </c>
      <c r="LM160" s="358">
        <f t="shared" si="44"/>
        <v>0</v>
      </c>
      <c r="LN160" s="358">
        <f t="shared" si="44"/>
        <v>0</v>
      </c>
      <c r="LO160" s="358">
        <f t="shared" si="44"/>
        <v>0</v>
      </c>
      <c r="LP160" s="358">
        <f t="shared" si="44"/>
        <v>0</v>
      </c>
      <c r="LQ160" s="358">
        <f t="shared" si="44"/>
        <v>0</v>
      </c>
      <c r="LR160" s="358">
        <f t="shared" ref="LR160:OC160" si="45">LR145*$H$83</f>
        <v>0</v>
      </c>
      <c r="LS160" s="358">
        <f t="shared" si="45"/>
        <v>0</v>
      </c>
      <c r="LT160" s="358">
        <f t="shared" si="45"/>
        <v>0</v>
      </c>
      <c r="LU160" s="358">
        <f t="shared" si="45"/>
        <v>0</v>
      </c>
      <c r="LV160" s="358">
        <f t="shared" si="45"/>
        <v>0</v>
      </c>
      <c r="LW160" s="358">
        <f t="shared" si="45"/>
        <v>0</v>
      </c>
      <c r="LX160" s="358">
        <f t="shared" si="45"/>
        <v>0</v>
      </c>
      <c r="LY160" s="358">
        <f t="shared" si="45"/>
        <v>0</v>
      </c>
      <c r="LZ160" s="358">
        <f t="shared" si="45"/>
        <v>0</v>
      </c>
      <c r="MA160" s="358">
        <f t="shared" si="45"/>
        <v>0</v>
      </c>
      <c r="MB160" s="358">
        <f t="shared" si="45"/>
        <v>0</v>
      </c>
      <c r="MC160" s="358">
        <f t="shared" si="45"/>
        <v>0</v>
      </c>
      <c r="MD160" s="358">
        <f t="shared" si="45"/>
        <v>0</v>
      </c>
      <c r="ME160" s="358">
        <f t="shared" si="45"/>
        <v>0</v>
      </c>
      <c r="MF160" s="358">
        <f t="shared" si="45"/>
        <v>0</v>
      </c>
      <c r="MG160" s="358">
        <f t="shared" si="45"/>
        <v>0</v>
      </c>
      <c r="MH160" s="358">
        <f t="shared" si="45"/>
        <v>0</v>
      </c>
      <c r="MI160" s="358">
        <f t="shared" si="45"/>
        <v>0</v>
      </c>
      <c r="MJ160" s="358">
        <f t="shared" si="45"/>
        <v>0</v>
      </c>
      <c r="MK160" s="358">
        <f t="shared" si="45"/>
        <v>0</v>
      </c>
      <c r="ML160" s="358">
        <f t="shared" si="45"/>
        <v>0</v>
      </c>
      <c r="MM160" s="358">
        <f t="shared" si="45"/>
        <v>0</v>
      </c>
      <c r="MN160" s="358">
        <f t="shared" si="45"/>
        <v>0</v>
      </c>
      <c r="MO160" s="358">
        <f t="shared" si="45"/>
        <v>0</v>
      </c>
      <c r="MP160" s="358">
        <f t="shared" si="45"/>
        <v>0</v>
      </c>
      <c r="MQ160" s="358">
        <f t="shared" si="45"/>
        <v>0</v>
      </c>
      <c r="MR160" s="358">
        <f t="shared" si="45"/>
        <v>0</v>
      </c>
      <c r="MS160" s="358">
        <f t="shared" si="45"/>
        <v>0</v>
      </c>
      <c r="MT160" s="358">
        <f t="shared" si="45"/>
        <v>0</v>
      </c>
      <c r="MU160" s="358">
        <f t="shared" si="45"/>
        <v>0</v>
      </c>
      <c r="MV160" s="358">
        <f t="shared" si="45"/>
        <v>0</v>
      </c>
      <c r="MW160" s="358">
        <f t="shared" si="45"/>
        <v>0</v>
      </c>
      <c r="MX160" s="358">
        <f t="shared" si="45"/>
        <v>0</v>
      </c>
      <c r="MY160" s="358">
        <f t="shared" si="45"/>
        <v>0</v>
      </c>
      <c r="MZ160" s="358">
        <f t="shared" si="45"/>
        <v>0</v>
      </c>
      <c r="NA160" s="358">
        <f t="shared" si="45"/>
        <v>0</v>
      </c>
      <c r="NB160" s="358">
        <f t="shared" si="45"/>
        <v>0</v>
      </c>
      <c r="NC160" s="358">
        <f t="shared" si="45"/>
        <v>0</v>
      </c>
      <c r="ND160" s="358">
        <f t="shared" si="45"/>
        <v>0</v>
      </c>
      <c r="NE160" s="358">
        <f t="shared" si="45"/>
        <v>0</v>
      </c>
      <c r="NF160" s="358">
        <f t="shared" si="45"/>
        <v>0</v>
      </c>
      <c r="NG160" s="358">
        <f t="shared" si="45"/>
        <v>0</v>
      </c>
      <c r="NH160" s="358">
        <f t="shared" si="45"/>
        <v>0</v>
      </c>
      <c r="NI160" s="358">
        <f t="shared" si="45"/>
        <v>0</v>
      </c>
      <c r="NJ160" s="358">
        <f t="shared" si="45"/>
        <v>0</v>
      </c>
      <c r="NK160" s="358">
        <f t="shared" si="45"/>
        <v>0</v>
      </c>
      <c r="NL160" s="358">
        <f t="shared" si="45"/>
        <v>0</v>
      </c>
      <c r="NM160" s="358">
        <f t="shared" si="45"/>
        <v>0</v>
      </c>
      <c r="NN160" s="358">
        <f t="shared" si="45"/>
        <v>0</v>
      </c>
      <c r="NO160" s="358">
        <f t="shared" si="45"/>
        <v>0</v>
      </c>
      <c r="NP160" s="358">
        <f t="shared" si="45"/>
        <v>0</v>
      </c>
      <c r="NQ160" s="358">
        <f t="shared" si="45"/>
        <v>0</v>
      </c>
      <c r="NR160" s="358">
        <f t="shared" si="45"/>
        <v>0</v>
      </c>
      <c r="NS160" s="358">
        <f t="shared" si="45"/>
        <v>0</v>
      </c>
      <c r="NT160" s="358">
        <f t="shared" si="45"/>
        <v>0</v>
      </c>
      <c r="NU160" s="358">
        <f t="shared" si="45"/>
        <v>0</v>
      </c>
      <c r="NV160" s="358">
        <f t="shared" si="45"/>
        <v>0</v>
      </c>
      <c r="NW160" s="358">
        <f t="shared" si="45"/>
        <v>0</v>
      </c>
      <c r="NX160" s="358">
        <f t="shared" si="45"/>
        <v>0</v>
      </c>
      <c r="NY160" s="358">
        <f t="shared" si="45"/>
        <v>0</v>
      </c>
      <c r="NZ160" s="358">
        <f t="shared" si="45"/>
        <v>0</v>
      </c>
      <c r="OA160" s="358">
        <f t="shared" si="45"/>
        <v>0</v>
      </c>
      <c r="OB160" s="358">
        <f t="shared" si="45"/>
        <v>0</v>
      </c>
      <c r="OC160" s="358">
        <f t="shared" si="45"/>
        <v>0</v>
      </c>
      <c r="OD160" s="358">
        <f t="shared" ref="OD160:QO160" si="46">OD145*$H$83</f>
        <v>0</v>
      </c>
      <c r="OE160" s="358">
        <f t="shared" si="46"/>
        <v>0</v>
      </c>
      <c r="OF160" s="358">
        <f t="shared" si="46"/>
        <v>0</v>
      </c>
      <c r="OG160" s="358">
        <f t="shared" si="46"/>
        <v>0</v>
      </c>
      <c r="OH160" s="358">
        <f t="shared" si="46"/>
        <v>0</v>
      </c>
      <c r="OI160" s="358">
        <f t="shared" si="46"/>
        <v>0</v>
      </c>
      <c r="OJ160" s="358">
        <f t="shared" si="46"/>
        <v>0</v>
      </c>
      <c r="OK160" s="358">
        <f t="shared" si="46"/>
        <v>0</v>
      </c>
      <c r="OL160" s="358">
        <f t="shared" si="46"/>
        <v>0</v>
      </c>
      <c r="OM160" s="358">
        <f t="shared" si="46"/>
        <v>0</v>
      </c>
      <c r="ON160" s="358">
        <f t="shared" si="46"/>
        <v>0</v>
      </c>
      <c r="OO160" s="358">
        <f t="shared" si="46"/>
        <v>0</v>
      </c>
      <c r="OP160" s="358">
        <f t="shared" si="46"/>
        <v>0</v>
      </c>
      <c r="OQ160" s="358">
        <f t="shared" si="46"/>
        <v>0</v>
      </c>
      <c r="OR160" s="358">
        <f t="shared" si="46"/>
        <v>0</v>
      </c>
      <c r="OS160" s="358">
        <f t="shared" si="46"/>
        <v>0</v>
      </c>
      <c r="OT160" s="358">
        <f t="shared" si="46"/>
        <v>0</v>
      </c>
      <c r="OU160" s="358">
        <f t="shared" si="46"/>
        <v>0</v>
      </c>
      <c r="OV160" s="358">
        <f t="shared" si="46"/>
        <v>0</v>
      </c>
      <c r="OW160" s="358">
        <f t="shared" si="46"/>
        <v>0</v>
      </c>
      <c r="OX160" s="358">
        <f t="shared" si="46"/>
        <v>0</v>
      </c>
      <c r="OY160" s="358">
        <f t="shared" si="46"/>
        <v>0</v>
      </c>
      <c r="OZ160" s="358">
        <f t="shared" si="46"/>
        <v>0</v>
      </c>
      <c r="PA160" s="358">
        <f t="shared" si="46"/>
        <v>0</v>
      </c>
      <c r="PB160" s="358">
        <f t="shared" si="46"/>
        <v>0</v>
      </c>
      <c r="PC160" s="358">
        <f t="shared" si="46"/>
        <v>0</v>
      </c>
      <c r="PD160" s="358">
        <f t="shared" si="46"/>
        <v>0</v>
      </c>
      <c r="PE160" s="358">
        <f t="shared" si="46"/>
        <v>0</v>
      </c>
      <c r="PF160" s="358">
        <f t="shared" si="46"/>
        <v>0</v>
      </c>
      <c r="PG160" s="358">
        <f t="shared" si="46"/>
        <v>0</v>
      </c>
      <c r="PH160" s="358">
        <f t="shared" si="46"/>
        <v>0</v>
      </c>
      <c r="PI160" s="358">
        <f t="shared" si="46"/>
        <v>0</v>
      </c>
      <c r="PJ160" s="358">
        <f t="shared" si="46"/>
        <v>0</v>
      </c>
      <c r="PK160" s="358">
        <f t="shared" si="46"/>
        <v>0</v>
      </c>
      <c r="PL160" s="358">
        <f t="shared" si="46"/>
        <v>0</v>
      </c>
      <c r="PM160" s="358">
        <f t="shared" si="46"/>
        <v>0</v>
      </c>
      <c r="PN160" s="358">
        <f t="shared" si="46"/>
        <v>0</v>
      </c>
      <c r="PO160" s="358">
        <f t="shared" si="46"/>
        <v>0</v>
      </c>
      <c r="PP160" s="358">
        <f t="shared" si="46"/>
        <v>0</v>
      </c>
      <c r="PQ160" s="358">
        <f t="shared" si="46"/>
        <v>0</v>
      </c>
      <c r="PR160" s="358">
        <f t="shared" si="46"/>
        <v>0</v>
      </c>
      <c r="PS160" s="358">
        <f t="shared" si="46"/>
        <v>0</v>
      </c>
      <c r="PT160" s="358">
        <f t="shared" si="46"/>
        <v>0</v>
      </c>
      <c r="PU160" s="358">
        <f t="shared" si="46"/>
        <v>0</v>
      </c>
      <c r="PV160" s="358">
        <f t="shared" si="46"/>
        <v>0</v>
      </c>
      <c r="PW160" s="358">
        <f t="shared" si="46"/>
        <v>0</v>
      </c>
      <c r="PX160" s="358">
        <f t="shared" si="46"/>
        <v>0</v>
      </c>
      <c r="PY160" s="358">
        <f t="shared" si="46"/>
        <v>0</v>
      </c>
      <c r="PZ160" s="358">
        <f t="shared" si="46"/>
        <v>0</v>
      </c>
      <c r="QA160" s="358">
        <f t="shared" si="46"/>
        <v>0</v>
      </c>
      <c r="QB160" s="358">
        <f t="shared" si="46"/>
        <v>0</v>
      </c>
      <c r="QC160" s="358">
        <f t="shared" si="46"/>
        <v>0</v>
      </c>
      <c r="QD160" s="358">
        <f t="shared" si="46"/>
        <v>0</v>
      </c>
      <c r="QE160" s="358">
        <f t="shared" si="46"/>
        <v>0</v>
      </c>
      <c r="QF160" s="358">
        <f t="shared" si="46"/>
        <v>0</v>
      </c>
      <c r="QG160" s="358">
        <f t="shared" si="46"/>
        <v>0</v>
      </c>
      <c r="QH160" s="358">
        <f t="shared" si="46"/>
        <v>0</v>
      </c>
      <c r="QI160" s="358">
        <f t="shared" si="46"/>
        <v>0</v>
      </c>
      <c r="QJ160" s="358">
        <f t="shared" si="46"/>
        <v>0</v>
      </c>
      <c r="QK160" s="358">
        <f t="shared" si="46"/>
        <v>0</v>
      </c>
      <c r="QL160" s="358">
        <f t="shared" si="46"/>
        <v>0</v>
      </c>
      <c r="QM160" s="358">
        <f t="shared" si="46"/>
        <v>0</v>
      </c>
      <c r="QN160" s="358">
        <f t="shared" si="46"/>
        <v>0</v>
      </c>
      <c r="QO160" s="358">
        <f t="shared" si="46"/>
        <v>0</v>
      </c>
      <c r="QP160" s="358">
        <f t="shared" ref="QP160:TA160" si="47">QP145*$H$83</f>
        <v>0</v>
      </c>
      <c r="QQ160" s="358">
        <f t="shared" si="47"/>
        <v>0</v>
      </c>
      <c r="QR160" s="358">
        <f t="shared" si="47"/>
        <v>0</v>
      </c>
      <c r="QS160" s="358">
        <f t="shared" si="47"/>
        <v>0</v>
      </c>
      <c r="QT160" s="358">
        <f t="shared" si="47"/>
        <v>0</v>
      </c>
      <c r="QU160" s="358">
        <f t="shared" si="47"/>
        <v>0</v>
      </c>
      <c r="QV160" s="358">
        <f t="shared" si="47"/>
        <v>0</v>
      </c>
      <c r="QW160" s="358">
        <f t="shared" si="47"/>
        <v>0</v>
      </c>
      <c r="QX160" s="358">
        <f t="shared" si="47"/>
        <v>0</v>
      </c>
      <c r="QY160" s="358">
        <f t="shared" si="47"/>
        <v>0</v>
      </c>
      <c r="QZ160" s="358">
        <f t="shared" si="47"/>
        <v>0</v>
      </c>
      <c r="RA160" s="358">
        <f t="shared" si="47"/>
        <v>0</v>
      </c>
      <c r="RB160" s="358">
        <f t="shared" si="47"/>
        <v>0</v>
      </c>
      <c r="RC160" s="358">
        <f t="shared" si="47"/>
        <v>0</v>
      </c>
      <c r="RD160" s="358">
        <f t="shared" si="47"/>
        <v>0</v>
      </c>
      <c r="RE160" s="358">
        <f t="shared" si="47"/>
        <v>0</v>
      </c>
      <c r="RF160" s="358">
        <f t="shared" si="47"/>
        <v>0</v>
      </c>
      <c r="RG160" s="358">
        <f t="shared" si="47"/>
        <v>0</v>
      </c>
      <c r="RH160" s="358">
        <f t="shared" si="47"/>
        <v>0</v>
      </c>
      <c r="RI160" s="358">
        <f t="shared" si="47"/>
        <v>0</v>
      </c>
      <c r="RJ160" s="358">
        <f t="shared" si="47"/>
        <v>0</v>
      </c>
      <c r="RK160" s="358">
        <f t="shared" si="47"/>
        <v>0</v>
      </c>
      <c r="RL160" s="358">
        <f t="shared" si="47"/>
        <v>0</v>
      </c>
      <c r="RM160" s="358">
        <f t="shared" si="47"/>
        <v>0</v>
      </c>
      <c r="RN160" s="358">
        <f t="shared" si="47"/>
        <v>0</v>
      </c>
      <c r="RO160" s="358">
        <f t="shared" si="47"/>
        <v>0</v>
      </c>
      <c r="RP160" s="358">
        <f t="shared" si="47"/>
        <v>0</v>
      </c>
      <c r="RQ160" s="358">
        <f t="shared" si="47"/>
        <v>0</v>
      </c>
      <c r="RR160" s="358">
        <f t="shared" si="47"/>
        <v>0</v>
      </c>
      <c r="RS160" s="358">
        <f t="shared" si="47"/>
        <v>0</v>
      </c>
      <c r="RT160" s="358">
        <f t="shared" si="47"/>
        <v>0</v>
      </c>
      <c r="RU160" s="358">
        <f t="shared" si="47"/>
        <v>0</v>
      </c>
      <c r="RV160" s="358">
        <f t="shared" si="47"/>
        <v>0</v>
      </c>
      <c r="RW160" s="358">
        <f t="shared" si="47"/>
        <v>0</v>
      </c>
      <c r="RX160" s="358">
        <f t="shared" si="47"/>
        <v>0</v>
      </c>
      <c r="RY160" s="358">
        <f t="shared" si="47"/>
        <v>0</v>
      </c>
      <c r="RZ160" s="358">
        <f t="shared" si="47"/>
        <v>0</v>
      </c>
      <c r="SA160" s="358">
        <f t="shared" si="47"/>
        <v>0</v>
      </c>
      <c r="SB160" s="358">
        <f t="shared" si="47"/>
        <v>0</v>
      </c>
      <c r="SC160" s="358">
        <f t="shared" si="47"/>
        <v>0</v>
      </c>
      <c r="SD160" s="358">
        <f t="shared" si="47"/>
        <v>0</v>
      </c>
      <c r="SE160" s="358">
        <f t="shared" si="47"/>
        <v>0</v>
      </c>
      <c r="SF160" s="358">
        <f t="shared" si="47"/>
        <v>0</v>
      </c>
      <c r="SG160" s="358">
        <f t="shared" si="47"/>
        <v>0</v>
      </c>
      <c r="SH160" s="358">
        <f t="shared" si="47"/>
        <v>0</v>
      </c>
      <c r="SI160" s="358">
        <f t="shared" si="47"/>
        <v>0</v>
      </c>
      <c r="SJ160" s="358">
        <f t="shared" si="47"/>
        <v>0</v>
      </c>
      <c r="SK160" s="358">
        <f t="shared" si="47"/>
        <v>0</v>
      </c>
      <c r="SL160" s="358">
        <f t="shared" si="47"/>
        <v>0</v>
      </c>
      <c r="SM160" s="358">
        <f t="shared" si="47"/>
        <v>0</v>
      </c>
      <c r="SN160" s="358">
        <f t="shared" si="47"/>
        <v>0</v>
      </c>
      <c r="SO160" s="358">
        <f t="shared" si="47"/>
        <v>0</v>
      </c>
      <c r="SP160" s="358">
        <f t="shared" si="47"/>
        <v>0</v>
      </c>
      <c r="SQ160" s="358">
        <f t="shared" si="47"/>
        <v>0</v>
      </c>
      <c r="SR160" s="358">
        <f t="shared" si="47"/>
        <v>0</v>
      </c>
      <c r="SS160" s="358">
        <f t="shared" si="47"/>
        <v>0</v>
      </c>
      <c r="ST160" s="358">
        <f t="shared" si="47"/>
        <v>0</v>
      </c>
      <c r="SU160" s="358">
        <f t="shared" si="47"/>
        <v>0</v>
      </c>
      <c r="SV160" s="358">
        <f t="shared" si="47"/>
        <v>0</v>
      </c>
      <c r="SW160" s="358">
        <f t="shared" si="47"/>
        <v>0</v>
      </c>
      <c r="SX160" s="358">
        <f t="shared" si="47"/>
        <v>0</v>
      </c>
      <c r="SY160" s="358">
        <f t="shared" si="47"/>
        <v>0</v>
      </c>
      <c r="SZ160" s="358">
        <f t="shared" si="47"/>
        <v>0</v>
      </c>
      <c r="TA160" s="358">
        <f t="shared" si="47"/>
        <v>0</v>
      </c>
      <c r="TB160" s="358">
        <f t="shared" ref="TB160:VM160" si="48">TB145*$H$83</f>
        <v>0</v>
      </c>
      <c r="TC160" s="358">
        <f t="shared" si="48"/>
        <v>0</v>
      </c>
      <c r="TD160" s="358">
        <f t="shared" si="48"/>
        <v>0</v>
      </c>
      <c r="TE160" s="358">
        <f t="shared" si="48"/>
        <v>0</v>
      </c>
      <c r="TF160" s="358">
        <f t="shared" si="48"/>
        <v>0</v>
      </c>
      <c r="TG160" s="358">
        <f t="shared" si="48"/>
        <v>0</v>
      </c>
      <c r="TH160" s="358">
        <f t="shared" si="48"/>
        <v>0</v>
      </c>
      <c r="TI160" s="358">
        <f t="shared" si="48"/>
        <v>0</v>
      </c>
      <c r="TJ160" s="358">
        <f t="shared" si="48"/>
        <v>0</v>
      </c>
      <c r="TK160" s="358">
        <f t="shared" si="48"/>
        <v>0</v>
      </c>
      <c r="TL160" s="358">
        <f t="shared" si="48"/>
        <v>0</v>
      </c>
      <c r="TM160" s="358">
        <f t="shared" si="48"/>
        <v>0</v>
      </c>
      <c r="TN160" s="358">
        <f t="shared" si="48"/>
        <v>0</v>
      </c>
      <c r="TO160" s="358">
        <f t="shared" si="48"/>
        <v>0</v>
      </c>
      <c r="TP160" s="358">
        <f t="shared" si="48"/>
        <v>0</v>
      </c>
      <c r="TQ160" s="358">
        <f t="shared" si="48"/>
        <v>0</v>
      </c>
      <c r="TR160" s="358">
        <f t="shared" si="48"/>
        <v>0</v>
      </c>
      <c r="TS160" s="358">
        <f t="shared" si="48"/>
        <v>0</v>
      </c>
      <c r="TT160" s="358">
        <f t="shared" si="48"/>
        <v>0</v>
      </c>
      <c r="TU160" s="358">
        <f t="shared" si="48"/>
        <v>0</v>
      </c>
      <c r="TV160" s="358">
        <f t="shared" si="48"/>
        <v>0</v>
      </c>
      <c r="TW160" s="358">
        <f t="shared" si="48"/>
        <v>0</v>
      </c>
      <c r="TX160" s="358">
        <f t="shared" si="48"/>
        <v>0</v>
      </c>
      <c r="TY160" s="358">
        <f t="shared" si="48"/>
        <v>0</v>
      </c>
      <c r="TZ160" s="358">
        <f t="shared" si="48"/>
        <v>0</v>
      </c>
      <c r="UA160" s="358">
        <f t="shared" si="48"/>
        <v>0</v>
      </c>
      <c r="UB160" s="358">
        <f t="shared" si="48"/>
        <v>0</v>
      </c>
      <c r="UC160" s="358">
        <f t="shared" si="48"/>
        <v>0</v>
      </c>
      <c r="UD160" s="358">
        <f t="shared" si="48"/>
        <v>0</v>
      </c>
      <c r="UE160" s="358">
        <f t="shared" si="48"/>
        <v>0</v>
      </c>
      <c r="UF160" s="358">
        <f t="shared" si="48"/>
        <v>0</v>
      </c>
      <c r="UG160" s="358">
        <f t="shared" si="48"/>
        <v>0</v>
      </c>
      <c r="UH160" s="358">
        <f t="shared" si="48"/>
        <v>0</v>
      </c>
      <c r="UI160" s="358">
        <f t="shared" si="48"/>
        <v>0</v>
      </c>
      <c r="UJ160" s="358">
        <f t="shared" si="48"/>
        <v>0</v>
      </c>
      <c r="UK160" s="358">
        <f t="shared" si="48"/>
        <v>0</v>
      </c>
      <c r="UL160" s="358">
        <f t="shared" si="48"/>
        <v>0</v>
      </c>
      <c r="UM160" s="358">
        <f t="shared" si="48"/>
        <v>0</v>
      </c>
      <c r="UN160" s="358">
        <f t="shared" si="48"/>
        <v>0</v>
      </c>
      <c r="UO160" s="358">
        <f t="shared" si="48"/>
        <v>0</v>
      </c>
      <c r="UP160" s="358">
        <f t="shared" si="48"/>
        <v>0</v>
      </c>
      <c r="UQ160" s="358">
        <f t="shared" si="48"/>
        <v>0</v>
      </c>
      <c r="UR160" s="358">
        <f t="shared" si="48"/>
        <v>0</v>
      </c>
      <c r="US160" s="358">
        <f t="shared" si="48"/>
        <v>0</v>
      </c>
      <c r="UT160" s="358">
        <f t="shared" si="48"/>
        <v>0</v>
      </c>
      <c r="UU160" s="358">
        <f t="shared" si="48"/>
        <v>0</v>
      </c>
      <c r="UV160" s="358">
        <f t="shared" si="48"/>
        <v>0</v>
      </c>
      <c r="UW160" s="358">
        <f t="shared" si="48"/>
        <v>0</v>
      </c>
      <c r="UX160" s="358">
        <f t="shared" si="48"/>
        <v>0</v>
      </c>
      <c r="UY160" s="358">
        <f t="shared" si="48"/>
        <v>0</v>
      </c>
      <c r="UZ160" s="358">
        <f t="shared" si="48"/>
        <v>0</v>
      </c>
      <c r="VA160" s="358">
        <f t="shared" si="48"/>
        <v>0</v>
      </c>
      <c r="VB160" s="358">
        <f t="shared" si="48"/>
        <v>0</v>
      </c>
      <c r="VC160" s="358">
        <f t="shared" si="48"/>
        <v>0</v>
      </c>
      <c r="VD160" s="358">
        <f t="shared" si="48"/>
        <v>0</v>
      </c>
      <c r="VE160" s="358">
        <f t="shared" si="48"/>
        <v>0</v>
      </c>
      <c r="VF160" s="358">
        <f t="shared" si="48"/>
        <v>0</v>
      </c>
      <c r="VG160" s="358">
        <f t="shared" si="48"/>
        <v>0</v>
      </c>
      <c r="VH160" s="358">
        <f t="shared" si="48"/>
        <v>0</v>
      </c>
      <c r="VI160" s="358">
        <f t="shared" si="48"/>
        <v>0</v>
      </c>
      <c r="VJ160" s="358">
        <f t="shared" si="48"/>
        <v>0</v>
      </c>
      <c r="VK160" s="358">
        <f t="shared" si="48"/>
        <v>0</v>
      </c>
      <c r="VL160" s="358">
        <f t="shared" si="48"/>
        <v>0</v>
      </c>
      <c r="VM160" s="358">
        <f t="shared" si="48"/>
        <v>0</v>
      </c>
      <c r="VN160" s="358">
        <f t="shared" ref="VN160:XY160" si="49">VN145*$H$83</f>
        <v>0</v>
      </c>
      <c r="VO160" s="358">
        <f t="shared" si="49"/>
        <v>0</v>
      </c>
      <c r="VP160" s="358">
        <f t="shared" si="49"/>
        <v>0</v>
      </c>
      <c r="VQ160" s="358">
        <f t="shared" si="49"/>
        <v>0</v>
      </c>
      <c r="VR160" s="358">
        <f t="shared" si="49"/>
        <v>0</v>
      </c>
      <c r="VS160" s="358">
        <f t="shared" si="49"/>
        <v>0</v>
      </c>
      <c r="VT160" s="358">
        <f t="shared" si="49"/>
        <v>0</v>
      </c>
      <c r="VU160" s="358">
        <f t="shared" si="49"/>
        <v>0</v>
      </c>
      <c r="VV160" s="358">
        <f t="shared" si="49"/>
        <v>0</v>
      </c>
      <c r="VW160" s="358">
        <f t="shared" si="49"/>
        <v>0</v>
      </c>
      <c r="VX160" s="358">
        <f t="shared" si="49"/>
        <v>0</v>
      </c>
      <c r="VY160" s="358">
        <f t="shared" si="49"/>
        <v>0</v>
      </c>
      <c r="VZ160" s="358">
        <f t="shared" si="49"/>
        <v>0</v>
      </c>
      <c r="WA160" s="358">
        <f t="shared" si="49"/>
        <v>0</v>
      </c>
      <c r="WB160" s="358">
        <f t="shared" si="49"/>
        <v>0</v>
      </c>
      <c r="WC160" s="358">
        <f t="shared" si="49"/>
        <v>0</v>
      </c>
      <c r="WD160" s="358">
        <f t="shared" si="49"/>
        <v>0</v>
      </c>
      <c r="WE160" s="358">
        <f t="shared" si="49"/>
        <v>0</v>
      </c>
      <c r="WF160" s="358">
        <f t="shared" si="49"/>
        <v>0</v>
      </c>
      <c r="WG160" s="358">
        <f t="shared" si="49"/>
        <v>0</v>
      </c>
      <c r="WH160" s="358">
        <f t="shared" si="49"/>
        <v>0</v>
      </c>
      <c r="WI160" s="358">
        <f t="shared" si="49"/>
        <v>0</v>
      </c>
      <c r="WJ160" s="358">
        <f t="shared" si="49"/>
        <v>0</v>
      </c>
      <c r="WK160" s="358">
        <f t="shared" si="49"/>
        <v>0</v>
      </c>
      <c r="WL160" s="358">
        <f t="shared" si="49"/>
        <v>0</v>
      </c>
      <c r="WM160" s="358">
        <f t="shared" si="49"/>
        <v>0</v>
      </c>
      <c r="WN160" s="358">
        <f t="shared" si="49"/>
        <v>0</v>
      </c>
      <c r="WO160" s="358">
        <f t="shared" si="49"/>
        <v>0</v>
      </c>
      <c r="WP160" s="358">
        <f t="shared" si="49"/>
        <v>0</v>
      </c>
      <c r="WQ160" s="358">
        <f t="shared" si="49"/>
        <v>0</v>
      </c>
      <c r="WR160" s="358">
        <f t="shared" si="49"/>
        <v>0</v>
      </c>
      <c r="WS160" s="358">
        <f t="shared" si="49"/>
        <v>0</v>
      </c>
      <c r="WT160" s="358">
        <f t="shared" si="49"/>
        <v>0</v>
      </c>
      <c r="WU160" s="358">
        <f t="shared" si="49"/>
        <v>0</v>
      </c>
      <c r="WV160" s="358">
        <f t="shared" si="49"/>
        <v>0</v>
      </c>
      <c r="WW160" s="358">
        <f t="shared" si="49"/>
        <v>0</v>
      </c>
      <c r="WX160" s="358">
        <f t="shared" si="49"/>
        <v>0</v>
      </c>
      <c r="WY160" s="358">
        <f t="shared" si="49"/>
        <v>0</v>
      </c>
      <c r="WZ160" s="358">
        <f t="shared" si="49"/>
        <v>0</v>
      </c>
      <c r="XA160" s="358">
        <f t="shared" si="49"/>
        <v>0</v>
      </c>
      <c r="XB160" s="358">
        <f t="shared" si="49"/>
        <v>0</v>
      </c>
      <c r="XC160" s="358">
        <f t="shared" si="49"/>
        <v>0</v>
      </c>
      <c r="XD160" s="358">
        <f t="shared" si="49"/>
        <v>0</v>
      </c>
      <c r="XE160" s="358">
        <f t="shared" si="49"/>
        <v>0</v>
      </c>
      <c r="XF160" s="358">
        <f t="shared" si="49"/>
        <v>0</v>
      </c>
      <c r="XG160" s="358">
        <f t="shared" si="49"/>
        <v>0</v>
      </c>
      <c r="XH160" s="358">
        <f t="shared" si="49"/>
        <v>0</v>
      </c>
      <c r="XI160" s="358">
        <f t="shared" si="49"/>
        <v>0</v>
      </c>
      <c r="XJ160" s="358">
        <f t="shared" si="49"/>
        <v>0</v>
      </c>
      <c r="XK160" s="358">
        <f t="shared" si="49"/>
        <v>0</v>
      </c>
      <c r="XL160" s="358">
        <f t="shared" si="49"/>
        <v>0</v>
      </c>
      <c r="XM160" s="358">
        <f t="shared" si="49"/>
        <v>0</v>
      </c>
      <c r="XN160" s="358">
        <f t="shared" si="49"/>
        <v>0</v>
      </c>
      <c r="XO160" s="358">
        <f t="shared" si="49"/>
        <v>0</v>
      </c>
      <c r="XP160" s="358">
        <f t="shared" si="49"/>
        <v>0</v>
      </c>
      <c r="XQ160" s="358">
        <f t="shared" si="49"/>
        <v>0</v>
      </c>
      <c r="XR160" s="358">
        <f t="shared" si="49"/>
        <v>0</v>
      </c>
      <c r="XS160" s="358">
        <f t="shared" si="49"/>
        <v>0</v>
      </c>
      <c r="XT160" s="358">
        <f t="shared" si="49"/>
        <v>0</v>
      </c>
      <c r="XU160" s="358">
        <f t="shared" si="49"/>
        <v>0</v>
      </c>
      <c r="XV160" s="358">
        <f t="shared" si="49"/>
        <v>0</v>
      </c>
      <c r="XW160" s="358">
        <f t="shared" si="49"/>
        <v>0</v>
      </c>
      <c r="XX160" s="358">
        <f t="shared" si="49"/>
        <v>0</v>
      </c>
      <c r="XY160" s="358">
        <f t="shared" si="49"/>
        <v>0</v>
      </c>
      <c r="XZ160" s="358">
        <f t="shared" ref="XZ160:AAK160" si="50">XZ145*$H$83</f>
        <v>0</v>
      </c>
      <c r="YA160" s="358">
        <f t="shared" si="50"/>
        <v>0</v>
      </c>
      <c r="YB160" s="358">
        <f t="shared" si="50"/>
        <v>0</v>
      </c>
      <c r="YC160" s="358">
        <f t="shared" si="50"/>
        <v>0</v>
      </c>
      <c r="YD160" s="358">
        <f t="shared" si="50"/>
        <v>0</v>
      </c>
      <c r="YE160" s="358">
        <f t="shared" si="50"/>
        <v>0</v>
      </c>
      <c r="YF160" s="358">
        <f t="shared" si="50"/>
        <v>0</v>
      </c>
      <c r="YG160" s="358">
        <f t="shared" si="50"/>
        <v>0</v>
      </c>
      <c r="YH160" s="358">
        <f t="shared" si="50"/>
        <v>0</v>
      </c>
      <c r="YI160" s="358">
        <f t="shared" si="50"/>
        <v>0</v>
      </c>
      <c r="YJ160" s="358">
        <f t="shared" si="50"/>
        <v>0</v>
      </c>
      <c r="YK160" s="358">
        <f t="shared" si="50"/>
        <v>0</v>
      </c>
      <c r="YL160" s="358">
        <f t="shared" si="50"/>
        <v>0</v>
      </c>
      <c r="YM160" s="358">
        <f t="shared" si="50"/>
        <v>0</v>
      </c>
      <c r="YN160" s="358">
        <f t="shared" si="50"/>
        <v>0</v>
      </c>
      <c r="YO160" s="358">
        <f t="shared" si="50"/>
        <v>0</v>
      </c>
      <c r="YP160" s="358">
        <f t="shared" si="50"/>
        <v>0</v>
      </c>
      <c r="YQ160" s="358">
        <f t="shared" si="50"/>
        <v>0</v>
      </c>
      <c r="YR160" s="358">
        <f t="shared" si="50"/>
        <v>0</v>
      </c>
      <c r="YS160" s="358">
        <f t="shared" si="50"/>
        <v>0</v>
      </c>
      <c r="YT160" s="358">
        <f t="shared" si="50"/>
        <v>0</v>
      </c>
      <c r="YU160" s="358">
        <f t="shared" si="50"/>
        <v>0</v>
      </c>
      <c r="YV160" s="358">
        <f t="shared" si="50"/>
        <v>0</v>
      </c>
      <c r="YW160" s="358">
        <f t="shared" si="50"/>
        <v>0</v>
      </c>
      <c r="YX160" s="358">
        <f t="shared" si="50"/>
        <v>0</v>
      </c>
      <c r="YY160" s="358">
        <f t="shared" si="50"/>
        <v>0</v>
      </c>
      <c r="YZ160" s="358">
        <f t="shared" si="50"/>
        <v>0</v>
      </c>
      <c r="ZA160" s="358">
        <f t="shared" si="50"/>
        <v>0</v>
      </c>
      <c r="ZB160" s="358">
        <f t="shared" si="50"/>
        <v>0</v>
      </c>
      <c r="ZC160" s="358">
        <f t="shared" si="50"/>
        <v>0</v>
      </c>
      <c r="ZD160" s="358">
        <f t="shared" si="50"/>
        <v>0</v>
      </c>
      <c r="ZE160" s="358">
        <f t="shared" si="50"/>
        <v>0</v>
      </c>
      <c r="ZF160" s="358">
        <f t="shared" si="50"/>
        <v>0</v>
      </c>
      <c r="ZG160" s="358">
        <f t="shared" si="50"/>
        <v>0</v>
      </c>
      <c r="ZH160" s="358">
        <f t="shared" si="50"/>
        <v>0</v>
      </c>
      <c r="ZI160" s="358">
        <f t="shared" si="50"/>
        <v>0</v>
      </c>
      <c r="ZJ160" s="358">
        <f t="shared" si="50"/>
        <v>0</v>
      </c>
      <c r="ZK160" s="358">
        <f t="shared" si="50"/>
        <v>0</v>
      </c>
      <c r="ZL160" s="358">
        <f t="shared" si="50"/>
        <v>0</v>
      </c>
      <c r="ZM160" s="358">
        <f t="shared" si="50"/>
        <v>0</v>
      </c>
      <c r="ZN160" s="358">
        <f t="shared" si="50"/>
        <v>0</v>
      </c>
      <c r="ZO160" s="358">
        <f t="shared" si="50"/>
        <v>0</v>
      </c>
      <c r="ZP160" s="358">
        <f t="shared" si="50"/>
        <v>0</v>
      </c>
      <c r="ZQ160" s="358">
        <f t="shared" si="50"/>
        <v>0</v>
      </c>
      <c r="ZR160" s="358">
        <f t="shared" si="50"/>
        <v>0</v>
      </c>
      <c r="ZS160" s="358">
        <f t="shared" si="50"/>
        <v>0</v>
      </c>
      <c r="ZT160" s="358">
        <f t="shared" si="50"/>
        <v>0</v>
      </c>
      <c r="ZU160" s="358">
        <f t="shared" si="50"/>
        <v>0</v>
      </c>
      <c r="ZV160" s="358">
        <f t="shared" si="50"/>
        <v>0</v>
      </c>
      <c r="ZW160" s="358">
        <f t="shared" si="50"/>
        <v>0</v>
      </c>
      <c r="ZX160" s="358">
        <f t="shared" si="50"/>
        <v>0</v>
      </c>
      <c r="ZY160" s="358">
        <f t="shared" si="50"/>
        <v>0</v>
      </c>
      <c r="ZZ160" s="358">
        <f t="shared" si="50"/>
        <v>0</v>
      </c>
      <c r="AAA160" s="358">
        <f t="shared" si="50"/>
        <v>0</v>
      </c>
      <c r="AAB160" s="358">
        <f t="shared" si="50"/>
        <v>0</v>
      </c>
      <c r="AAC160" s="358">
        <f t="shared" si="50"/>
        <v>0</v>
      </c>
      <c r="AAD160" s="358">
        <f t="shared" si="50"/>
        <v>0</v>
      </c>
      <c r="AAE160" s="358">
        <f t="shared" si="50"/>
        <v>0</v>
      </c>
      <c r="AAF160" s="358">
        <f t="shared" si="50"/>
        <v>0</v>
      </c>
      <c r="AAG160" s="358">
        <f t="shared" si="50"/>
        <v>0</v>
      </c>
      <c r="AAH160" s="358">
        <f t="shared" si="50"/>
        <v>0</v>
      </c>
      <c r="AAI160" s="358">
        <f t="shared" si="50"/>
        <v>0</v>
      </c>
      <c r="AAJ160" s="358">
        <f t="shared" si="50"/>
        <v>0</v>
      </c>
      <c r="AAK160" s="358">
        <f t="shared" si="50"/>
        <v>0</v>
      </c>
      <c r="AAL160" s="358">
        <f t="shared" ref="AAL160:ACW160" si="51">AAL145*$H$83</f>
        <v>0</v>
      </c>
      <c r="AAM160" s="358">
        <f t="shared" si="51"/>
        <v>0</v>
      </c>
      <c r="AAN160" s="358">
        <f t="shared" si="51"/>
        <v>0</v>
      </c>
      <c r="AAO160" s="358">
        <f t="shared" si="51"/>
        <v>0</v>
      </c>
      <c r="AAP160" s="358">
        <f t="shared" si="51"/>
        <v>0</v>
      </c>
      <c r="AAQ160" s="358">
        <f t="shared" si="51"/>
        <v>0</v>
      </c>
      <c r="AAR160" s="358">
        <f t="shared" si="51"/>
        <v>0</v>
      </c>
      <c r="AAS160" s="358">
        <f t="shared" si="51"/>
        <v>0</v>
      </c>
      <c r="AAT160" s="358">
        <f t="shared" si="51"/>
        <v>0</v>
      </c>
      <c r="AAU160" s="358">
        <f t="shared" si="51"/>
        <v>0</v>
      </c>
      <c r="AAV160" s="358">
        <f t="shared" si="51"/>
        <v>0</v>
      </c>
      <c r="AAW160" s="358">
        <f t="shared" si="51"/>
        <v>0</v>
      </c>
      <c r="AAX160" s="358">
        <f t="shared" si="51"/>
        <v>0</v>
      </c>
      <c r="AAY160" s="358">
        <f t="shared" si="51"/>
        <v>0</v>
      </c>
      <c r="AAZ160" s="358">
        <f t="shared" si="51"/>
        <v>0</v>
      </c>
      <c r="ABA160" s="358">
        <f t="shared" si="51"/>
        <v>0</v>
      </c>
      <c r="ABB160" s="358">
        <f t="shared" si="51"/>
        <v>0</v>
      </c>
      <c r="ABC160" s="358">
        <f t="shared" si="51"/>
        <v>0</v>
      </c>
      <c r="ABD160" s="358">
        <f t="shared" si="51"/>
        <v>0</v>
      </c>
      <c r="ABE160" s="358">
        <f t="shared" si="51"/>
        <v>0</v>
      </c>
      <c r="ABF160" s="358">
        <f t="shared" si="51"/>
        <v>0</v>
      </c>
      <c r="ABG160" s="358">
        <f t="shared" si="51"/>
        <v>0</v>
      </c>
      <c r="ABH160" s="358">
        <f t="shared" si="51"/>
        <v>0</v>
      </c>
      <c r="ABI160" s="358">
        <f t="shared" si="51"/>
        <v>0</v>
      </c>
      <c r="ABJ160" s="358">
        <f t="shared" si="51"/>
        <v>0</v>
      </c>
      <c r="ABK160" s="358">
        <f t="shared" si="51"/>
        <v>0</v>
      </c>
      <c r="ABL160" s="358">
        <f t="shared" si="51"/>
        <v>0</v>
      </c>
      <c r="ABM160" s="358">
        <f t="shared" si="51"/>
        <v>0</v>
      </c>
      <c r="ABN160" s="358">
        <f t="shared" si="51"/>
        <v>0</v>
      </c>
      <c r="ABO160" s="358">
        <f t="shared" si="51"/>
        <v>0</v>
      </c>
      <c r="ABP160" s="358">
        <f t="shared" si="51"/>
        <v>0</v>
      </c>
      <c r="ABQ160" s="358">
        <f t="shared" si="51"/>
        <v>0</v>
      </c>
      <c r="ABR160" s="358">
        <f t="shared" si="51"/>
        <v>0</v>
      </c>
      <c r="ABS160" s="358">
        <f t="shared" si="51"/>
        <v>0</v>
      </c>
      <c r="ABT160" s="358">
        <f t="shared" si="51"/>
        <v>0</v>
      </c>
      <c r="ABU160" s="358">
        <f t="shared" si="51"/>
        <v>0</v>
      </c>
      <c r="ABV160" s="358">
        <f t="shared" si="51"/>
        <v>0</v>
      </c>
      <c r="ABW160" s="358">
        <f t="shared" si="51"/>
        <v>0</v>
      </c>
      <c r="ABX160" s="358">
        <f t="shared" si="51"/>
        <v>0</v>
      </c>
      <c r="ABY160" s="358">
        <f t="shared" si="51"/>
        <v>0</v>
      </c>
      <c r="ABZ160" s="358">
        <f t="shared" si="51"/>
        <v>0</v>
      </c>
      <c r="ACA160" s="358">
        <f t="shared" si="51"/>
        <v>0</v>
      </c>
      <c r="ACB160" s="358">
        <f t="shared" si="51"/>
        <v>0</v>
      </c>
      <c r="ACC160" s="358">
        <f t="shared" si="51"/>
        <v>0</v>
      </c>
      <c r="ACD160" s="358">
        <f t="shared" si="51"/>
        <v>0</v>
      </c>
      <c r="ACE160" s="358">
        <f t="shared" si="51"/>
        <v>0</v>
      </c>
      <c r="ACF160" s="358">
        <f t="shared" si="51"/>
        <v>0</v>
      </c>
      <c r="ACG160" s="358">
        <f t="shared" si="51"/>
        <v>0</v>
      </c>
      <c r="ACH160" s="358">
        <f t="shared" si="51"/>
        <v>0</v>
      </c>
      <c r="ACI160" s="358">
        <f t="shared" si="51"/>
        <v>0</v>
      </c>
      <c r="ACJ160" s="358">
        <f t="shared" si="51"/>
        <v>0</v>
      </c>
      <c r="ACK160" s="358">
        <f t="shared" si="51"/>
        <v>0</v>
      </c>
      <c r="ACL160" s="358">
        <f t="shared" si="51"/>
        <v>0</v>
      </c>
      <c r="ACM160" s="358">
        <f t="shared" si="51"/>
        <v>0</v>
      </c>
      <c r="ACN160" s="358">
        <f t="shared" si="51"/>
        <v>0</v>
      </c>
      <c r="ACO160" s="358">
        <f t="shared" si="51"/>
        <v>0</v>
      </c>
      <c r="ACP160" s="358">
        <f t="shared" si="51"/>
        <v>0</v>
      </c>
      <c r="ACQ160" s="358">
        <f t="shared" si="51"/>
        <v>0</v>
      </c>
      <c r="ACR160" s="358">
        <f t="shared" si="51"/>
        <v>0</v>
      </c>
      <c r="ACS160" s="358">
        <f t="shared" si="51"/>
        <v>0</v>
      </c>
      <c r="ACT160" s="358">
        <f t="shared" si="51"/>
        <v>0</v>
      </c>
      <c r="ACU160" s="358">
        <f t="shared" si="51"/>
        <v>0</v>
      </c>
      <c r="ACV160" s="358">
        <f t="shared" si="51"/>
        <v>0</v>
      </c>
      <c r="ACW160" s="358">
        <f t="shared" si="51"/>
        <v>0</v>
      </c>
      <c r="ACX160" s="358">
        <f t="shared" ref="ACX160:AFI160" si="52">ACX145*$H$83</f>
        <v>0</v>
      </c>
      <c r="ACY160" s="358">
        <f t="shared" si="52"/>
        <v>0</v>
      </c>
      <c r="ACZ160" s="358">
        <f t="shared" si="52"/>
        <v>0</v>
      </c>
      <c r="ADA160" s="358">
        <f t="shared" si="52"/>
        <v>0</v>
      </c>
      <c r="ADB160" s="358">
        <f t="shared" si="52"/>
        <v>0</v>
      </c>
      <c r="ADC160" s="358">
        <f t="shared" si="52"/>
        <v>0</v>
      </c>
      <c r="ADD160" s="358">
        <f t="shared" si="52"/>
        <v>0</v>
      </c>
      <c r="ADE160" s="358">
        <f t="shared" si="52"/>
        <v>0</v>
      </c>
      <c r="ADF160" s="358">
        <f t="shared" si="52"/>
        <v>0</v>
      </c>
      <c r="ADG160" s="358">
        <f t="shared" si="52"/>
        <v>0</v>
      </c>
      <c r="ADH160" s="358">
        <f t="shared" si="52"/>
        <v>0</v>
      </c>
      <c r="ADI160" s="358">
        <f t="shared" si="52"/>
        <v>0</v>
      </c>
      <c r="ADJ160" s="358">
        <f t="shared" si="52"/>
        <v>0</v>
      </c>
      <c r="ADK160" s="358">
        <f t="shared" si="52"/>
        <v>0</v>
      </c>
      <c r="ADL160" s="358">
        <f t="shared" si="52"/>
        <v>0</v>
      </c>
      <c r="ADM160" s="358">
        <f t="shared" si="52"/>
        <v>0</v>
      </c>
      <c r="ADN160" s="358">
        <f t="shared" si="52"/>
        <v>0</v>
      </c>
      <c r="ADO160" s="358">
        <f t="shared" si="52"/>
        <v>0</v>
      </c>
      <c r="ADP160" s="358">
        <f t="shared" si="52"/>
        <v>0</v>
      </c>
      <c r="ADQ160" s="358">
        <f t="shared" si="52"/>
        <v>0</v>
      </c>
      <c r="ADR160" s="358">
        <f t="shared" si="52"/>
        <v>0</v>
      </c>
      <c r="ADS160" s="358">
        <f t="shared" si="52"/>
        <v>0</v>
      </c>
      <c r="ADT160" s="358">
        <f t="shared" si="52"/>
        <v>0</v>
      </c>
      <c r="ADU160" s="358">
        <f t="shared" si="52"/>
        <v>0</v>
      </c>
      <c r="ADV160" s="358">
        <f t="shared" si="52"/>
        <v>0</v>
      </c>
      <c r="ADW160" s="358">
        <f t="shared" si="52"/>
        <v>0</v>
      </c>
      <c r="ADX160" s="358">
        <f t="shared" si="52"/>
        <v>0</v>
      </c>
      <c r="ADY160" s="358">
        <f t="shared" si="52"/>
        <v>0</v>
      </c>
      <c r="ADZ160" s="358">
        <f t="shared" si="52"/>
        <v>0</v>
      </c>
      <c r="AEA160" s="358">
        <f t="shared" si="52"/>
        <v>0</v>
      </c>
      <c r="AEB160" s="358">
        <f t="shared" si="52"/>
        <v>0</v>
      </c>
      <c r="AEC160" s="358">
        <f t="shared" si="52"/>
        <v>0</v>
      </c>
      <c r="AED160" s="358">
        <f t="shared" si="52"/>
        <v>0</v>
      </c>
      <c r="AEE160" s="358">
        <f t="shared" si="52"/>
        <v>0</v>
      </c>
      <c r="AEF160" s="358">
        <f t="shared" si="52"/>
        <v>0</v>
      </c>
      <c r="AEG160" s="358">
        <f t="shared" si="52"/>
        <v>0</v>
      </c>
      <c r="AEH160" s="358">
        <f t="shared" si="52"/>
        <v>0</v>
      </c>
      <c r="AEI160" s="358">
        <f t="shared" si="52"/>
        <v>0</v>
      </c>
      <c r="AEJ160" s="358">
        <f t="shared" si="52"/>
        <v>0</v>
      </c>
      <c r="AEK160" s="358">
        <f t="shared" si="52"/>
        <v>0</v>
      </c>
      <c r="AEL160" s="358">
        <f t="shared" si="52"/>
        <v>0</v>
      </c>
      <c r="AEM160" s="358">
        <f t="shared" si="52"/>
        <v>0</v>
      </c>
      <c r="AEN160" s="358">
        <f t="shared" si="52"/>
        <v>0</v>
      </c>
      <c r="AEO160" s="358">
        <f t="shared" si="52"/>
        <v>0</v>
      </c>
      <c r="AEP160" s="358">
        <f t="shared" si="52"/>
        <v>0</v>
      </c>
      <c r="AEQ160" s="358">
        <f t="shared" si="52"/>
        <v>0</v>
      </c>
      <c r="AER160" s="358">
        <f t="shared" si="52"/>
        <v>0</v>
      </c>
      <c r="AES160" s="358">
        <f t="shared" si="52"/>
        <v>0</v>
      </c>
      <c r="AET160" s="358">
        <f t="shared" si="52"/>
        <v>0</v>
      </c>
      <c r="AEU160" s="358">
        <f t="shared" si="52"/>
        <v>0</v>
      </c>
      <c r="AEV160" s="358">
        <f t="shared" si="52"/>
        <v>0</v>
      </c>
      <c r="AEW160" s="358">
        <f t="shared" si="52"/>
        <v>0</v>
      </c>
      <c r="AEX160" s="358">
        <f t="shared" si="52"/>
        <v>0</v>
      </c>
      <c r="AEY160" s="358">
        <f t="shared" si="52"/>
        <v>0</v>
      </c>
      <c r="AEZ160" s="358">
        <f t="shared" si="52"/>
        <v>0</v>
      </c>
      <c r="AFA160" s="358">
        <f t="shared" si="52"/>
        <v>0</v>
      </c>
      <c r="AFB160" s="358">
        <f t="shared" si="52"/>
        <v>0</v>
      </c>
      <c r="AFC160" s="358">
        <f t="shared" si="52"/>
        <v>0</v>
      </c>
      <c r="AFD160" s="358">
        <f t="shared" si="52"/>
        <v>0</v>
      </c>
      <c r="AFE160" s="358">
        <f t="shared" si="52"/>
        <v>0</v>
      </c>
      <c r="AFF160" s="358">
        <f t="shared" si="52"/>
        <v>0</v>
      </c>
      <c r="AFG160" s="358">
        <f t="shared" si="52"/>
        <v>0</v>
      </c>
      <c r="AFH160" s="358">
        <f t="shared" si="52"/>
        <v>0</v>
      </c>
      <c r="AFI160" s="358">
        <f t="shared" si="52"/>
        <v>0</v>
      </c>
      <c r="AFJ160" s="358">
        <f t="shared" ref="AFJ160:AHU160" si="53">AFJ145*$H$83</f>
        <v>0</v>
      </c>
      <c r="AFK160" s="358">
        <f t="shared" si="53"/>
        <v>0</v>
      </c>
      <c r="AFL160" s="358">
        <f t="shared" si="53"/>
        <v>0</v>
      </c>
      <c r="AFM160" s="358">
        <f t="shared" si="53"/>
        <v>0</v>
      </c>
      <c r="AFN160" s="358">
        <f t="shared" si="53"/>
        <v>0</v>
      </c>
      <c r="AFO160" s="358">
        <f t="shared" si="53"/>
        <v>0</v>
      </c>
      <c r="AFP160" s="358">
        <f t="shared" si="53"/>
        <v>0</v>
      </c>
      <c r="AFQ160" s="358">
        <f t="shared" si="53"/>
        <v>0</v>
      </c>
      <c r="AFR160" s="358">
        <f t="shared" si="53"/>
        <v>0</v>
      </c>
      <c r="AFS160" s="358">
        <f t="shared" si="53"/>
        <v>0</v>
      </c>
      <c r="AFT160" s="358">
        <f t="shared" si="53"/>
        <v>0</v>
      </c>
      <c r="AFU160" s="358">
        <f t="shared" si="53"/>
        <v>0</v>
      </c>
      <c r="AFV160" s="358">
        <f t="shared" si="53"/>
        <v>0</v>
      </c>
      <c r="AFW160" s="358">
        <f t="shared" si="53"/>
        <v>0</v>
      </c>
      <c r="AFX160" s="358">
        <f t="shared" si="53"/>
        <v>0</v>
      </c>
      <c r="AFY160" s="358">
        <f t="shared" si="53"/>
        <v>0</v>
      </c>
      <c r="AFZ160" s="358">
        <f t="shared" si="53"/>
        <v>0</v>
      </c>
      <c r="AGA160" s="358">
        <f t="shared" si="53"/>
        <v>0</v>
      </c>
      <c r="AGB160" s="358">
        <f t="shared" si="53"/>
        <v>0</v>
      </c>
      <c r="AGC160" s="358">
        <f t="shared" si="53"/>
        <v>0</v>
      </c>
      <c r="AGD160" s="358">
        <f t="shared" si="53"/>
        <v>0</v>
      </c>
      <c r="AGE160" s="358">
        <f t="shared" si="53"/>
        <v>0</v>
      </c>
      <c r="AGF160" s="358">
        <f t="shared" si="53"/>
        <v>0</v>
      </c>
      <c r="AGG160" s="358">
        <f t="shared" si="53"/>
        <v>0</v>
      </c>
      <c r="AGH160" s="358">
        <f t="shared" si="53"/>
        <v>0</v>
      </c>
      <c r="AGI160" s="358">
        <f t="shared" si="53"/>
        <v>0</v>
      </c>
      <c r="AGJ160" s="358">
        <f t="shared" si="53"/>
        <v>0</v>
      </c>
      <c r="AGK160" s="358">
        <f t="shared" si="53"/>
        <v>0</v>
      </c>
      <c r="AGL160" s="358">
        <f t="shared" si="53"/>
        <v>0</v>
      </c>
      <c r="AGM160" s="358">
        <f t="shared" si="53"/>
        <v>0</v>
      </c>
      <c r="AGN160" s="358">
        <f t="shared" si="53"/>
        <v>0</v>
      </c>
      <c r="AGO160" s="358">
        <f t="shared" si="53"/>
        <v>0</v>
      </c>
      <c r="AGP160" s="358">
        <f t="shared" si="53"/>
        <v>0</v>
      </c>
      <c r="AGQ160" s="358">
        <f t="shared" si="53"/>
        <v>0</v>
      </c>
      <c r="AGR160" s="358">
        <f t="shared" si="53"/>
        <v>0</v>
      </c>
      <c r="AGS160" s="358">
        <f t="shared" si="53"/>
        <v>0</v>
      </c>
      <c r="AGT160" s="358">
        <f t="shared" si="53"/>
        <v>0</v>
      </c>
      <c r="AGU160" s="358">
        <f t="shared" si="53"/>
        <v>0</v>
      </c>
      <c r="AGV160" s="358">
        <f t="shared" si="53"/>
        <v>0</v>
      </c>
      <c r="AGW160" s="358">
        <f t="shared" si="53"/>
        <v>0</v>
      </c>
      <c r="AGX160" s="358">
        <f t="shared" si="53"/>
        <v>0</v>
      </c>
      <c r="AGY160" s="358">
        <f t="shared" si="53"/>
        <v>0</v>
      </c>
      <c r="AGZ160" s="358">
        <f t="shared" si="53"/>
        <v>0</v>
      </c>
      <c r="AHA160" s="358">
        <f t="shared" si="53"/>
        <v>0</v>
      </c>
      <c r="AHB160" s="358">
        <f t="shared" si="53"/>
        <v>0</v>
      </c>
      <c r="AHC160" s="358">
        <f t="shared" si="53"/>
        <v>0</v>
      </c>
      <c r="AHD160" s="358">
        <f t="shared" si="53"/>
        <v>0</v>
      </c>
      <c r="AHE160" s="358">
        <f t="shared" si="53"/>
        <v>0</v>
      </c>
      <c r="AHF160" s="358">
        <f t="shared" si="53"/>
        <v>0</v>
      </c>
      <c r="AHG160" s="358">
        <f t="shared" si="53"/>
        <v>0</v>
      </c>
      <c r="AHH160" s="358">
        <f t="shared" si="53"/>
        <v>0</v>
      </c>
      <c r="AHI160" s="358">
        <f t="shared" si="53"/>
        <v>0</v>
      </c>
      <c r="AHJ160" s="358">
        <f t="shared" si="53"/>
        <v>0</v>
      </c>
      <c r="AHK160" s="358">
        <f t="shared" si="53"/>
        <v>0</v>
      </c>
      <c r="AHL160" s="358">
        <f t="shared" si="53"/>
        <v>0</v>
      </c>
      <c r="AHM160" s="358">
        <f t="shared" si="53"/>
        <v>0</v>
      </c>
      <c r="AHN160" s="358">
        <f t="shared" si="53"/>
        <v>0</v>
      </c>
      <c r="AHO160" s="358">
        <f t="shared" si="53"/>
        <v>0</v>
      </c>
      <c r="AHP160" s="358">
        <f t="shared" si="53"/>
        <v>0</v>
      </c>
      <c r="AHQ160" s="358">
        <f t="shared" si="53"/>
        <v>0</v>
      </c>
      <c r="AHR160" s="358">
        <f t="shared" si="53"/>
        <v>0</v>
      </c>
      <c r="AHS160" s="358">
        <f t="shared" si="53"/>
        <v>0</v>
      </c>
      <c r="AHT160" s="358">
        <f t="shared" si="53"/>
        <v>0</v>
      </c>
      <c r="AHU160" s="358">
        <f t="shared" si="53"/>
        <v>0</v>
      </c>
      <c r="AHV160" s="358">
        <f t="shared" ref="AHV160:AKG160" si="54">AHV145*$H$83</f>
        <v>0</v>
      </c>
      <c r="AHW160" s="358">
        <f t="shared" si="54"/>
        <v>0</v>
      </c>
      <c r="AHX160" s="358">
        <f t="shared" si="54"/>
        <v>0</v>
      </c>
      <c r="AHY160" s="358">
        <f t="shared" si="54"/>
        <v>0</v>
      </c>
      <c r="AHZ160" s="358">
        <f t="shared" si="54"/>
        <v>0</v>
      </c>
      <c r="AIA160" s="358">
        <f t="shared" si="54"/>
        <v>0</v>
      </c>
      <c r="AIB160" s="358">
        <f t="shared" si="54"/>
        <v>0</v>
      </c>
      <c r="AIC160" s="358">
        <f t="shared" si="54"/>
        <v>0</v>
      </c>
      <c r="AID160" s="358">
        <f t="shared" si="54"/>
        <v>0</v>
      </c>
      <c r="AIE160" s="358">
        <f t="shared" si="54"/>
        <v>0</v>
      </c>
      <c r="AIF160" s="358">
        <f t="shared" si="54"/>
        <v>0</v>
      </c>
      <c r="AIG160" s="358">
        <f t="shared" si="54"/>
        <v>0</v>
      </c>
      <c r="AIH160" s="358">
        <f t="shared" si="54"/>
        <v>0</v>
      </c>
      <c r="AII160" s="358">
        <f t="shared" si="54"/>
        <v>0</v>
      </c>
      <c r="AIJ160" s="358">
        <f t="shared" si="54"/>
        <v>0</v>
      </c>
      <c r="AIK160" s="358">
        <f t="shared" si="54"/>
        <v>0</v>
      </c>
      <c r="AIL160" s="358">
        <f t="shared" si="54"/>
        <v>0</v>
      </c>
      <c r="AIM160" s="358">
        <f t="shared" si="54"/>
        <v>0</v>
      </c>
      <c r="AIN160" s="358">
        <f t="shared" si="54"/>
        <v>0</v>
      </c>
      <c r="AIO160" s="358">
        <f t="shared" si="54"/>
        <v>0</v>
      </c>
      <c r="AIP160" s="358">
        <f t="shared" si="54"/>
        <v>0</v>
      </c>
      <c r="AIQ160" s="358">
        <f t="shared" si="54"/>
        <v>0</v>
      </c>
      <c r="AIR160" s="358">
        <f t="shared" si="54"/>
        <v>0</v>
      </c>
      <c r="AIS160" s="358">
        <f t="shared" si="54"/>
        <v>0</v>
      </c>
      <c r="AIT160" s="358">
        <f t="shared" si="54"/>
        <v>0</v>
      </c>
      <c r="AIU160" s="358">
        <f t="shared" si="54"/>
        <v>0</v>
      </c>
      <c r="AIV160" s="358">
        <f t="shared" si="54"/>
        <v>0</v>
      </c>
      <c r="AIW160" s="358">
        <f t="shared" si="54"/>
        <v>0</v>
      </c>
      <c r="AIX160" s="358">
        <f t="shared" si="54"/>
        <v>0</v>
      </c>
      <c r="AIY160" s="358">
        <f t="shared" si="54"/>
        <v>0</v>
      </c>
      <c r="AIZ160" s="358">
        <f t="shared" si="54"/>
        <v>0</v>
      </c>
      <c r="AJA160" s="358">
        <f t="shared" si="54"/>
        <v>0</v>
      </c>
      <c r="AJB160" s="358">
        <f t="shared" si="54"/>
        <v>0</v>
      </c>
      <c r="AJC160" s="358">
        <f t="shared" si="54"/>
        <v>0</v>
      </c>
      <c r="AJD160" s="358">
        <f t="shared" si="54"/>
        <v>0</v>
      </c>
      <c r="AJE160" s="358">
        <f t="shared" si="54"/>
        <v>0</v>
      </c>
      <c r="AJF160" s="358">
        <f t="shared" si="54"/>
        <v>0</v>
      </c>
      <c r="AJG160" s="358">
        <f t="shared" si="54"/>
        <v>0</v>
      </c>
      <c r="AJH160" s="358">
        <f t="shared" si="54"/>
        <v>0</v>
      </c>
      <c r="AJI160" s="358">
        <f t="shared" si="54"/>
        <v>0</v>
      </c>
      <c r="AJJ160" s="358">
        <f t="shared" si="54"/>
        <v>0</v>
      </c>
      <c r="AJK160" s="358">
        <f t="shared" si="54"/>
        <v>0</v>
      </c>
      <c r="AJL160" s="358">
        <f t="shared" si="54"/>
        <v>0</v>
      </c>
      <c r="AJM160" s="358">
        <f t="shared" si="54"/>
        <v>0</v>
      </c>
      <c r="AJN160" s="358">
        <f t="shared" si="54"/>
        <v>0</v>
      </c>
      <c r="AJO160" s="358">
        <f t="shared" si="54"/>
        <v>0</v>
      </c>
      <c r="AJP160" s="358">
        <f t="shared" si="54"/>
        <v>0</v>
      </c>
      <c r="AJQ160" s="358">
        <f t="shared" si="54"/>
        <v>0</v>
      </c>
      <c r="AJR160" s="358">
        <f t="shared" si="54"/>
        <v>0</v>
      </c>
      <c r="AJS160" s="358">
        <f t="shared" si="54"/>
        <v>0</v>
      </c>
      <c r="AJT160" s="358">
        <f t="shared" si="54"/>
        <v>0</v>
      </c>
      <c r="AJU160" s="358">
        <f t="shared" si="54"/>
        <v>0</v>
      </c>
      <c r="AJV160" s="358">
        <f t="shared" si="54"/>
        <v>0</v>
      </c>
      <c r="AJW160" s="358">
        <f t="shared" si="54"/>
        <v>0</v>
      </c>
      <c r="AJX160" s="358">
        <f t="shared" si="54"/>
        <v>0</v>
      </c>
      <c r="AJY160" s="358">
        <f t="shared" si="54"/>
        <v>0</v>
      </c>
      <c r="AJZ160" s="358">
        <f t="shared" si="54"/>
        <v>0</v>
      </c>
      <c r="AKA160" s="358">
        <f t="shared" si="54"/>
        <v>0</v>
      </c>
      <c r="AKB160" s="358">
        <f t="shared" si="54"/>
        <v>0</v>
      </c>
      <c r="AKC160" s="358">
        <f t="shared" si="54"/>
        <v>0</v>
      </c>
      <c r="AKD160" s="358">
        <f t="shared" si="54"/>
        <v>0</v>
      </c>
      <c r="AKE160" s="358">
        <f t="shared" si="54"/>
        <v>0</v>
      </c>
      <c r="AKF160" s="358">
        <f t="shared" si="54"/>
        <v>0</v>
      </c>
      <c r="AKG160" s="358">
        <f t="shared" si="54"/>
        <v>0</v>
      </c>
      <c r="AKH160" s="358">
        <f t="shared" ref="AKH160:AMS160" si="55">AKH145*$H$83</f>
        <v>0</v>
      </c>
      <c r="AKI160" s="358">
        <f t="shared" si="55"/>
        <v>0</v>
      </c>
      <c r="AKJ160" s="358">
        <f t="shared" si="55"/>
        <v>0</v>
      </c>
      <c r="AKK160" s="358">
        <f t="shared" si="55"/>
        <v>0</v>
      </c>
      <c r="AKL160" s="358">
        <f t="shared" si="55"/>
        <v>0</v>
      </c>
      <c r="AKM160" s="358">
        <f t="shared" si="55"/>
        <v>0</v>
      </c>
      <c r="AKN160" s="358">
        <f t="shared" si="55"/>
        <v>0</v>
      </c>
      <c r="AKO160" s="358">
        <f t="shared" si="55"/>
        <v>0</v>
      </c>
      <c r="AKP160" s="358">
        <f t="shared" si="55"/>
        <v>0</v>
      </c>
      <c r="AKQ160" s="358">
        <f t="shared" si="55"/>
        <v>0</v>
      </c>
      <c r="AKR160" s="358">
        <f t="shared" si="55"/>
        <v>0</v>
      </c>
      <c r="AKS160" s="358">
        <f t="shared" si="55"/>
        <v>0</v>
      </c>
      <c r="AKT160" s="358">
        <f t="shared" si="55"/>
        <v>0</v>
      </c>
      <c r="AKU160" s="358">
        <f t="shared" si="55"/>
        <v>0</v>
      </c>
      <c r="AKV160" s="358">
        <f t="shared" si="55"/>
        <v>0</v>
      </c>
      <c r="AKW160" s="358">
        <f t="shared" si="55"/>
        <v>0</v>
      </c>
      <c r="AKX160" s="358">
        <f t="shared" si="55"/>
        <v>0</v>
      </c>
      <c r="AKY160" s="358">
        <f t="shared" si="55"/>
        <v>0</v>
      </c>
      <c r="AKZ160" s="358">
        <f t="shared" si="55"/>
        <v>0</v>
      </c>
      <c r="ALA160" s="358">
        <f t="shared" si="55"/>
        <v>0</v>
      </c>
      <c r="ALB160" s="358">
        <f t="shared" si="55"/>
        <v>0</v>
      </c>
      <c r="ALC160" s="358">
        <f t="shared" si="55"/>
        <v>0</v>
      </c>
      <c r="ALD160" s="358">
        <f t="shared" si="55"/>
        <v>0</v>
      </c>
      <c r="ALE160" s="358">
        <f t="shared" si="55"/>
        <v>0</v>
      </c>
      <c r="ALF160" s="358">
        <f t="shared" si="55"/>
        <v>0</v>
      </c>
      <c r="ALG160" s="358">
        <f t="shared" si="55"/>
        <v>0</v>
      </c>
      <c r="ALH160" s="358">
        <f t="shared" si="55"/>
        <v>0</v>
      </c>
      <c r="ALI160" s="358">
        <f t="shared" si="55"/>
        <v>0</v>
      </c>
      <c r="ALJ160" s="358">
        <f t="shared" si="55"/>
        <v>0</v>
      </c>
      <c r="ALK160" s="358">
        <f t="shared" si="55"/>
        <v>0</v>
      </c>
      <c r="ALL160" s="358">
        <f t="shared" si="55"/>
        <v>0</v>
      </c>
      <c r="ALM160" s="358">
        <f t="shared" si="55"/>
        <v>0</v>
      </c>
      <c r="ALN160" s="358">
        <f t="shared" si="55"/>
        <v>0</v>
      </c>
      <c r="ALO160" s="358">
        <f t="shared" si="55"/>
        <v>0</v>
      </c>
      <c r="ALP160" s="358">
        <f t="shared" si="55"/>
        <v>0</v>
      </c>
      <c r="ALQ160" s="358">
        <f t="shared" si="55"/>
        <v>0</v>
      </c>
      <c r="ALR160" s="358">
        <f t="shared" si="55"/>
        <v>0</v>
      </c>
      <c r="ALS160" s="358">
        <f t="shared" si="55"/>
        <v>0</v>
      </c>
      <c r="ALT160" s="358">
        <f t="shared" si="55"/>
        <v>0</v>
      </c>
      <c r="ALU160" s="358">
        <f t="shared" si="55"/>
        <v>0</v>
      </c>
      <c r="ALV160" s="358">
        <f t="shared" si="55"/>
        <v>0</v>
      </c>
      <c r="ALW160" s="358">
        <f t="shared" si="55"/>
        <v>0</v>
      </c>
      <c r="ALX160" s="358">
        <f t="shared" si="55"/>
        <v>0</v>
      </c>
      <c r="ALY160" s="358">
        <f t="shared" si="55"/>
        <v>0</v>
      </c>
      <c r="ALZ160" s="358">
        <f t="shared" si="55"/>
        <v>0</v>
      </c>
      <c r="AMA160" s="358">
        <f t="shared" si="55"/>
        <v>0</v>
      </c>
      <c r="AMB160" s="358">
        <f t="shared" si="55"/>
        <v>0</v>
      </c>
      <c r="AMC160" s="358">
        <f t="shared" si="55"/>
        <v>0</v>
      </c>
      <c r="AMD160" s="358">
        <f t="shared" si="55"/>
        <v>0</v>
      </c>
      <c r="AME160" s="358">
        <f t="shared" si="55"/>
        <v>0</v>
      </c>
      <c r="AMF160" s="358">
        <f t="shared" si="55"/>
        <v>0</v>
      </c>
      <c r="AMG160" s="358">
        <f t="shared" si="55"/>
        <v>0</v>
      </c>
      <c r="AMH160" s="358">
        <f t="shared" si="55"/>
        <v>0</v>
      </c>
      <c r="AMI160" s="358">
        <f t="shared" si="55"/>
        <v>0</v>
      </c>
      <c r="AMJ160" s="358">
        <f t="shared" si="55"/>
        <v>0</v>
      </c>
      <c r="AMK160" s="358">
        <f t="shared" si="55"/>
        <v>0</v>
      </c>
      <c r="AML160" s="358">
        <f t="shared" si="55"/>
        <v>0</v>
      </c>
      <c r="AMM160" s="358">
        <f t="shared" si="55"/>
        <v>0</v>
      </c>
      <c r="AMN160" s="358">
        <f t="shared" si="55"/>
        <v>0</v>
      </c>
      <c r="AMO160" s="358">
        <f t="shared" si="55"/>
        <v>0</v>
      </c>
      <c r="AMP160" s="358">
        <f t="shared" si="55"/>
        <v>0</v>
      </c>
      <c r="AMQ160" s="358">
        <f t="shared" si="55"/>
        <v>0</v>
      </c>
      <c r="AMR160" s="358">
        <f t="shared" si="55"/>
        <v>0</v>
      </c>
      <c r="AMS160" s="358">
        <f t="shared" si="55"/>
        <v>0</v>
      </c>
      <c r="AMT160" s="358">
        <f t="shared" ref="AMT160:APE160" si="56">AMT145*$H$83</f>
        <v>0</v>
      </c>
      <c r="AMU160" s="358">
        <f t="shared" si="56"/>
        <v>0</v>
      </c>
      <c r="AMV160" s="358">
        <f t="shared" si="56"/>
        <v>0</v>
      </c>
      <c r="AMW160" s="358">
        <f t="shared" si="56"/>
        <v>0</v>
      </c>
      <c r="AMX160" s="358">
        <f t="shared" si="56"/>
        <v>0</v>
      </c>
      <c r="AMY160" s="358">
        <f t="shared" si="56"/>
        <v>0</v>
      </c>
      <c r="AMZ160" s="358">
        <f t="shared" si="56"/>
        <v>0</v>
      </c>
      <c r="ANA160" s="358">
        <f t="shared" si="56"/>
        <v>0</v>
      </c>
      <c r="ANB160" s="358">
        <f t="shared" si="56"/>
        <v>0</v>
      </c>
      <c r="ANC160" s="358">
        <f t="shared" si="56"/>
        <v>0</v>
      </c>
      <c r="AND160" s="358">
        <f t="shared" si="56"/>
        <v>0</v>
      </c>
      <c r="ANE160" s="358">
        <f t="shared" si="56"/>
        <v>0</v>
      </c>
      <c r="ANF160" s="358">
        <f t="shared" si="56"/>
        <v>0</v>
      </c>
      <c r="ANG160" s="358">
        <f t="shared" si="56"/>
        <v>0</v>
      </c>
      <c r="ANH160" s="358">
        <f t="shared" si="56"/>
        <v>0</v>
      </c>
      <c r="ANI160" s="358">
        <f t="shared" si="56"/>
        <v>0</v>
      </c>
      <c r="ANJ160" s="358">
        <f t="shared" si="56"/>
        <v>0</v>
      </c>
      <c r="ANK160" s="358">
        <f t="shared" si="56"/>
        <v>0</v>
      </c>
      <c r="ANL160" s="358">
        <f t="shared" si="56"/>
        <v>0</v>
      </c>
      <c r="ANM160" s="358">
        <f t="shared" si="56"/>
        <v>0</v>
      </c>
      <c r="ANN160" s="358">
        <f t="shared" si="56"/>
        <v>0</v>
      </c>
      <c r="ANO160" s="358">
        <f t="shared" si="56"/>
        <v>0</v>
      </c>
      <c r="ANP160" s="358">
        <f t="shared" si="56"/>
        <v>0</v>
      </c>
      <c r="ANQ160" s="358">
        <f t="shared" si="56"/>
        <v>0</v>
      </c>
      <c r="ANR160" s="358">
        <f t="shared" si="56"/>
        <v>0</v>
      </c>
      <c r="ANS160" s="358">
        <f t="shared" si="56"/>
        <v>0</v>
      </c>
      <c r="ANT160" s="358">
        <f t="shared" si="56"/>
        <v>0</v>
      </c>
      <c r="ANU160" s="358">
        <f t="shared" si="56"/>
        <v>0</v>
      </c>
      <c r="ANV160" s="358">
        <f t="shared" si="56"/>
        <v>0</v>
      </c>
      <c r="ANW160" s="358">
        <f t="shared" si="56"/>
        <v>0</v>
      </c>
      <c r="ANX160" s="358">
        <f t="shared" si="56"/>
        <v>0</v>
      </c>
      <c r="ANY160" s="358">
        <f t="shared" si="56"/>
        <v>0</v>
      </c>
      <c r="ANZ160" s="358">
        <f t="shared" si="56"/>
        <v>0</v>
      </c>
      <c r="AOA160" s="358">
        <f t="shared" si="56"/>
        <v>0</v>
      </c>
      <c r="AOB160" s="358">
        <f t="shared" si="56"/>
        <v>0</v>
      </c>
      <c r="AOC160" s="358">
        <f t="shared" si="56"/>
        <v>0</v>
      </c>
      <c r="AOD160" s="358">
        <f t="shared" si="56"/>
        <v>0</v>
      </c>
      <c r="AOE160" s="358">
        <f t="shared" si="56"/>
        <v>0</v>
      </c>
      <c r="AOF160" s="358">
        <f t="shared" si="56"/>
        <v>0</v>
      </c>
      <c r="AOG160" s="358">
        <f t="shared" si="56"/>
        <v>0</v>
      </c>
      <c r="AOH160" s="358">
        <f t="shared" si="56"/>
        <v>0</v>
      </c>
      <c r="AOI160" s="358">
        <f t="shared" si="56"/>
        <v>0</v>
      </c>
      <c r="AOJ160" s="358">
        <f t="shared" si="56"/>
        <v>0</v>
      </c>
      <c r="AOK160" s="358">
        <f t="shared" si="56"/>
        <v>0</v>
      </c>
      <c r="AOL160" s="358">
        <f t="shared" si="56"/>
        <v>0</v>
      </c>
      <c r="AOM160" s="358">
        <f t="shared" si="56"/>
        <v>0</v>
      </c>
      <c r="AON160" s="358">
        <f t="shared" si="56"/>
        <v>0</v>
      </c>
      <c r="AOO160" s="358">
        <f t="shared" si="56"/>
        <v>0</v>
      </c>
      <c r="AOP160" s="358">
        <f t="shared" si="56"/>
        <v>0</v>
      </c>
      <c r="AOQ160" s="358">
        <f t="shared" si="56"/>
        <v>0</v>
      </c>
      <c r="AOR160" s="358">
        <f t="shared" si="56"/>
        <v>0</v>
      </c>
      <c r="AOS160" s="358">
        <f t="shared" si="56"/>
        <v>0</v>
      </c>
      <c r="AOT160" s="358">
        <f t="shared" si="56"/>
        <v>0</v>
      </c>
      <c r="AOU160" s="358">
        <f t="shared" si="56"/>
        <v>0</v>
      </c>
      <c r="AOV160" s="358">
        <f t="shared" si="56"/>
        <v>0</v>
      </c>
      <c r="AOW160" s="358">
        <f t="shared" si="56"/>
        <v>0</v>
      </c>
      <c r="AOX160" s="358">
        <f t="shared" si="56"/>
        <v>0</v>
      </c>
      <c r="AOY160" s="358">
        <f t="shared" si="56"/>
        <v>0</v>
      </c>
      <c r="AOZ160" s="358">
        <f t="shared" si="56"/>
        <v>0</v>
      </c>
      <c r="APA160" s="358">
        <f t="shared" si="56"/>
        <v>0</v>
      </c>
      <c r="APB160" s="358">
        <f t="shared" si="56"/>
        <v>0</v>
      </c>
      <c r="APC160" s="358">
        <f t="shared" si="56"/>
        <v>0</v>
      </c>
      <c r="APD160" s="358">
        <f t="shared" si="56"/>
        <v>0</v>
      </c>
      <c r="APE160" s="358">
        <f t="shared" si="56"/>
        <v>0</v>
      </c>
      <c r="APF160" s="358">
        <f t="shared" ref="APF160:ARQ160" si="57">APF145*$H$83</f>
        <v>0</v>
      </c>
      <c r="APG160" s="358">
        <f t="shared" si="57"/>
        <v>0</v>
      </c>
      <c r="APH160" s="358">
        <f t="shared" si="57"/>
        <v>0</v>
      </c>
      <c r="API160" s="358">
        <f t="shared" si="57"/>
        <v>0</v>
      </c>
      <c r="APJ160" s="358">
        <f t="shared" si="57"/>
        <v>0</v>
      </c>
      <c r="APK160" s="358">
        <f t="shared" si="57"/>
        <v>0</v>
      </c>
      <c r="APL160" s="358">
        <f t="shared" si="57"/>
        <v>0</v>
      </c>
      <c r="APM160" s="358">
        <f t="shared" si="57"/>
        <v>0</v>
      </c>
      <c r="APN160" s="358">
        <f t="shared" si="57"/>
        <v>0</v>
      </c>
      <c r="APO160" s="358">
        <f t="shared" si="57"/>
        <v>0</v>
      </c>
      <c r="APP160" s="358">
        <f t="shared" si="57"/>
        <v>0</v>
      </c>
      <c r="APQ160" s="358">
        <f t="shared" si="57"/>
        <v>0</v>
      </c>
      <c r="APR160" s="358">
        <f t="shared" si="57"/>
        <v>0</v>
      </c>
      <c r="APS160" s="358">
        <f t="shared" si="57"/>
        <v>0</v>
      </c>
      <c r="APT160" s="358">
        <f t="shared" si="57"/>
        <v>0</v>
      </c>
      <c r="APU160" s="358">
        <f t="shared" si="57"/>
        <v>0</v>
      </c>
      <c r="APV160" s="358">
        <f t="shared" si="57"/>
        <v>0</v>
      </c>
      <c r="APW160" s="358">
        <f t="shared" si="57"/>
        <v>0</v>
      </c>
      <c r="APX160" s="358">
        <f t="shared" si="57"/>
        <v>0</v>
      </c>
      <c r="APY160" s="358">
        <f t="shared" si="57"/>
        <v>0</v>
      </c>
      <c r="APZ160" s="358">
        <f t="shared" si="57"/>
        <v>0</v>
      </c>
      <c r="AQA160" s="358">
        <f t="shared" si="57"/>
        <v>0</v>
      </c>
      <c r="AQB160" s="358">
        <f t="shared" si="57"/>
        <v>0</v>
      </c>
      <c r="AQC160" s="358">
        <f t="shared" si="57"/>
        <v>0</v>
      </c>
      <c r="AQD160" s="358">
        <f t="shared" si="57"/>
        <v>0</v>
      </c>
      <c r="AQE160" s="358">
        <f t="shared" si="57"/>
        <v>0</v>
      </c>
      <c r="AQF160" s="358">
        <f t="shared" si="57"/>
        <v>0</v>
      </c>
      <c r="AQG160" s="358">
        <f t="shared" si="57"/>
        <v>0</v>
      </c>
      <c r="AQH160" s="358">
        <f t="shared" si="57"/>
        <v>0</v>
      </c>
      <c r="AQI160" s="358">
        <f t="shared" si="57"/>
        <v>0</v>
      </c>
      <c r="AQJ160" s="358">
        <f t="shared" si="57"/>
        <v>0</v>
      </c>
      <c r="AQK160" s="358">
        <f t="shared" si="57"/>
        <v>0</v>
      </c>
      <c r="AQL160" s="358">
        <f t="shared" si="57"/>
        <v>0</v>
      </c>
      <c r="AQM160" s="358">
        <f t="shared" si="57"/>
        <v>0</v>
      </c>
      <c r="AQN160" s="358">
        <f t="shared" si="57"/>
        <v>0</v>
      </c>
      <c r="AQO160" s="358">
        <f t="shared" si="57"/>
        <v>0</v>
      </c>
      <c r="AQP160" s="358">
        <f t="shared" si="57"/>
        <v>0</v>
      </c>
      <c r="AQQ160" s="358">
        <f t="shared" si="57"/>
        <v>0</v>
      </c>
      <c r="AQR160" s="358">
        <f t="shared" si="57"/>
        <v>0</v>
      </c>
      <c r="AQS160" s="358">
        <f t="shared" si="57"/>
        <v>0</v>
      </c>
      <c r="AQT160" s="358">
        <f t="shared" si="57"/>
        <v>0</v>
      </c>
      <c r="AQU160" s="358">
        <f t="shared" si="57"/>
        <v>0</v>
      </c>
      <c r="AQV160" s="358">
        <f t="shared" si="57"/>
        <v>0</v>
      </c>
      <c r="AQW160" s="358">
        <f t="shared" si="57"/>
        <v>0</v>
      </c>
      <c r="AQX160" s="358">
        <f t="shared" si="57"/>
        <v>0</v>
      </c>
      <c r="AQY160" s="358">
        <f t="shared" si="57"/>
        <v>0</v>
      </c>
      <c r="AQZ160" s="358">
        <f t="shared" si="57"/>
        <v>0</v>
      </c>
      <c r="ARA160" s="358">
        <f t="shared" si="57"/>
        <v>0</v>
      </c>
      <c r="ARB160" s="358">
        <f t="shared" si="57"/>
        <v>0</v>
      </c>
      <c r="ARC160" s="358">
        <f t="shared" si="57"/>
        <v>0</v>
      </c>
      <c r="ARD160" s="358">
        <f t="shared" si="57"/>
        <v>0</v>
      </c>
      <c r="ARE160" s="358">
        <f t="shared" si="57"/>
        <v>0</v>
      </c>
      <c r="ARF160" s="358">
        <f t="shared" si="57"/>
        <v>0</v>
      </c>
      <c r="ARG160" s="358">
        <f t="shared" si="57"/>
        <v>0</v>
      </c>
      <c r="ARH160" s="358">
        <f t="shared" si="57"/>
        <v>0</v>
      </c>
      <c r="ARI160" s="358">
        <f t="shared" si="57"/>
        <v>0</v>
      </c>
      <c r="ARJ160" s="358">
        <f t="shared" si="57"/>
        <v>0</v>
      </c>
      <c r="ARK160" s="358">
        <f t="shared" si="57"/>
        <v>0</v>
      </c>
      <c r="ARL160" s="358">
        <f t="shared" si="57"/>
        <v>0</v>
      </c>
      <c r="ARM160" s="358">
        <f t="shared" si="57"/>
        <v>0</v>
      </c>
      <c r="ARN160" s="358">
        <f t="shared" si="57"/>
        <v>0</v>
      </c>
      <c r="ARO160" s="358">
        <f t="shared" si="57"/>
        <v>0</v>
      </c>
      <c r="ARP160" s="358">
        <f t="shared" si="57"/>
        <v>0</v>
      </c>
      <c r="ARQ160" s="358">
        <f t="shared" si="57"/>
        <v>0</v>
      </c>
      <c r="ARR160" s="358">
        <f t="shared" ref="ARR160:AUC160" si="58">ARR145*$H$83</f>
        <v>0</v>
      </c>
      <c r="ARS160" s="358">
        <f t="shared" si="58"/>
        <v>0</v>
      </c>
      <c r="ART160" s="358">
        <f t="shared" si="58"/>
        <v>0</v>
      </c>
      <c r="ARU160" s="358">
        <f t="shared" si="58"/>
        <v>0</v>
      </c>
      <c r="ARV160" s="358">
        <f t="shared" si="58"/>
        <v>0</v>
      </c>
      <c r="ARW160" s="358">
        <f t="shared" si="58"/>
        <v>0</v>
      </c>
      <c r="ARX160" s="358">
        <f t="shared" si="58"/>
        <v>0</v>
      </c>
      <c r="ARY160" s="358">
        <f t="shared" si="58"/>
        <v>0</v>
      </c>
      <c r="ARZ160" s="358">
        <f t="shared" si="58"/>
        <v>0</v>
      </c>
      <c r="ASA160" s="358">
        <f t="shared" si="58"/>
        <v>0</v>
      </c>
      <c r="ASB160" s="358">
        <f t="shared" si="58"/>
        <v>0</v>
      </c>
      <c r="ASC160" s="358">
        <f t="shared" si="58"/>
        <v>0</v>
      </c>
      <c r="ASD160" s="358">
        <f t="shared" si="58"/>
        <v>0</v>
      </c>
      <c r="ASE160" s="358">
        <f t="shared" si="58"/>
        <v>0</v>
      </c>
      <c r="ASF160" s="358">
        <f t="shared" si="58"/>
        <v>0</v>
      </c>
      <c r="ASG160" s="358">
        <f t="shared" si="58"/>
        <v>0</v>
      </c>
      <c r="ASH160" s="358">
        <f t="shared" si="58"/>
        <v>0</v>
      </c>
      <c r="ASI160" s="358">
        <f t="shared" si="58"/>
        <v>0</v>
      </c>
      <c r="ASJ160" s="358">
        <f t="shared" si="58"/>
        <v>0</v>
      </c>
      <c r="ASK160" s="358">
        <f t="shared" si="58"/>
        <v>0</v>
      </c>
      <c r="ASL160" s="358">
        <f t="shared" si="58"/>
        <v>0</v>
      </c>
      <c r="ASM160" s="358">
        <f t="shared" si="58"/>
        <v>0</v>
      </c>
      <c r="ASN160" s="358">
        <f t="shared" si="58"/>
        <v>0</v>
      </c>
      <c r="ASO160" s="358">
        <f t="shared" si="58"/>
        <v>0</v>
      </c>
      <c r="ASP160" s="358">
        <f t="shared" si="58"/>
        <v>0</v>
      </c>
      <c r="ASQ160" s="358">
        <f t="shared" si="58"/>
        <v>0</v>
      </c>
      <c r="ASR160" s="358">
        <f t="shared" si="58"/>
        <v>0</v>
      </c>
      <c r="ASS160" s="358">
        <f t="shared" si="58"/>
        <v>0</v>
      </c>
      <c r="AST160" s="358">
        <f t="shared" si="58"/>
        <v>0</v>
      </c>
      <c r="ASU160" s="358">
        <f t="shared" si="58"/>
        <v>0</v>
      </c>
      <c r="ASV160" s="358">
        <f t="shared" si="58"/>
        <v>0</v>
      </c>
      <c r="ASW160" s="358">
        <f t="shared" si="58"/>
        <v>0</v>
      </c>
      <c r="ASX160" s="358">
        <f t="shared" si="58"/>
        <v>0</v>
      </c>
      <c r="ASY160" s="358">
        <f t="shared" si="58"/>
        <v>0</v>
      </c>
      <c r="ASZ160" s="358">
        <f t="shared" si="58"/>
        <v>0</v>
      </c>
      <c r="ATA160" s="358">
        <f t="shared" si="58"/>
        <v>0</v>
      </c>
      <c r="ATB160" s="358">
        <f t="shared" si="58"/>
        <v>0</v>
      </c>
      <c r="ATC160" s="358">
        <f t="shared" si="58"/>
        <v>0</v>
      </c>
      <c r="ATD160" s="358">
        <f t="shared" si="58"/>
        <v>0</v>
      </c>
      <c r="ATE160" s="358">
        <f t="shared" si="58"/>
        <v>0</v>
      </c>
      <c r="ATF160" s="358">
        <f t="shared" si="58"/>
        <v>0</v>
      </c>
      <c r="ATG160" s="358">
        <f t="shared" si="58"/>
        <v>0</v>
      </c>
      <c r="ATH160" s="358">
        <f t="shared" si="58"/>
        <v>0</v>
      </c>
      <c r="ATI160" s="358">
        <f t="shared" si="58"/>
        <v>0</v>
      </c>
      <c r="ATJ160" s="358">
        <f t="shared" si="58"/>
        <v>0</v>
      </c>
      <c r="ATK160" s="358">
        <f t="shared" si="58"/>
        <v>0</v>
      </c>
      <c r="ATL160" s="358">
        <f t="shared" si="58"/>
        <v>0</v>
      </c>
      <c r="ATM160" s="358">
        <f t="shared" si="58"/>
        <v>0</v>
      </c>
      <c r="ATN160" s="358">
        <f t="shared" si="58"/>
        <v>0</v>
      </c>
      <c r="ATO160" s="358">
        <f t="shared" si="58"/>
        <v>0</v>
      </c>
      <c r="ATP160" s="358">
        <f t="shared" si="58"/>
        <v>0</v>
      </c>
      <c r="ATQ160" s="358">
        <f t="shared" si="58"/>
        <v>0</v>
      </c>
      <c r="ATR160" s="358">
        <f t="shared" si="58"/>
        <v>0</v>
      </c>
      <c r="ATS160" s="358">
        <f t="shared" si="58"/>
        <v>0</v>
      </c>
      <c r="ATT160" s="358">
        <f t="shared" si="58"/>
        <v>0</v>
      </c>
      <c r="ATU160" s="358">
        <f t="shared" si="58"/>
        <v>0</v>
      </c>
      <c r="ATV160" s="358">
        <f t="shared" si="58"/>
        <v>0</v>
      </c>
      <c r="ATW160" s="358">
        <f t="shared" si="58"/>
        <v>0</v>
      </c>
      <c r="ATX160" s="358">
        <f t="shared" si="58"/>
        <v>0</v>
      </c>
      <c r="ATY160" s="358">
        <f t="shared" si="58"/>
        <v>0</v>
      </c>
      <c r="ATZ160" s="358">
        <f t="shared" si="58"/>
        <v>0</v>
      </c>
      <c r="AUA160" s="358">
        <f t="shared" si="58"/>
        <v>0</v>
      </c>
      <c r="AUB160" s="358">
        <f t="shared" si="58"/>
        <v>0</v>
      </c>
      <c r="AUC160" s="358">
        <f t="shared" si="58"/>
        <v>0</v>
      </c>
      <c r="AUD160" s="358">
        <f t="shared" ref="AUD160:AWO160" si="59">AUD145*$H$83</f>
        <v>0</v>
      </c>
      <c r="AUE160" s="358">
        <f t="shared" si="59"/>
        <v>0</v>
      </c>
      <c r="AUF160" s="358">
        <f t="shared" si="59"/>
        <v>0</v>
      </c>
      <c r="AUG160" s="358">
        <f t="shared" si="59"/>
        <v>0</v>
      </c>
      <c r="AUH160" s="358">
        <f t="shared" si="59"/>
        <v>0</v>
      </c>
      <c r="AUI160" s="358">
        <f t="shared" si="59"/>
        <v>0</v>
      </c>
      <c r="AUJ160" s="358">
        <f t="shared" si="59"/>
        <v>0</v>
      </c>
      <c r="AUK160" s="358">
        <f t="shared" si="59"/>
        <v>0</v>
      </c>
      <c r="AUL160" s="358">
        <f t="shared" si="59"/>
        <v>0</v>
      </c>
      <c r="AUM160" s="358">
        <f t="shared" si="59"/>
        <v>0</v>
      </c>
      <c r="AUN160" s="358">
        <f t="shared" si="59"/>
        <v>0</v>
      </c>
      <c r="AUO160" s="358">
        <f t="shared" si="59"/>
        <v>0</v>
      </c>
      <c r="AUP160" s="358">
        <f t="shared" si="59"/>
        <v>0</v>
      </c>
      <c r="AUQ160" s="358">
        <f t="shared" si="59"/>
        <v>0</v>
      </c>
      <c r="AUR160" s="358">
        <f t="shared" si="59"/>
        <v>0</v>
      </c>
      <c r="AUS160" s="358">
        <f t="shared" si="59"/>
        <v>0</v>
      </c>
      <c r="AUT160" s="358">
        <f t="shared" si="59"/>
        <v>0</v>
      </c>
      <c r="AUU160" s="358">
        <f t="shared" si="59"/>
        <v>0</v>
      </c>
      <c r="AUV160" s="358">
        <f t="shared" si="59"/>
        <v>0</v>
      </c>
      <c r="AUW160" s="358">
        <f t="shared" si="59"/>
        <v>0</v>
      </c>
      <c r="AUX160" s="358">
        <f t="shared" si="59"/>
        <v>0</v>
      </c>
      <c r="AUY160" s="358">
        <f t="shared" si="59"/>
        <v>0</v>
      </c>
      <c r="AUZ160" s="358">
        <f t="shared" si="59"/>
        <v>0</v>
      </c>
      <c r="AVA160" s="358">
        <f t="shared" si="59"/>
        <v>0</v>
      </c>
      <c r="AVB160" s="358">
        <f t="shared" si="59"/>
        <v>0</v>
      </c>
      <c r="AVC160" s="358">
        <f t="shared" si="59"/>
        <v>0</v>
      </c>
      <c r="AVD160" s="358">
        <f t="shared" si="59"/>
        <v>0</v>
      </c>
      <c r="AVE160" s="358">
        <f t="shared" si="59"/>
        <v>0</v>
      </c>
      <c r="AVF160" s="358">
        <f t="shared" si="59"/>
        <v>0</v>
      </c>
      <c r="AVG160" s="358">
        <f t="shared" si="59"/>
        <v>0</v>
      </c>
      <c r="AVH160" s="358">
        <f t="shared" si="59"/>
        <v>0</v>
      </c>
      <c r="AVI160" s="358">
        <f t="shared" si="59"/>
        <v>0</v>
      </c>
      <c r="AVJ160" s="358">
        <f t="shared" si="59"/>
        <v>0</v>
      </c>
      <c r="AVK160" s="358">
        <f t="shared" si="59"/>
        <v>0</v>
      </c>
      <c r="AVL160" s="358">
        <f t="shared" si="59"/>
        <v>0</v>
      </c>
      <c r="AVM160" s="358">
        <f t="shared" si="59"/>
        <v>0</v>
      </c>
      <c r="AVN160" s="358">
        <f t="shared" si="59"/>
        <v>0</v>
      </c>
      <c r="AVO160" s="358">
        <f t="shared" si="59"/>
        <v>0</v>
      </c>
      <c r="AVP160" s="358">
        <f t="shared" si="59"/>
        <v>0</v>
      </c>
      <c r="AVQ160" s="358">
        <f t="shared" si="59"/>
        <v>0</v>
      </c>
      <c r="AVR160" s="358">
        <f t="shared" si="59"/>
        <v>0</v>
      </c>
      <c r="AVS160" s="358">
        <f t="shared" si="59"/>
        <v>0</v>
      </c>
      <c r="AVT160" s="358">
        <f t="shared" si="59"/>
        <v>0</v>
      </c>
      <c r="AVU160" s="358">
        <f t="shared" si="59"/>
        <v>0</v>
      </c>
      <c r="AVV160" s="358">
        <f t="shared" si="59"/>
        <v>0</v>
      </c>
      <c r="AVW160" s="358">
        <f t="shared" si="59"/>
        <v>0</v>
      </c>
      <c r="AVX160" s="358">
        <f t="shared" si="59"/>
        <v>0</v>
      </c>
      <c r="AVY160" s="358">
        <f t="shared" si="59"/>
        <v>0</v>
      </c>
      <c r="AVZ160" s="358">
        <f t="shared" si="59"/>
        <v>0</v>
      </c>
      <c r="AWA160" s="358">
        <f t="shared" si="59"/>
        <v>0</v>
      </c>
      <c r="AWB160" s="358">
        <f t="shared" si="59"/>
        <v>0</v>
      </c>
      <c r="AWC160" s="358">
        <f t="shared" si="59"/>
        <v>0</v>
      </c>
      <c r="AWD160" s="358">
        <f t="shared" si="59"/>
        <v>0</v>
      </c>
      <c r="AWE160" s="358">
        <f t="shared" si="59"/>
        <v>0</v>
      </c>
      <c r="AWF160" s="358">
        <f t="shared" si="59"/>
        <v>0</v>
      </c>
      <c r="AWG160" s="358">
        <f t="shared" si="59"/>
        <v>0</v>
      </c>
      <c r="AWH160" s="358">
        <f t="shared" si="59"/>
        <v>0</v>
      </c>
      <c r="AWI160" s="358">
        <f t="shared" si="59"/>
        <v>0</v>
      </c>
      <c r="AWJ160" s="358">
        <f t="shared" si="59"/>
        <v>0</v>
      </c>
      <c r="AWK160" s="358">
        <f t="shared" si="59"/>
        <v>0</v>
      </c>
      <c r="AWL160" s="358">
        <f t="shared" si="59"/>
        <v>0</v>
      </c>
      <c r="AWM160" s="358">
        <f t="shared" si="59"/>
        <v>0</v>
      </c>
      <c r="AWN160" s="358">
        <f t="shared" si="59"/>
        <v>0</v>
      </c>
      <c r="AWO160" s="358">
        <f t="shared" si="59"/>
        <v>0</v>
      </c>
      <c r="AWP160" s="358">
        <f t="shared" ref="AWP160:AZA160" si="60">AWP145*$H$83</f>
        <v>0</v>
      </c>
      <c r="AWQ160" s="358">
        <f t="shared" si="60"/>
        <v>0</v>
      </c>
      <c r="AWR160" s="358">
        <f t="shared" si="60"/>
        <v>0</v>
      </c>
      <c r="AWS160" s="358">
        <f t="shared" si="60"/>
        <v>0</v>
      </c>
      <c r="AWT160" s="358">
        <f t="shared" si="60"/>
        <v>0</v>
      </c>
      <c r="AWU160" s="358">
        <f t="shared" si="60"/>
        <v>0</v>
      </c>
      <c r="AWV160" s="358">
        <f t="shared" si="60"/>
        <v>0</v>
      </c>
      <c r="AWW160" s="358">
        <f t="shared" si="60"/>
        <v>0</v>
      </c>
      <c r="AWX160" s="358">
        <f t="shared" si="60"/>
        <v>0</v>
      </c>
      <c r="AWY160" s="358">
        <f t="shared" si="60"/>
        <v>0</v>
      </c>
      <c r="AWZ160" s="358">
        <f t="shared" si="60"/>
        <v>0</v>
      </c>
      <c r="AXA160" s="358">
        <f t="shared" si="60"/>
        <v>0</v>
      </c>
      <c r="AXB160" s="358">
        <f t="shared" si="60"/>
        <v>0</v>
      </c>
      <c r="AXC160" s="358">
        <f t="shared" si="60"/>
        <v>0</v>
      </c>
      <c r="AXD160" s="358">
        <f t="shared" si="60"/>
        <v>0</v>
      </c>
      <c r="AXE160" s="358">
        <f t="shared" si="60"/>
        <v>0</v>
      </c>
      <c r="AXF160" s="358">
        <f t="shared" si="60"/>
        <v>0</v>
      </c>
      <c r="AXG160" s="358">
        <f t="shared" si="60"/>
        <v>0</v>
      </c>
      <c r="AXH160" s="358">
        <f t="shared" si="60"/>
        <v>0</v>
      </c>
      <c r="AXI160" s="358">
        <f t="shared" si="60"/>
        <v>0</v>
      </c>
      <c r="AXJ160" s="358">
        <f t="shared" si="60"/>
        <v>0</v>
      </c>
      <c r="AXK160" s="358">
        <f t="shared" si="60"/>
        <v>0</v>
      </c>
      <c r="AXL160" s="358">
        <f t="shared" si="60"/>
        <v>0</v>
      </c>
      <c r="AXM160" s="358">
        <f t="shared" si="60"/>
        <v>0</v>
      </c>
      <c r="AXN160" s="358">
        <f t="shared" si="60"/>
        <v>0</v>
      </c>
      <c r="AXO160" s="358">
        <f t="shared" si="60"/>
        <v>0</v>
      </c>
      <c r="AXP160" s="358">
        <f t="shared" si="60"/>
        <v>0</v>
      </c>
      <c r="AXQ160" s="358">
        <f t="shared" si="60"/>
        <v>0</v>
      </c>
      <c r="AXR160" s="358">
        <f t="shared" si="60"/>
        <v>0</v>
      </c>
      <c r="AXS160" s="358">
        <f t="shared" si="60"/>
        <v>0</v>
      </c>
      <c r="AXT160" s="358">
        <f t="shared" si="60"/>
        <v>0</v>
      </c>
      <c r="AXU160" s="358">
        <f t="shared" si="60"/>
        <v>0</v>
      </c>
      <c r="AXV160" s="358">
        <f t="shared" si="60"/>
        <v>0</v>
      </c>
      <c r="AXW160" s="358">
        <f t="shared" si="60"/>
        <v>0</v>
      </c>
      <c r="AXX160" s="358">
        <f t="shared" si="60"/>
        <v>0</v>
      </c>
      <c r="AXY160" s="358">
        <f t="shared" si="60"/>
        <v>0</v>
      </c>
      <c r="AXZ160" s="358">
        <f t="shared" si="60"/>
        <v>0</v>
      </c>
      <c r="AYA160" s="358">
        <f t="shared" si="60"/>
        <v>0</v>
      </c>
      <c r="AYB160" s="358">
        <f t="shared" si="60"/>
        <v>0</v>
      </c>
      <c r="AYC160" s="358">
        <f t="shared" si="60"/>
        <v>0</v>
      </c>
      <c r="AYD160" s="358">
        <f t="shared" si="60"/>
        <v>0</v>
      </c>
      <c r="AYE160" s="358">
        <f t="shared" si="60"/>
        <v>0</v>
      </c>
      <c r="AYF160" s="358">
        <f t="shared" si="60"/>
        <v>0</v>
      </c>
      <c r="AYG160" s="358">
        <f t="shared" si="60"/>
        <v>0</v>
      </c>
      <c r="AYH160" s="358">
        <f t="shared" si="60"/>
        <v>0</v>
      </c>
      <c r="AYI160" s="358">
        <f t="shared" si="60"/>
        <v>0</v>
      </c>
      <c r="AYJ160" s="358">
        <f t="shared" si="60"/>
        <v>0</v>
      </c>
      <c r="AYK160" s="358">
        <f t="shared" si="60"/>
        <v>0</v>
      </c>
      <c r="AYL160" s="358">
        <f t="shared" si="60"/>
        <v>0</v>
      </c>
      <c r="AYM160" s="358">
        <f t="shared" si="60"/>
        <v>0</v>
      </c>
      <c r="AYN160" s="358">
        <f t="shared" si="60"/>
        <v>0</v>
      </c>
      <c r="AYO160" s="358">
        <f t="shared" si="60"/>
        <v>0</v>
      </c>
      <c r="AYP160" s="358">
        <f t="shared" si="60"/>
        <v>0</v>
      </c>
      <c r="AYQ160" s="358">
        <f t="shared" si="60"/>
        <v>0</v>
      </c>
      <c r="AYR160" s="358">
        <f t="shared" si="60"/>
        <v>0</v>
      </c>
      <c r="AYS160" s="358">
        <f t="shared" si="60"/>
        <v>0</v>
      </c>
      <c r="AYT160" s="358">
        <f t="shared" si="60"/>
        <v>0</v>
      </c>
      <c r="AYU160" s="358">
        <f t="shared" si="60"/>
        <v>0</v>
      </c>
      <c r="AYV160" s="358">
        <f t="shared" si="60"/>
        <v>0</v>
      </c>
      <c r="AYW160" s="358">
        <f t="shared" si="60"/>
        <v>0</v>
      </c>
      <c r="AYX160" s="358">
        <f t="shared" si="60"/>
        <v>0</v>
      </c>
      <c r="AYY160" s="358">
        <f t="shared" si="60"/>
        <v>0</v>
      </c>
      <c r="AYZ160" s="358">
        <f t="shared" si="60"/>
        <v>0</v>
      </c>
      <c r="AZA160" s="358">
        <f t="shared" si="60"/>
        <v>0</v>
      </c>
      <c r="AZB160" s="358">
        <f t="shared" ref="AZB160:BBM160" si="61">AZB145*$H$83</f>
        <v>0</v>
      </c>
      <c r="AZC160" s="358">
        <f t="shared" si="61"/>
        <v>0</v>
      </c>
      <c r="AZD160" s="358">
        <f t="shared" si="61"/>
        <v>0</v>
      </c>
      <c r="AZE160" s="358">
        <f t="shared" si="61"/>
        <v>0</v>
      </c>
      <c r="AZF160" s="358">
        <f t="shared" si="61"/>
        <v>0</v>
      </c>
      <c r="AZG160" s="358">
        <f t="shared" si="61"/>
        <v>0</v>
      </c>
      <c r="AZH160" s="358">
        <f t="shared" si="61"/>
        <v>0</v>
      </c>
      <c r="AZI160" s="358">
        <f t="shared" si="61"/>
        <v>0</v>
      </c>
      <c r="AZJ160" s="358">
        <f t="shared" si="61"/>
        <v>0</v>
      </c>
      <c r="AZK160" s="358">
        <f t="shared" si="61"/>
        <v>0</v>
      </c>
      <c r="AZL160" s="358">
        <f t="shared" si="61"/>
        <v>0</v>
      </c>
      <c r="AZM160" s="358">
        <f t="shared" si="61"/>
        <v>0</v>
      </c>
      <c r="AZN160" s="358">
        <f t="shared" si="61"/>
        <v>0</v>
      </c>
      <c r="AZO160" s="358">
        <f t="shared" si="61"/>
        <v>0</v>
      </c>
      <c r="AZP160" s="358">
        <f t="shared" si="61"/>
        <v>0</v>
      </c>
      <c r="AZQ160" s="358">
        <f t="shared" si="61"/>
        <v>0</v>
      </c>
      <c r="AZR160" s="358">
        <f t="shared" si="61"/>
        <v>0</v>
      </c>
      <c r="AZS160" s="358">
        <f t="shared" si="61"/>
        <v>0</v>
      </c>
      <c r="AZT160" s="358">
        <f t="shared" si="61"/>
        <v>0</v>
      </c>
      <c r="AZU160" s="358">
        <f t="shared" si="61"/>
        <v>0</v>
      </c>
      <c r="AZV160" s="358">
        <f t="shared" si="61"/>
        <v>0</v>
      </c>
      <c r="AZW160" s="358">
        <f t="shared" si="61"/>
        <v>0</v>
      </c>
      <c r="AZX160" s="358">
        <f t="shared" si="61"/>
        <v>0</v>
      </c>
      <c r="AZY160" s="358">
        <f t="shared" si="61"/>
        <v>0</v>
      </c>
      <c r="AZZ160" s="358">
        <f t="shared" si="61"/>
        <v>0</v>
      </c>
      <c r="BAA160" s="358">
        <f t="shared" si="61"/>
        <v>0</v>
      </c>
      <c r="BAB160" s="358">
        <f t="shared" si="61"/>
        <v>0</v>
      </c>
      <c r="BAC160" s="358">
        <f t="shared" si="61"/>
        <v>0</v>
      </c>
      <c r="BAD160" s="358">
        <f t="shared" si="61"/>
        <v>0</v>
      </c>
      <c r="BAE160" s="358">
        <f t="shared" si="61"/>
        <v>0</v>
      </c>
      <c r="BAF160" s="358">
        <f t="shared" si="61"/>
        <v>0</v>
      </c>
      <c r="BAG160" s="358">
        <f t="shared" si="61"/>
        <v>0</v>
      </c>
      <c r="BAH160" s="358">
        <f t="shared" si="61"/>
        <v>0</v>
      </c>
      <c r="BAI160" s="358">
        <f t="shared" si="61"/>
        <v>0</v>
      </c>
      <c r="BAJ160" s="358">
        <f t="shared" si="61"/>
        <v>0</v>
      </c>
      <c r="BAK160" s="358">
        <f t="shared" si="61"/>
        <v>0</v>
      </c>
      <c r="BAL160" s="358">
        <f t="shared" si="61"/>
        <v>0</v>
      </c>
      <c r="BAM160" s="358">
        <f t="shared" si="61"/>
        <v>0</v>
      </c>
      <c r="BAN160" s="358">
        <f t="shared" si="61"/>
        <v>0</v>
      </c>
      <c r="BAO160" s="358">
        <f t="shared" si="61"/>
        <v>0</v>
      </c>
      <c r="BAP160" s="358">
        <f t="shared" si="61"/>
        <v>0</v>
      </c>
      <c r="BAQ160" s="358">
        <f t="shared" si="61"/>
        <v>0</v>
      </c>
      <c r="BAR160" s="358">
        <f t="shared" si="61"/>
        <v>0</v>
      </c>
      <c r="BAS160" s="358">
        <f t="shared" si="61"/>
        <v>0</v>
      </c>
      <c r="BAT160" s="358">
        <f t="shared" si="61"/>
        <v>0</v>
      </c>
      <c r="BAU160" s="358">
        <f t="shared" si="61"/>
        <v>0</v>
      </c>
      <c r="BAV160" s="358">
        <f t="shared" si="61"/>
        <v>0</v>
      </c>
      <c r="BAW160" s="358">
        <f t="shared" si="61"/>
        <v>0</v>
      </c>
      <c r="BAX160" s="358">
        <f t="shared" si="61"/>
        <v>0</v>
      </c>
      <c r="BAY160" s="358">
        <f t="shared" si="61"/>
        <v>0</v>
      </c>
      <c r="BAZ160" s="358">
        <f t="shared" si="61"/>
        <v>0</v>
      </c>
      <c r="BBA160" s="358">
        <f t="shared" si="61"/>
        <v>0</v>
      </c>
      <c r="BBB160" s="358">
        <f t="shared" si="61"/>
        <v>0</v>
      </c>
      <c r="BBC160" s="358">
        <f t="shared" si="61"/>
        <v>0</v>
      </c>
      <c r="BBD160" s="358">
        <f t="shared" si="61"/>
        <v>0</v>
      </c>
      <c r="BBE160" s="358">
        <f t="shared" si="61"/>
        <v>0</v>
      </c>
      <c r="BBF160" s="358">
        <f t="shared" si="61"/>
        <v>0</v>
      </c>
      <c r="BBG160" s="358">
        <f t="shared" si="61"/>
        <v>0</v>
      </c>
      <c r="BBH160" s="358">
        <f t="shared" si="61"/>
        <v>0</v>
      </c>
      <c r="BBI160" s="358">
        <f t="shared" si="61"/>
        <v>0</v>
      </c>
      <c r="BBJ160" s="358">
        <f t="shared" si="61"/>
        <v>0</v>
      </c>
      <c r="BBK160" s="358">
        <f t="shared" si="61"/>
        <v>0</v>
      </c>
      <c r="BBL160" s="358">
        <f t="shared" si="61"/>
        <v>0</v>
      </c>
      <c r="BBM160" s="358">
        <f t="shared" si="61"/>
        <v>0</v>
      </c>
      <c r="BBN160" s="358">
        <f t="shared" ref="BBN160:BDY160" si="62">BBN145*$H$83</f>
        <v>0</v>
      </c>
      <c r="BBO160" s="358">
        <f t="shared" si="62"/>
        <v>0</v>
      </c>
      <c r="BBP160" s="358">
        <f t="shared" si="62"/>
        <v>0</v>
      </c>
      <c r="BBQ160" s="358">
        <f t="shared" si="62"/>
        <v>0</v>
      </c>
      <c r="BBR160" s="358">
        <f t="shared" si="62"/>
        <v>0</v>
      </c>
      <c r="BBS160" s="358">
        <f t="shared" si="62"/>
        <v>0</v>
      </c>
      <c r="BBT160" s="358">
        <f t="shared" si="62"/>
        <v>0</v>
      </c>
      <c r="BBU160" s="358">
        <f t="shared" si="62"/>
        <v>0</v>
      </c>
      <c r="BBV160" s="358">
        <f t="shared" si="62"/>
        <v>0</v>
      </c>
      <c r="BBW160" s="358">
        <f t="shared" si="62"/>
        <v>0</v>
      </c>
      <c r="BBX160" s="358">
        <f t="shared" si="62"/>
        <v>0</v>
      </c>
      <c r="BBY160" s="358">
        <f t="shared" si="62"/>
        <v>0</v>
      </c>
      <c r="BBZ160" s="358">
        <f t="shared" si="62"/>
        <v>0</v>
      </c>
      <c r="BCA160" s="358">
        <f t="shared" si="62"/>
        <v>0</v>
      </c>
      <c r="BCB160" s="358">
        <f t="shared" si="62"/>
        <v>0</v>
      </c>
      <c r="BCC160" s="358">
        <f t="shared" si="62"/>
        <v>0</v>
      </c>
      <c r="BCD160" s="358">
        <f t="shared" si="62"/>
        <v>0</v>
      </c>
      <c r="BCE160" s="358">
        <f t="shared" si="62"/>
        <v>0</v>
      </c>
      <c r="BCF160" s="358">
        <f t="shared" si="62"/>
        <v>0</v>
      </c>
      <c r="BCG160" s="358">
        <f t="shared" si="62"/>
        <v>0</v>
      </c>
      <c r="BCH160" s="358">
        <f t="shared" si="62"/>
        <v>0</v>
      </c>
      <c r="BCI160" s="358">
        <f t="shared" si="62"/>
        <v>0</v>
      </c>
      <c r="BCJ160" s="358">
        <f t="shared" si="62"/>
        <v>0</v>
      </c>
      <c r="BCK160" s="358">
        <f t="shared" si="62"/>
        <v>0</v>
      </c>
      <c r="BCL160" s="358">
        <f t="shared" si="62"/>
        <v>0</v>
      </c>
      <c r="BCM160" s="358">
        <f t="shared" si="62"/>
        <v>0</v>
      </c>
      <c r="BCN160" s="358">
        <f t="shared" si="62"/>
        <v>0</v>
      </c>
      <c r="BCO160" s="358">
        <f t="shared" si="62"/>
        <v>0</v>
      </c>
      <c r="BCP160" s="358">
        <f t="shared" si="62"/>
        <v>0</v>
      </c>
      <c r="BCQ160" s="358">
        <f t="shared" si="62"/>
        <v>0</v>
      </c>
      <c r="BCR160" s="358">
        <f t="shared" si="62"/>
        <v>0</v>
      </c>
      <c r="BCS160" s="358">
        <f t="shared" si="62"/>
        <v>0</v>
      </c>
      <c r="BCT160" s="358">
        <f t="shared" si="62"/>
        <v>0</v>
      </c>
      <c r="BCU160" s="358">
        <f t="shared" si="62"/>
        <v>0</v>
      </c>
      <c r="BCV160" s="358">
        <f t="shared" si="62"/>
        <v>0</v>
      </c>
      <c r="BCW160" s="358">
        <f t="shared" si="62"/>
        <v>0</v>
      </c>
      <c r="BCX160" s="358">
        <f t="shared" si="62"/>
        <v>0</v>
      </c>
      <c r="BCY160" s="358">
        <f t="shared" si="62"/>
        <v>0</v>
      </c>
      <c r="BCZ160" s="358">
        <f t="shared" si="62"/>
        <v>0</v>
      </c>
      <c r="BDA160" s="358">
        <f t="shared" si="62"/>
        <v>0</v>
      </c>
      <c r="BDB160" s="358">
        <f t="shared" si="62"/>
        <v>0</v>
      </c>
      <c r="BDC160" s="358">
        <f t="shared" si="62"/>
        <v>0</v>
      </c>
      <c r="BDD160" s="358">
        <f t="shared" si="62"/>
        <v>0</v>
      </c>
      <c r="BDE160" s="358">
        <f t="shared" si="62"/>
        <v>0</v>
      </c>
      <c r="BDF160" s="358">
        <f t="shared" si="62"/>
        <v>0</v>
      </c>
      <c r="BDG160" s="358">
        <f t="shared" si="62"/>
        <v>0</v>
      </c>
      <c r="BDH160" s="358">
        <f t="shared" si="62"/>
        <v>0</v>
      </c>
      <c r="BDI160" s="358">
        <f t="shared" si="62"/>
        <v>0</v>
      </c>
      <c r="BDJ160" s="358">
        <f t="shared" si="62"/>
        <v>0</v>
      </c>
      <c r="BDK160" s="358">
        <f t="shared" si="62"/>
        <v>0</v>
      </c>
      <c r="BDL160" s="358">
        <f t="shared" si="62"/>
        <v>0</v>
      </c>
      <c r="BDM160" s="358">
        <f t="shared" si="62"/>
        <v>0</v>
      </c>
      <c r="BDN160" s="358">
        <f t="shared" si="62"/>
        <v>0</v>
      </c>
      <c r="BDO160" s="358">
        <f t="shared" si="62"/>
        <v>0</v>
      </c>
      <c r="BDP160" s="358">
        <f t="shared" si="62"/>
        <v>0</v>
      </c>
      <c r="BDQ160" s="358">
        <f t="shared" si="62"/>
        <v>0</v>
      </c>
      <c r="BDR160" s="358">
        <f t="shared" si="62"/>
        <v>0</v>
      </c>
      <c r="BDS160" s="358">
        <f t="shared" si="62"/>
        <v>0</v>
      </c>
      <c r="BDT160" s="358">
        <f t="shared" si="62"/>
        <v>0</v>
      </c>
      <c r="BDU160" s="358">
        <f t="shared" si="62"/>
        <v>0</v>
      </c>
      <c r="BDV160" s="358">
        <f t="shared" si="62"/>
        <v>0</v>
      </c>
      <c r="BDW160" s="358">
        <f t="shared" si="62"/>
        <v>0</v>
      </c>
      <c r="BDX160" s="358">
        <f t="shared" si="62"/>
        <v>0</v>
      </c>
      <c r="BDY160" s="358">
        <f t="shared" si="62"/>
        <v>0</v>
      </c>
      <c r="BDZ160" s="358">
        <f t="shared" ref="BDZ160:BGK160" si="63">BDZ145*$H$83</f>
        <v>0</v>
      </c>
      <c r="BEA160" s="358">
        <f t="shared" si="63"/>
        <v>0</v>
      </c>
      <c r="BEB160" s="358">
        <f t="shared" si="63"/>
        <v>0</v>
      </c>
      <c r="BEC160" s="358">
        <f t="shared" si="63"/>
        <v>0</v>
      </c>
      <c r="BED160" s="358">
        <f t="shared" si="63"/>
        <v>0</v>
      </c>
      <c r="BEE160" s="358">
        <f t="shared" si="63"/>
        <v>0</v>
      </c>
      <c r="BEF160" s="358">
        <f t="shared" si="63"/>
        <v>0</v>
      </c>
      <c r="BEG160" s="358">
        <f t="shared" si="63"/>
        <v>0</v>
      </c>
      <c r="BEH160" s="358">
        <f t="shared" si="63"/>
        <v>0</v>
      </c>
      <c r="BEI160" s="358">
        <f t="shared" si="63"/>
        <v>0</v>
      </c>
      <c r="BEJ160" s="358">
        <f t="shared" si="63"/>
        <v>0</v>
      </c>
      <c r="BEK160" s="358">
        <f t="shared" si="63"/>
        <v>0</v>
      </c>
      <c r="BEL160" s="358">
        <f t="shared" si="63"/>
        <v>0</v>
      </c>
      <c r="BEM160" s="358">
        <f t="shared" si="63"/>
        <v>0</v>
      </c>
      <c r="BEN160" s="358">
        <f t="shared" si="63"/>
        <v>0</v>
      </c>
      <c r="BEO160" s="358">
        <f t="shared" si="63"/>
        <v>0</v>
      </c>
      <c r="BEP160" s="358">
        <f t="shared" si="63"/>
        <v>0</v>
      </c>
      <c r="BEQ160" s="358">
        <f t="shared" si="63"/>
        <v>0</v>
      </c>
      <c r="BER160" s="358">
        <f t="shared" si="63"/>
        <v>0</v>
      </c>
      <c r="BES160" s="358">
        <f t="shared" si="63"/>
        <v>0</v>
      </c>
      <c r="BET160" s="358">
        <f t="shared" si="63"/>
        <v>0</v>
      </c>
      <c r="BEU160" s="358">
        <f t="shared" si="63"/>
        <v>0</v>
      </c>
      <c r="BEV160" s="358">
        <f t="shared" si="63"/>
        <v>0</v>
      </c>
      <c r="BEW160" s="358">
        <f t="shared" si="63"/>
        <v>0</v>
      </c>
      <c r="BEX160" s="358">
        <f t="shared" si="63"/>
        <v>0</v>
      </c>
      <c r="BEY160" s="358">
        <f t="shared" si="63"/>
        <v>0</v>
      </c>
      <c r="BEZ160" s="358">
        <f t="shared" si="63"/>
        <v>0</v>
      </c>
      <c r="BFA160" s="358">
        <f t="shared" si="63"/>
        <v>0</v>
      </c>
      <c r="BFB160" s="358">
        <f t="shared" si="63"/>
        <v>0</v>
      </c>
      <c r="BFC160" s="358">
        <f t="shared" si="63"/>
        <v>0</v>
      </c>
      <c r="BFD160" s="358">
        <f t="shared" si="63"/>
        <v>0</v>
      </c>
      <c r="BFE160" s="358">
        <f t="shared" si="63"/>
        <v>0</v>
      </c>
      <c r="BFF160" s="358">
        <f t="shared" si="63"/>
        <v>0</v>
      </c>
      <c r="BFG160" s="358">
        <f t="shared" si="63"/>
        <v>0</v>
      </c>
      <c r="BFH160" s="358">
        <f t="shared" si="63"/>
        <v>0</v>
      </c>
      <c r="BFI160" s="358">
        <f t="shared" si="63"/>
        <v>0</v>
      </c>
      <c r="BFJ160" s="358">
        <f t="shared" si="63"/>
        <v>0</v>
      </c>
      <c r="BFK160" s="358">
        <f t="shared" si="63"/>
        <v>0</v>
      </c>
      <c r="BFL160" s="358">
        <f t="shared" si="63"/>
        <v>0</v>
      </c>
      <c r="BFM160" s="358">
        <f t="shared" si="63"/>
        <v>0</v>
      </c>
      <c r="BFN160" s="358">
        <f t="shared" si="63"/>
        <v>0</v>
      </c>
      <c r="BFO160" s="358">
        <f t="shared" si="63"/>
        <v>0</v>
      </c>
      <c r="BFP160" s="358">
        <f t="shared" si="63"/>
        <v>0</v>
      </c>
      <c r="BFQ160" s="358">
        <f t="shared" si="63"/>
        <v>0</v>
      </c>
      <c r="BFR160" s="358">
        <f t="shared" si="63"/>
        <v>0</v>
      </c>
      <c r="BFS160" s="358">
        <f t="shared" si="63"/>
        <v>0</v>
      </c>
      <c r="BFT160" s="358">
        <f t="shared" si="63"/>
        <v>0</v>
      </c>
      <c r="BFU160" s="358">
        <f t="shared" si="63"/>
        <v>0</v>
      </c>
      <c r="BFV160" s="358">
        <f t="shared" si="63"/>
        <v>0</v>
      </c>
      <c r="BFW160" s="358">
        <f t="shared" si="63"/>
        <v>0</v>
      </c>
      <c r="BFX160" s="358">
        <f t="shared" si="63"/>
        <v>0</v>
      </c>
      <c r="BFY160" s="358">
        <f t="shared" si="63"/>
        <v>0</v>
      </c>
      <c r="BFZ160" s="358">
        <f t="shared" si="63"/>
        <v>0</v>
      </c>
      <c r="BGA160" s="358">
        <f t="shared" si="63"/>
        <v>0</v>
      </c>
      <c r="BGB160" s="358">
        <f t="shared" si="63"/>
        <v>0</v>
      </c>
      <c r="BGC160" s="358">
        <f t="shared" si="63"/>
        <v>0</v>
      </c>
      <c r="BGD160" s="358">
        <f t="shared" si="63"/>
        <v>0</v>
      </c>
      <c r="BGE160" s="358">
        <f t="shared" si="63"/>
        <v>0</v>
      </c>
      <c r="BGF160" s="358">
        <f t="shared" si="63"/>
        <v>0</v>
      </c>
      <c r="BGG160" s="358">
        <f t="shared" si="63"/>
        <v>0</v>
      </c>
      <c r="BGH160" s="358">
        <f t="shared" si="63"/>
        <v>0</v>
      </c>
      <c r="BGI160" s="358">
        <f t="shared" si="63"/>
        <v>0</v>
      </c>
      <c r="BGJ160" s="358">
        <f t="shared" si="63"/>
        <v>0</v>
      </c>
      <c r="BGK160" s="358">
        <f t="shared" si="63"/>
        <v>0</v>
      </c>
      <c r="BGL160" s="358">
        <f t="shared" ref="BGL160:BIW160" si="64">BGL145*$H$83</f>
        <v>0</v>
      </c>
      <c r="BGM160" s="358">
        <f t="shared" si="64"/>
        <v>0</v>
      </c>
      <c r="BGN160" s="358">
        <f t="shared" si="64"/>
        <v>0</v>
      </c>
      <c r="BGO160" s="358">
        <f t="shared" si="64"/>
        <v>0</v>
      </c>
      <c r="BGP160" s="358">
        <f t="shared" si="64"/>
        <v>0</v>
      </c>
      <c r="BGQ160" s="358">
        <f t="shared" si="64"/>
        <v>0</v>
      </c>
      <c r="BGR160" s="358">
        <f t="shared" si="64"/>
        <v>0</v>
      </c>
      <c r="BGS160" s="358">
        <f t="shared" si="64"/>
        <v>0</v>
      </c>
      <c r="BGT160" s="358">
        <f t="shared" si="64"/>
        <v>0</v>
      </c>
      <c r="BGU160" s="358">
        <f t="shared" si="64"/>
        <v>0</v>
      </c>
      <c r="BGV160" s="358">
        <f t="shared" si="64"/>
        <v>0</v>
      </c>
      <c r="BGW160" s="358">
        <f t="shared" si="64"/>
        <v>0</v>
      </c>
      <c r="BGX160" s="358">
        <f t="shared" si="64"/>
        <v>0</v>
      </c>
      <c r="BGY160" s="358">
        <f t="shared" si="64"/>
        <v>0</v>
      </c>
      <c r="BGZ160" s="358">
        <f t="shared" si="64"/>
        <v>0</v>
      </c>
      <c r="BHA160" s="358">
        <f t="shared" si="64"/>
        <v>0</v>
      </c>
      <c r="BHB160" s="358">
        <f t="shared" si="64"/>
        <v>0</v>
      </c>
      <c r="BHC160" s="358">
        <f t="shared" si="64"/>
        <v>0</v>
      </c>
      <c r="BHD160" s="358">
        <f t="shared" si="64"/>
        <v>0</v>
      </c>
      <c r="BHE160" s="358">
        <f t="shared" si="64"/>
        <v>0</v>
      </c>
      <c r="BHF160" s="358">
        <f t="shared" si="64"/>
        <v>0</v>
      </c>
      <c r="BHG160" s="358">
        <f t="shared" si="64"/>
        <v>0</v>
      </c>
      <c r="BHH160" s="358">
        <f t="shared" si="64"/>
        <v>0</v>
      </c>
      <c r="BHI160" s="358">
        <f t="shared" si="64"/>
        <v>0</v>
      </c>
      <c r="BHJ160" s="358">
        <f t="shared" si="64"/>
        <v>0</v>
      </c>
      <c r="BHK160" s="358">
        <f t="shared" si="64"/>
        <v>0</v>
      </c>
      <c r="BHL160" s="358">
        <f t="shared" si="64"/>
        <v>0</v>
      </c>
      <c r="BHM160" s="358">
        <f t="shared" si="64"/>
        <v>0</v>
      </c>
      <c r="BHN160" s="358">
        <f t="shared" si="64"/>
        <v>0</v>
      </c>
      <c r="BHO160" s="358">
        <f t="shared" si="64"/>
        <v>0</v>
      </c>
      <c r="BHP160" s="358">
        <f t="shared" si="64"/>
        <v>0</v>
      </c>
      <c r="BHQ160" s="358">
        <f t="shared" si="64"/>
        <v>0</v>
      </c>
      <c r="BHR160" s="358">
        <f t="shared" si="64"/>
        <v>0</v>
      </c>
      <c r="BHS160" s="358">
        <f t="shared" si="64"/>
        <v>0</v>
      </c>
      <c r="BHT160" s="358">
        <f t="shared" si="64"/>
        <v>0</v>
      </c>
      <c r="BHU160" s="358">
        <f t="shared" si="64"/>
        <v>0</v>
      </c>
      <c r="BHV160" s="358">
        <f t="shared" si="64"/>
        <v>0</v>
      </c>
      <c r="BHW160" s="358">
        <f t="shared" si="64"/>
        <v>0</v>
      </c>
      <c r="BHX160" s="358">
        <f t="shared" si="64"/>
        <v>0</v>
      </c>
      <c r="BHY160" s="358">
        <f t="shared" si="64"/>
        <v>0</v>
      </c>
      <c r="BHZ160" s="358">
        <f t="shared" si="64"/>
        <v>0</v>
      </c>
      <c r="BIA160" s="358">
        <f t="shared" si="64"/>
        <v>0</v>
      </c>
      <c r="BIB160" s="358">
        <f t="shared" si="64"/>
        <v>0</v>
      </c>
      <c r="BIC160" s="358">
        <f t="shared" si="64"/>
        <v>0</v>
      </c>
      <c r="BID160" s="358">
        <f t="shared" si="64"/>
        <v>0</v>
      </c>
      <c r="BIE160" s="358">
        <f t="shared" si="64"/>
        <v>0</v>
      </c>
      <c r="BIF160" s="358">
        <f t="shared" si="64"/>
        <v>0</v>
      </c>
      <c r="BIG160" s="358">
        <f t="shared" si="64"/>
        <v>0</v>
      </c>
      <c r="BIH160" s="358">
        <f t="shared" si="64"/>
        <v>0</v>
      </c>
      <c r="BII160" s="358">
        <f t="shared" si="64"/>
        <v>0</v>
      </c>
      <c r="BIJ160" s="358">
        <f t="shared" si="64"/>
        <v>0</v>
      </c>
      <c r="BIK160" s="358">
        <f t="shared" si="64"/>
        <v>0</v>
      </c>
      <c r="BIL160" s="358">
        <f t="shared" si="64"/>
        <v>0</v>
      </c>
      <c r="BIM160" s="358">
        <f t="shared" si="64"/>
        <v>0</v>
      </c>
      <c r="BIN160" s="358">
        <f t="shared" si="64"/>
        <v>0</v>
      </c>
      <c r="BIO160" s="358">
        <f t="shared" si="64"/>
        <v>0</v>
      </c>
      <c r="BIP160" s="358">
        <f t="shared" si="64"/>
        <v>0</v>
      </c>
      <c r="BIQ160" s="358">
        <f t="shared" si="64"/>
        <v>0</v>
      </c>
      <c r="BIR160" s="358">
        <f t="shared" si="64"/>
        <v>0</v>
      </c>
      <c r="BIS160" s="358">
        <f t="shared" si="64"/>
        <v>0</v>
      </c>
      <c r="BIT160" s="358">
        <f t="shared" si="64"/>
        <v>0</v>
      </c>
      <c r="BIU160" s="358">
        <f t="shared" si="64"/>
        <v>0</v>
      </c>
      <c r="BIV160" s="358">
        <f t="shared" si="64"/>
        <v>0</v>
      </c>
      <c r="BIW160" s="358">
        <f t="shared" si="64"/>
        <v>0</v>
      </c>
      <c r="BIX160" s="358">
        <f t="shared" ref="BIX160:BLI160" si="65">BIX145*$H$83</f>
        <v>0</v>
      </c>
      <c r="BIY160" s="358">
        <f t="shared" si="65"/>
        <v>0</v>
      </c>
      <c r="BIZ160" s="358">
        <f t="shared" si="65"/>
        <v>0</v>
      </c>
      <c r="BJA160" s="358">
        <f t="shared" si="65"/>
        <v>0</v>
      </c>
      <c r="BJB160" s="358">
        <f t="shared" si="65"/>
        <v>0</v>
      </c>
      <c r="BJC160" s="358">
        <f t="shared" si="65"/>
        <v>0</v>
      </c>
      <c r="BJD160" s="358">
        <f t="shared" si="65"/>
        <v>0</v>
      </c>
      <c r="BJE160" s="358">
        <f t="shared" si="65"/>
        <v>0</v>
      </c>
      <c r="BJF160" s="358">
        <f t="shared" si="65"/>
        <v>0</v>
      </c>
      <c r="BJG160" s="358">
        <f t="shared" si="65"/>
        <v>0</v>
      </c>
      <c r="BJH160" s="358">
        <f t="shared" si="65"/>
        <v>0</v>
      </c>
      <c r="BJI160" s="358">
        <f t="shared" si="65"/>
        <v>0</v>
      </c>
      <c r="BJJ160" s="358">
        <f t="shared" si="65"/>
        <v>0</v>
      </c>
      <c r="BJK160" s="358">
        <f t="shared" si="65"/>
        <v>0</v>
      </c>
      <c r="BJL160" s="358">
        <f t="shared" si="65"/>
        <v>0</v>
      </c>
      <c r="BJM160" s="358">
        <f t="shared" si="65"/>
        <v>0</v>
      </c>
      <c r="BJN160" s="358">
        <f t="shared" si="65"/>
        <v>0</v>
      </c>
      <c r="BJO160" s="358">
        <f t="shared" si="65"/>
        <v>0</v>
      </c>
      <c r="BJP160" s="358">
        <f t="shared" si="65"/>
        <v>0</v>
      </c>
      <c r="BJQ160" s="358">
        <f t="shared" si="65"/>
        <v>0</v>
      </c>
      <c r="BJR160" s="358">
        <f t="shared" si="65"/>
        <v>0</v>
      </c>
      <c r="BJS160" s="358">
        <f t="shared" si="65"/>
        <v>0</v>
      </c>
      <c r="BJT160" s="358">
        <f t="shared" si="65"/>
        <v>0</v>
      </c>
      <c r="BJU160" s="358">
        <f t="shared" si="65"/>
        <v>0</v>
      </c>
      <c r="BJV160" s="358">
        <f t="shared" si="65"/>
        <v>0</v>
      </c>
      <c r="BJW160" s="358">
        <f t="shared" si="65"/>
        <v>0</v>
      </c>
      <c r="BJX160" s="358">
        <f t="shared" si="65"/>
        <v>0</v>
      </c>
      <c r="BJY160" s="358">
        <f t="shared" si="65"/>
        <v>0</v>
      </c>
      <c r="BJZ160" s="358">
        <f t="shared" si="65"/>
        <v>0</v>
      </c>
      <c r="BKA160" s="358">
        <f t="shared" si="65"/>
        <v>0</v>
      </c>
      <c r="BKB160" s="358">
        <f t="shared" si="65"/>
        <v>0</v>
      </c>
      <c r="BKC160" s="358">
        <f t="shared" si="65"/>
        <v>0</v>
      </c>
      <c r="BKD160" s="358">
        <f t="shared" si="65"/>
        <v>0</v>
      </c>
      <c r="BKE160" s="358">
        <f t="shared" si="65"/>
        <v>0</v>
      </c>
      <c r="BKF160" s="358">
        <f t="shared" si="65"/>
        <v>0</v>
      </c>
      <c r="BKG160" s="358">
        <f t="shared" si="65"/>
        <v>0</v>
      </c>
      <c r="BKH160" s="358">
        <f t="shared" si="65"/>
        <v>0</v>
      </c>
      <c r="BKI160" s="358">
        <f t="shared" si="65"/>
        <v>0</v>
      </c>
      <c r="BKJ160" s="358">
        <f t="shared" si="65"/>
        <v>0</v>
      </c>
      <c r="BKK160" s="358">
        <f t="shared" si="65"/>
        <v>0</v>
      </c>
      <c r="BKL160" s="358">
        <f t="shared" si="65"/>
        <v>0</v>
      </c>
      <c r="BKM160" s="358">
        <f t="shared" si="65"/>
        <v>0</v>
      </c>
      <c r="BKN160" s="358">
        <f t="shared" si="65"/>
        <v>0</v>
      </c>
      <c r="BKO160" s="358">
        <f t="shared" si="65"/>
        <v>0</v>
      </c>
      <c r="BKP160" s="358">
        <f t="shared" si="65"/>
        <v>0</v>
      </c>
      <c r="BKQ160" s="358">
        <f t="shared" si="65"/>
        <v>0</v>
      </c>
      <c r="BKR160" s="358">
        <f t="shared" si="65"/>
        <v>0</v>
      </c>
      <c r="BKS160" s="358">
        <f t="shared" si="65"/>
        <v>0</v>
      </c>
      <c r="BKT160" s="358">
        <f t="shared" si="65"/>
        <v>0</v>
      </c>
      <c r="BKU160" s="358">
        <f t="shared" si="65"/>
        <v>0</v>
      </c>
      <c r="BKV160" s="358">
        <f t="shared" si="65"/>
        <v>0</v>
      </c>
      <c r="BKW160" s="358">
        <f t="shared" si="65"/>
        <v>0</v>
      </c>
      <c r="BKX160" s="358">
        <f t="shared" si="65"/>
        <v>0</v>
      </c>
      <c r="BKY160" s="358">
        <f t="shared" si="65"/>
        <v>0</v>
      </c>
      <c r="BKZ160" s="358">
        <f t="shared" si="65"/>
        <v>0</v>
      </c>
      <c r="BLA160" s="358">
        <f t="shared" si="65"/>
        <v>0</v>
      </c>
      <c r="BLB160" s="358">
        <f t="shared" si="65"/>
        <v>0</v>
      </c>
      <c r="BLC160" s="358">
        <f t="shared" si="65"/>
        <v>0</v>
      </c>
      <c r="BLD160" s="358">
        <f t="shared" si="65"/>
        <v>0</v>
      </c>
      <c r="BLE160" s="358">
        <f t="shared" si="65"/>
        <v>0</v>
      </c>
      <c r="BLF160" s="358">
        <f t="shared" si="65"/>
        <v>0</v>
      </c>
      <c r="BLG160" s="358">
        <f t="shared" si="65"/>
        <v>0</v>
      </c>
      <c r="BLH160" s="358">
        <f t="shared" si="65"/>
        <v>0</v>
      </c>
      <c r="BLI160" s="358">
        <f t="shared" si="65"/>
        <v>0</v>
      </c>
      <c r="BLJ160" s="358">
        <f t="shared" ref="BLJ160:BNU160" si="66">BLJ145*$H$83</f>
        <v>0</v>
      </c>
      <c r="BLK160" s="358">
        <f t="shared" si="66"/>
        <v>0</v>
      </c>
      <c r="BLL160" s="358">
        <f t="shared" si="66"/>
        <v>0</v>
      </c>
      <c r="BLM160" s="358">
        <f t="shared" si="66"/>
        <v>0</v>
      </c>
      <c r="BLN160" s="358">
        <f t="shared" si="66"/>
        <v>0</v>
      </c>
      <c r="BLO160" s="358">
        <f t="shared" si="66"/>
        <v>0</v>
      </c>
      <c r="BLP160" s="358">
        <f t="shared" si="66"/>
        <v>0</v>
      </c>
      <c r="BLQ160" s="358">
        <f t="shared" si="66"/>
        <v>0</v>
      </c>
      <c r="BLR160" s="358">
        <f t="shared" si="66"/>
        <v>0</v>
      </c>
      <c r="BLS160" s="358">
        <f t="shared" si="66"/>
        <v>0</v>
      </c>
      <c r="BLT160" s="358">
        <f t="shared" si="66"/>
        <v>0</v>
      </c>
      <c r="BLU160" s="358">
        <f t="shared" si="66"/>
        <v>0</v>
      </c>
      <c r="BLV160" s="358">
        <f t="shared" si="66"/>
        <v>0</v>
      </c>
      <c r="BLW160" s="358">
        <f t="shared" si="66"/>
        <v>0</v>
      </c>
      <c r="BLX160" s="358">
        <f t="shared" si="66"/>
        <v>0</v>
      </c>
      <c r="BLY160" s="358">
        <f t="shared" si="66"/>
        <v>0</v>
      </c>
      <c r="BLZ160" s="358">
        <f t="shared" si="66"/>
        <v>0</v>
      </c>
      <c r="BMA160" s="358">
        <f t="shared" si="66"/>
        <v>0</v>
      </c>
      <c r="BMB160" s="358">
        <f t="shared" si="66"/>
        <v>0</v>
      </c>
      <c r="BMC160" s="358">
        <f t="shared" si="66"/>
        <v>0</v>
      </c>
      <c r="BMD160" s="358">
        <f t="shared" si="66"/>
        <v>0</v>
      </c>
      <c r="BME160" s="358">
        <f t="shared" si="66"/>
        <v>0</v>
      </c>
      <c r="BMF160" s="358">
        <f t="shared" si="66"/>
        <v>0</v>
      </c>
      <c r="BMG160" s="358">
        <f t="shared" si="66"/>
        <v>0</v>
      </c>
      <c r="BMH160" s="358">
        <f t="shared" si="66"/>
        <v>0</v>
      </c>
      <c r="BMI160" s="358">
        <f t="shared" si="66"/>
        <v>0</v>
      </c>
      <c r="BMJ160" s="358">
        <f t="shared" si="66"/>
        <v>0</v>
      </c>
      <c r="BMK160" s="358">
        <f t="shared" si="66"/>
        <v>0</v>
      </c>
      <c r="BML160" s="358">
        <f t="shared" si="66"/>
        <v>0</v>
      </c>
      <c r="BMM160" s="358">
        <f t="shared" si="66"/>
        <v>0</v>
      </c>
      <c r="BMN160" s="358">
        <f t="shared" si="66"/>
        <v>0</v>
      </c>
      <c r="BMO160" s="358">
        <f t="shared" si="66"/>
        <v>0</v>
      </c>
      <c r="BMP160" s="358">
        <f t="shared" si="66"/>
        <v>0</v>
      </c>
      <c r="BMQ160" s="358">
        <f t="shared" si="66"/>
        <v>0</v>
      </c>
      <c r="BMR160" s="358">
        <f t="shared" si="66"/>
        <v>0</v>
      </c>
      <c r="BMS160" s="358">
        <f t="shared" si="66"/>
        <v>0</v>
      </c>
      <c r="BMT160" s="358">
        <f t="shared" si="66"/>
        <v>0</v>
      </c>
      <c r="BMU160" s="358">
        <f t="shared" si="66"/>
        <v>0</v>
      </c>
      <c r="BMV160" s="358">
        <f t="shared" si="66"/>
        <v>0</v>
      </c>
      <c r="BMW160" s="358">
        <f t="shared" si="66"/>
        <v>0</v>
      </c>
      <c r="BMX160" s="358">
        <f t="shared" si="66"/>
        <v>0</v>
      </c>
      <c r="BMY160" s="358">
        <f t="shared" si="66"/>
        <v>0</v>
      </c>
      <c r="BMZ160" s="358">
        <f t="shared" si="66"/>
        <v>0</v>
      </c>
      <c r="BNA160" s="358">
        <f t="shared" si="66"/>
        <v>0</v>
      </c>
      <c r="BNB160" s="358">
        <f t="shared" si="66"/>
        <v>0</v>
      </c>
      <c r="BNC160" s="358">
        <f t="shared" si="66"/>
        <v>0</v>
      </c>
      <c r="BND160" s="358">
        <f t="shared" si="66"/>
        <v>0</v>
      </c>
      <c r="BNE160" s="358">
        <f t="shared" si="66"/>
        <v>0</v>
      </c>
      <c r="BNF160" s="358">
        <f t="shared" si="66"/>
        <v>0</v>
      </c>
      <c r="BNG160" s="358">
        <f t="shared" si="66"/>
        <v>0</v>
      </c>
      <c r="BNH160" s="358">
        <f t="shared" si="66"/>
        <v>0</v>
      </c>
      <c r="BNI160" s="358">
        <f t="shared" si="66"/>
        <v>0</v>
      </c>
      <c r="BNJ160" s="358">
        <f t="shared" si="66"/>
        <v>0</v>
      </c>
      <c r="BNK160" s="358">
        <f t="shared" si="66"/>
        <v>0</v>
      </c>
      <c r="BNL160" s="358">
        <f t="shared" si="66"/>
        <v>0</v>
      </c>
      <c r="BNM160" s="358">
        <f t="shared" si="66"/>
        <v>0</v>
      </c>
      <c r="BNN160" s="358">
        <f t="shared" si="66"/>
        <v>0</v>
      </c>
      <c r="BNO160" s="358">
        <f t="shared" si="66"/>
        <v>0</v>
      </c>
      <c r="BNP160" s="358">
        <f t="shared" si="66"/>
        <v>0</v>
      </c>
      <c r="BNQ160" s="358">
        <f t="shared" si="66"/>
        <v>0</v>
      </c>
      <c r="BNR160" s="358">
        <f t="shared" si="66"/>
        <v>0</v>
      </c>
      <c r="BNS160" s="358">
        <f t="shared" si="66"/>
        <v>0</v>
      </c>
      <c r="BNT160" s="358">
        <f t="shared" si="66"/>
        <v>0</v>
      </c>
      <c r="BNU160" s="358">
        <f t="shared" si="66"/>
        <v>0</v>
      </c>
      <c r="BNV160" s="358">
        <f t="shared" ref="BNV160:BQG160" si="67">BNV145*$H$83</f>
        <v>0</v>
      </c>
      <c r="BNW160" s="358">
        <f t="shared" si="67"/>
        <v>0</v>
      </c>
      <c r="BNX160" s="358">
        <f t="shared" si="67"/>
        <v>0</v>
      </c>
      <c r="BNY160" s="358">
        <f t="shared" si="67"/>
        <v>0</v>
      </c>
      <c r="BNZ160" s="358">
        <f t="shared" si="67"/>
        <v>0</v>
      </c>
      <c r="BOA160" s="358">
        <f t="shared" si="67"/>
        <v>0</v>
      </c>
      <c r="BOB160" s="358">
        <f t="shared" si="67"/>
        <v>0</v>
      </c>
      <c r="BOC160" s="358">
        <f t="shared" si="67"/>
        <v>0</v>
      </c>
      <c r="BOD160" s="358">
        <f t="shared" si="67"/>
        <v>0</v>
      </c>
      <c r="BOE160" s="358">
        <f t="shared" si="67"/>
        <v>0</v>
      </c>
      <c r="BOF160" s="358">
        <f t="shared" si="67"/>
        <v>0</v>
      </c>
      <c r="BOG160" s="358">
        <f t="shared" si="67"/>
        <v>0</v>
      </c>
      <c r="BOH160" s="358">
        <f t="shared" si="67"/>
        <v>0</v>
      </c>
      <c r="BOI160" s="358">
        <f t="shared" si="67"/>
        <v>0</v>
      </c>
      <c r="BOJ160" s="358">
        <f t="shared" si="67"/>
        <v>0</v>
      </c>
      <c r="BOK160" s="358">
        <f t="shared" si="67"/>
        <v>0</v>
      </c>
      <c r="BOL160" s="358">
        <f t="shared" si="67"/>
        <v>0</v>
      </c>
      <c r="BOM160" s="358">
        <f t="shared" si="67"/>
        <v>0</v>
      </c>
      <c r="BON160" s="358">
        <f t="shared" si="67"/>
        <v>0</v>
      </c>
      <c r="BOO160" s="358">
        <f t="shared" si="67"/>
        <v>0</v>
      </c>
      <c r="BOP160" s="358">
        <f t="shared" si="67"/>
        <v>0</v>
      </c>
      <c r="BOQ160" s="358">
        <f t="shared" si="67"/>
        <v>0</v>
      </c>
      <c r="BOR160" s="358">
        <f t="shared" si="67"/>
        <v>0</v>
      </c>
      <c r="BOS160" s="358">
        <f t="shared" si="67"/>
        <v>0</v>
      </c>
      <c r="BOT160" s="358">
        <f t="shared" si="67"/>
        <v>0</v>
      </c>
      <c r="BOU160" s="358">
        <f t="shared" si="67"/>
        <v>0</v>
      </c>
      <c r="BOV160" s="358">
        <f t="shared" si="67"/>
        <v>0</v>
      </c>
      <c r="BOW160" s="358">
        <f t="shared" si="67"/>
        <v>0</v>
      </c>
      <c r="BOX160" s="358">
        <f t="shared" si="67"/>
        <v>0</v>
      </c>
      <c r="BOY160" s="358">
        <f t="shared" si="67"/>
        <v>0</v>
      </c>
      <c r="BOZ160" s="358">
        <f t="shared" si="67"/>
        <v>0</v>
      </c>
      <c r="BPA160" s="358">
        <f t="shared" si="67"/>
        <v>0</v>
      </c>
      <c r="BPB160" s="358">
        <f t="shared" si="67"/>
        <v>0</v>
      </c>
      <c r="BPC160" s="358">
        <f t="shared" si="67"/>
        <v>0</v>
      </c>
      <c r="BPD160" s="358">
        <f t="shared" si="67"/>
        <v>0</v>
      </c>
      <c r="BPE160" s="358">
        <f t="shared" si="67"/>
        <v>0</v>
      </c>
      <c r="BPF160" s="358">
        <f t="shared" si="67"/>
        <v>0</v>
      </c>
      <c r="BPG160" s="358">
        <f t="shared" si="67"/>
        <v>0</v>
      </c>
      <c r="BPH160" s="358">
        <f t="shared" si="67"/>
        <v>0</v>
      </c>
      <c r="BPI160" s="358">
        <f t="shared" si="67"/>
        <v>0</v>
      </c>
      <c r="BPJ160" s="358">
        <f t="shared" si="67"/>
        <v>0</v>
      </c>
      <c r="BPK160" s="358">
        <f t="shared" si="67"/>
        <v>0</v>
      </c>
      <c r="BPL160" s="358">
        <f t="shared" si="67"/>
        <v>0</v>
      </c>
      <c r="BPM160" s="358">
        <f t="shared" si="67"/>
        <v>0</v>
      </c>
      <c r="BPN160" s="358">
        <f t="shared" si="67"/>
        <v>0</v>
      </c>
      <c r="BPO160" s="358">
        <f t="shared" si="67"/>
        <v>0</v>
      </c>
      <c r="BPP160" s="358">
        <f t="shared" si="67"/>
        <v>0</v>
      </c>
      <c r="BPQ160" s="358">
        <f t="shared" si="67"/>
        <v>0</v>
      </c>
      <c r="BPR160" s="358">
        <f t="shared" si="67"/>
        <v>0</v>
      </c>
      <c r="BPS160" s="358">
        <f t="shared" si="67"/>
        <v>0</v>
      </c>
      <c r="BPT160" s="358">
        <f t="shared" si="67"/>
        <v>0</v>
      </c>
      <c r="BPU160" s="358">
        <f t="shared" si="67"/>
        <v>0</v>
      </c>
      <c r="BPV160" s="358">
        <f t="shared" si="67"/>
        <v>0</v>
      </c>
      <c r="BPW160" s="358">
        <f t="shared" si="67"/>
        <v>0</v>
      </c>
      <c r="BPX160" s="358">
        <f t="shared" si="67"/>
        <v>0</v>
      </c>
      <c r="BPY160" s="358">
        <f t="shared" si="67"/>
        <v>0</v>
      </c>
      <c r="BPZ160" s="358">
        <f t="shared" si="67"/>
        <v>0</v>
      </c>
      <c r="BQA160" s="358">
        <f t="shared" si="67"/>
        <v>0</v>
      </c>
      <c r="BQB160" s="358">
        <f t="shared" si="67"/>
        <v>0</v>
      </c>
      <c r="BQC160" s="358">
        <f t="shared" si="67"/>
        <v>0</v>
      </c>
      <c r="BQD160" s="358">
        <f t="shared" si="67"/>
        <v>0</v>
      </c>
      <c r="BQE160" s="358">
        <f t="shared" si="67"/>
        <v>0</v>
      </c>
      <c r="BQF160" s="358">
        <f t="shared" si="67"/>
        <v>0</v>
      </c>
      <c r="BQG160" s="358">
        <f t="shared" si="67"/>
        <v>0</v>
      </c>
      <c r="BQH160" s="358">
        <f t="shared" ref="BQH160:BSS160" si="68">BQH145*$H$83</f>
        <v>0</v>
      </c>
      <c r="BQI160" s="358">
        <f t="shared" si="68"/>
        <v>0</v>
      </c>
      <c r="BQJ160" s="358">
        <f t="shared" si="68"/>
        <v>0</v>
      </c>
      <c r="BQK160" s="358">
        <f t="shared" si="68"/>
        <v>0</v>
      </c>
      <c r="BQL160" s="358">
        <f t="shared" si="68"/>
        <v>0</v>
      </c>
      <c r="BQM160" s="358">
        <f t="shared" si="68"/>
        <v>0</v>
      </c>
      <c r="BQN160" s="358">
        <f t="shared" si="68"/>
        <v>0</v>
      </c>
      <c r="BQO160" s="358">
        <f t="shared" si="68"/>
        <v>0</v>
      </c>
      <c r="BQP160" s="358">
        <f t="shared" si="68"/>
        <v>0</v>
      </c>
      <c r="BQQ160" s="358">
        <f t="shared" si="68"/>
        <v>0</v>
      </c>
      <c r="BQR160" s="358">
        <f t="shared" si="68"/>
        <v>0</v>
      </c>
      <c r="BQS160" s="358">
        <f t="shared" si="68"/>
        <v>0</v>
      </c>
      <c r="BQT160" s="358">
        <f t="shared" si="68"/>
        <v>0</v>
      </c>
      <c r="BQU160" s="358">
        <f t="shared" si="68"/>
        <v>0</v>
      </c>
      <c r="BQV160" s="358">
        <f t="shared" si="68"/>
        <v>0</v>
      </c>
      <c r="BQW160" s="358">
        <f t="shared" si="68"/>
        <v>0</v>
      </c>
      <c r="BQX160" s="358">
        <f t="shared" si="68"/>
        <v>0</v>
      </c>
      <c r="BQY160" s="358">
        <f t="shared" si="68"/>
        <v>0</v>
      </c>
      <c r="BQZ160" s="358">
        <f t="shared" si="68"/>
        <v>0</v>
      </c>
      <c r="BRA160" s="358">
        <f t="shared" si="68"/>
        <v>0</v>
      </c>
      <c r="BRB160" s="358">
        <f t="shared" si="68"/>
        <v>0</v>
      </c>
      <c r="BRC160" s="358">
        <f t="shared" si="68"/>
        <v>0</v>
      </c>
      <c r="BRD160" s="358">
        <f t="shared" si="68"/>
        <v>0</v>
      </c>
      <c r="BRE160" s="358">
        <f t="shared" si="68"/>
        <v>0</v>
      </c>
      <c r="BRF160" s="358">
        <f t="shared" si="68"/>
        <v>0</v>
      </c>
      <c r="BRG160" s="358">
        <f t="shared" si="68"/>
        <v>0</v>
      </c>
      <c r="BRH160" s="358">
        <f t="shared" si="68"/>
        <v>0</v>
      </c>
      <c r="BRI160" s="358">
        <f t="shared" si="68"/>
        <v>0</v>
      </c>
      <c r="BRJ160" s="358">
        <f t="shared" si="68"/>
        <v>0</v>
      </c>
      <c r="BRK160" s="358">
        <f t="shared" si="68"/>
        <v>0</v>
      </c>
      <c r="BRL160" s="358">
        <f t="shared" si="68"/>
        <v>0</v>
      </c>
      <c r="BRM160" s="358">
        <f t="shared" si="68"/>
        <v>0</v>
      </c>
      <c r="BRN160" s="358">
        <f t="shared" si="68"/>
        <v>0</v>
      </c>
      <c r="BRO160" s="358">
        <f t="shared" si="68"/>
        <v>0</v>
      </c>
      <c r="BRP160" s="358">
        <f t="shared" si="68"/>
        <v>0</v>
      </c>
      <c r="BRQ160" s="358">
        <f t="shared" si="68"/>
        <v>0</v>
      </c>
      <c r="BRR160" s="358">
        <f t="shared" si="68"/>
        <v>0</v>
      </c>
      <c r="BRS160" s="358">
        <f t="shared" si="68"/>
        <v>0</v>
      </c>
      <c r="BRT160" s="358">
        <f t="shared" si="68"/>
        <v>0</v>
      </c>
      <c r="BRU160" s="358">
        <f t="shared" si="68"/>
        <v>0</v>
      </c>
      <c r="BRV160" s="358">
        <f t="shared" si="68"/>
        <v>0</v>
      </c>
      <c r="BRW160" s="358">
        <f t="shared" si="68"/>
        <v>0</v>
      </c>
      <c r="BRX160" s="358">
        <f t="shared" si="68"/>
        <v>0</v>
      </c>
      <c r="BRY160" s="358">
        <f t="shared" si="68"/>
        <v>0</v>
      </c>
      <c r="BRZ160" s="358">
        <f t="shared" si="68"/>
        <v>0</v>
      </c>
      <c r="BSA160" s="358">
        <f t="shared" si="68"/>
        <v>0</v>
      </c>
      <c r="BSB160" s="358">
        <f t="shared" si="68"/>
        <v>0</v>
      </c>
      <c r="BSC160" s="358">
        <f t="shared" si="68"/>
        <v>0</v>
      </c>
      <c r="BSD160" s="358">
        <f t="shared" si="68"/>
        <v>0</v>
      </c>
      <c r="BSE160" s="358">
        <f t="shared" si="68"/>
        <v>0</v>
      </c>
      <c r="BSF160" s="358">
        <f t="shared" si="68"/>
        <v>0</v>
      </c>
      <c r="BSG160" s="358">
        <f t="shared" si="68"/>
        <v>0</v>
      </c>
      <c r="BSH160" s="358">
        <f t="shared" si="68"/>
        <v>0</v>
      </c>
      <c r="BSI160" s="358">
        <f t="shared" si="68"/>
        <v>0</v>
      </c>
      <c r="BSJ160" s="358">
        <f t="shared" si="68"/>
        <v>0</v>
      </c>
      <c r="BSK160" s="358">
        <f t="shared" si="68"/>
        <v>0</v>
      </c>
      <c r="BSL160" s="358">
        <f t="shared" si="68"/>
        <v>0</v>
      </c>
      <c r="BSM160" s="358">
        <f t="shared" si="68"/>
        <v>0</v>
      </c>
      <c r="BSN160" s="358">
        <f t="shared" si="68"/>
        <v>0</v>
      </c>
      <c r="BSO160" s="358">
        <f t="shared" si="68"/>
        <v>0</v>
      </c>
      <c r="BSP160" s="358">
        <f t="shared" si="68"/>
        <v>0</v>
      </c>
      <c r="BSQ160" s="358">
        <f t="shared" si="68"/>
        <v>0</v>
      </c>
      <c r="BSR160" s="358">
        <f t="shared" si="68"/>
        <v>0</v>
      </c>
      <c r="BSS160" s="358">
        <f t="shared" si="68"/>
        <v>0</v>
      </c>
      <c r="BST160" s="358">
        <f t="shared" ref="BST160:BVE160" si="69">BST145*$H$83</f>
        <v>0</v>
      </c>
      <c r="BSU160" s="358">
        <f t="shared" si="69"/>
        <v>0</v>
      </c>
      <c r="BSV160" s="358">
        <f t="shared" si="69"/>
        <v>0</v>
      </c>
      <c r="BSW160" s="358">
        <f t="shared" si="69"/>
        <v>0</v>
      </c>
      <c r="BSX160" s="358">
        <f t="shared" si="69"/>
        <v>0</v>
      </c>
      <c r="BSY160" s="358">
        <f t="shared" si="69"/>
        <v>0</v>
      </c>
      <c r="BSZ160" s="358">
        <f t="shared" si="69"/>
        <v>0</v>
      </c>
      <c r="BTA160" s="358">
        <f t="shared" si="69"/>
        <v>0</v>
      </c>
      <c r="BTB160" s="358">
        <f t="shared" si="69"/>
        <v>0</v>
      </c>
      <c r="BTC160" s="358">
        <f t="shared" si="69"/>
        <v>0</v>
      </c>
      <c r="BTD160" s="358">
        <f t="shared" si="69"/>
        <v>0</v>
      </c>
      <c r="BTE160" s="358">
        <f t="shared" si="69"/>
        <v>0</v>
      </c>
      <c r="BTF160" s="358">
        <f t="shared" si="69"/>
        <v>0</v>
      </c>
      <c r="BTG160" s="358">
        <f t="shared" si="69"/>
        <v>0</v>
      </c>
      <c r="BTH160" s="358">
        <f t="shared" si="69"/>
        <v>0</v>
      </c>
      <c r="BTI160" s="358">
        <f t="shared" si="69"/>
        <v>0</v>
      </c>
      <c r="BTJ160" s="358">
        <f t="shared" si="69"/>
        <v>0</v>
      </c>
      <c r="BTK160" s="358">
        <f t="shared" si="69"/>
        <v>0</v>
      </c>
      <c r="BTL160" s="358">
        <f t="shared" si="69"/>
        <v>0</v>
      </c>
      <c r="BTM160" s="358">
        <f t="shared" si="69"/>
        <v>0</v>
      </c>
      <c r="BTN160" s="358">
        <f t="shared" si="69"/>
        <v>0</v>
      </c>
      <c r="BTO160" s="358">
        <f t="shared" si="69"/>
        <v>0</v>
      </c>
      <c r="BTP160" s="358">
        <f t="shared" si="69"/>
        <v>0</v>
      </c>
      <c r="BTQ160" s="358">
        <f t="shared" si="69"/>
        <v>0</v>
      </c>
      <c r="BTR160" s="358">
        <f t="shared" si="69"/>
        <v>0</v>
      </c>
      <c r="BTS160" s="358">
        <f t="shared" si="69"/>
        <v>0</v>
      </c>
      <c r="BTT160" s="358">
        <f t="shared" si="69"/>
        <v>0</v>
      </c>
      <c r="BTU160" s="358">
        <f t="shared" si="69"/>
        <v>0</v>
      </c>
      <c r="BTV160" s="358">
        <f t="shared" si="69"/>
        <v>0</v>
      </c>
      <c r="BTW160" s="358">
        <f t="shared" si="69"/>
        <v>0</v>
      </c>
      <c r="BTX160" s="358">
        <f t="shared" si="69"/>
        <v>0</v>
      </c>
      <c r="BTY160" s="358">
        <f t="shared" si="69"/>
        <v>0</v>
      </c>
      <c r="BTZ160" s="358">
        <f t="shared" si="69"/>
        <v>0</v>
      </c>
      <c r="BUA160" s="358">
        <f t="shared" si="69"/>
        <v>0</v>
      </c>
      <c r="BUB160" s="358">
        <f t="shared" si="69"/>
        <v>0</v>
      </c>
      <c r="BUC160" s="358">
        <f t="shared" si="69"/>
        <v>0</v>
      </c>
      <c r="BUD160" s="358">
        <f t="shared" si="69"/>
        <v>0</v>
      </c>
      <c r="BUE160" s="358">
        <f t="shared" si="69"/>
        <v>0</v>
      </c>
      <c r="BUF160" s="358">
        <f t="shared" si="69"/>
        <v>0</v>
      </c>
      <c r="BUG160" s="358">
        <f t="shared" si="69"/>
        <v>0</v>
      </c>
      <c r="BUH160" s="358">
        <f t="shared" si="69"/>
        <v>0</v>
      </c>
      <c r="BUI160" s="358">
        <f t="shared" si="69"/>
        <v>0</v>
      </c>
      <c r="BUJ160" s="358">
        <f t="shared" si="69"/>
        <v>0</v>
      </c>
      <c r="BUK160" s="358">
        <f t="shared" si="69"/>
        <v>0</v>
      </c>
      <c r="BUL160" s="358">
        <f t="shared" si="69"/>
        <v>0</v>
      </c>
      <c r="BUM160" s="358">
        <f t="shared" si="69"/>
        <v>0</v>
      </c>
      <c r="BUN160" s="358">
        <f t="shared" si="69"/>
        <v>0</v>
      </c>
      <c r="BUO160" s="358">
        <f t="shared" si="69"/>
        <v>0</v>
      </c>
      <c r="BUP160" s="358">
        <f t="shared" si="69"/>
        <v>0</v>
      </c>
      <c r="BUQ160" s="358">
        <f t="shared" si="69"/>
        <v>0</v>
      </c>
      <c r="BUR160" s="358">
        <f t="shared" si="69"/>
        <v>0</v>
      </c>
      <c r="BUS160" s="358">
        <f t="shared" si="69"/>
        <v>0</v>
      </c>
      <c r="BUT160" s="358">
        <f t="shared" si="69"/>
        <v>0</v>
      </c>
      <c r="BUU160" s="358">
        <f t="shared" si="69"/>
        <v>0</v>
      </c>
      <c r="BUV160" s="358">
        <f t="shared" si="69"/>
        <v>0</v>
      </c>
      <c r="BUW160" s="358">
        <f t="shared" si="69"/>
        <v>0</v>
      </c>
      <c r="BUX160" s="358">
        <f t="shared" si="69"/>
        <v>0</v>
      </c>
      <c r="BUY160" s="358">
        <f t="shared" si="69"/>
        <v>0</v>
      </c>
      <c r="BUZ160" s="358">
        <f t="shared" si="69"/>
        <v>0</v>
      </c>
      <c r="BVA160" s="358">
        <f t="shared" si="69"/>
        <v>0</v>
      </c>
      <c r="BVB160" s="358">
        <f t="shared" si="69"/>
        <v>0</v>
      </c>
      <c r="BVC160" s="358">
        <f t="shared" si="69"/>
        <v>0</v>
      </c>
      <c r="BVD160" s="358">
        <f t="shared" si="69"/>
        <v>0</v>
      </c>
      <c r="BVE160" s="358">
        <f t="shared" si="69"/>
        <v>0</v>
      </c>
      <c r="BVF160" s="358">
        <f t="shared" ref="BVF160:BXQ160" si="70">BVF145*$H$83</f>
        <v>0</v>
      </c>
      <c r="BVG160" s="358">
        <f t="shared" si="70"/>
        <v>0</v>
      </c>
      <c r="BVH160" s="358">
        <f t="shared" si="70"/>
        <v>0</v>
      </c>
      <c r="BVI160" s="358">
        <f t="shared" si="70"/>
        <v>0</v>
      </c>
      <c r="BVJ160" s="358">
        <f t="shared" si="70"/>
        <v>0</v>
      </c>
      <c r="BVK160" s="358">
        <f t="shared" si="70"/>
        <v>0</v>
      </c>
      <c r="BVL160" s="358">
        <f t="shared" si="70"/>
        <v>0</v>
      </c>
      <c r="BVM160" s="358">
        <f t="shared" si="70"/>
        <v>0</v>
      </c>
      <c r="BVN160" s="358">
        <f t="shared" si="70"/>
        <v>0</v>
      </c>
      <c r="BVO160" s="358">
        <f t="shared" si="70"/>
        <v>0</v>
      </c>
      <c r="BVP160" s="358">
        <f t="shared" si="70"/>
        <v>0</v>
      </c>
      <c r="BVQ160" s="358">
        <f t="shared" si="70"/>
        <v>0</v>
      </c>
      <c r="BVR160" s="358">
        <f t="shared" si="70"/>
        <v>0</v>
      </c>
      <c r="BVS160" s="358">
        <f t="shared" si="70"/>
        <v>0</v>
      </c>
      <c r="BVT160" s="358">
        <f t="shared" si="70"/>
        <v>0</v>
      </c>
      <c r="BVU160" s="358">
        <f t="shared" si="70"/>
        <v>0</v>
      </c>
      <c r="BVV160" s="358">
        <f t="shared" si="70"/>
        <v>0</v>
      </c>
      <c r="BVW160" s="358">
        <f t="shared" si="70"/>
        <v>0</v>
      </c>
      <c r="BVX160" s="358">
        <f t="shared" si="70"/>
        <v>0</v>
      </c>
      <c r="BVY160" s="358">
        <f t="shared" si="70"/>
        <v>0</v>
      </c>
      <c r="BVZ160" s="358">
        <f t="shared" si="70"/>
        <v>0</v>
      </c>
      <c r="BWA160" s="358">
        <f t="shared" si="70"/>
        <v>0</v>
      </c>
      <c r="BWB160" s="358">
        <f t="shared" si="70"/>
        <v>0</v>
      </c>
      <c r="BWC160" s="358">
        <f t="shared" si="70"/>
        <v>0</v>
      </c>
      <c r="BWD160" s="358">
        <f t="shared" si="70"/>
        <v>0</v>
      </c>
      <c r="BWE160" s="358">
        <f t="shared" si="70"/>
        <v>0</v>
      </c>
      <c r="BWF160" s="358">
        <f t="shared" si="70"/>
        <v>0</v>
      </c>
      <c r="BWG160" s="358">
        <f t="shared" si="70"/>
        <v>0</v>
      </c>
      <c r="BWH160" s="358">
        <f t="shared" si="70"/>
        <v>0</v>
      </c>
      <c r="BWI160" s="358">
        <f t="shared" si="70"/>
        <v>0</v>
      </c>
      <c r="BWJ160" s="358">
        <f t="shared" si="70"/>
        <v>0</v>
      </c>
      <c r="BWK160" s="358">
        <f t="shared" si="70"/>
        <v>0</v>
      </c>
      <c r="BWL160" s="358">
        <f t="shared" si="70"/>
        <v>0</v>
      </c>
      <c r="BWM160" s="358">
        <f t="shared" si="70"/>
        <v>0</v>
      </c>
      <c r="BWN160" s="358">
        <f t="shared" si="70"/>
        <v>0</v>
      </c>
      <c r="BWO160" s="358">
        <f t="shared" si="70"/>
        <v>0</v>
      </c>
      <c r="BWP160" s="358">
        <f t="shared" si="70"/>
        <v>0</v>
      </c>
      <c r="BWQ160" s="358">
        <f t="shared" si="70"/>
        <v>0</v>
      </c>
      <c r="BWR160" s="358">
        <f t="shared" si="70"/>
        <v>0</v>
      </c>
      <c r="BWS160" s="358">
        <f t="shared" si="70"/>
        <v>0</v>
      </c>
      <c r="BWT160" s="358">
        <f t="shared" si="70"/>
        <v>0</v>
      </c>
      <c r="BWU160" s="358">
        <f t="shared" si="70"/>
        <v>0</v>
      </c>
      <c r="BWV160" s="358">
        <f t="shared" si="70"/>
        <v>0</v>
      </c>
      <c r="BWW160" s="358">
        <f t="shared" si="70"/>
        <v>0</v>
      </c>
      <c r="BWX160" s="358">
        <f t="shared" si="70"/>
        <v>0</v>
      </c>
      <c r="BWY160" s="358">
        <f t="shared" si="70"/>
        <v>0</v>
      </c>
      <c r="BWZ160" s="358">
        <f t="shared" si="70"/>
        <v>0</v>
      </c>
      <c r="BXA160" s="358">
        <f t="shared" si="70"/>
        <v>0</v>
      </c>
      <c r="BXB160" s="358">
        <f t="shared" si="70"/>
        <v>0</v>
      </c>
      <c r="BXC160" s="358">
        <f t="shared" si="70"/>
        <v>0</v>
      </c>
      <c r="BXD160" s="358">
        <f t="shared" si="70"/>
        <v>0</v>
      </c>
      <c r="BXE160" s="358">
        <f t="shared" si="70"/>
        <v>0</v>
      </c>
      <c r="BXF160" s="358">
        <f t="shared" si="70"/>
        <v>0</v>
      </c>
      <c r="BXG160" s="358">
        <f t="shared" si="70"/>
        <v>0</v>
      </c>
      <c r="BXH160" s="358">
        <f t="shared" si="70"/>
        <v>0</v>
      </c>
      <c r="BXI160" s="358">
        <f t="shared" si="70"/>
        <v>0</v>
      </c>
      <c r="BXJ160" s="358">
        <f t="shared" si="70"/>
        <v>0</v>
      </c>
      <c r="BXK160" s="358">
        <f t="shared" si="70"/>
        <v>0</v>
      </c>
      <c r="BXL160" s="358">
        <f t="shared" si="70"/>
        <v>0</v>
      </c>
      <c r="BXM160" s="358">
        <f t="shared" si="70"/>
        <v>0</v>
      </c>
      <c r="BXN160" s="358">
        <f t="shared" si="70"/>
        <v>0</v>
      </c>
      <c r="BXO160" s="358">
        <f t="shared" si="70"/>
        <v>0</v>
      </c>
      <c r="BXP160" s="358">
        <f t="shared" si="70"/>
        <v>0</v>
      </c>
      <c r="BXQ160" s="358">
        <f t="shared" si="70"/>
        <v>0</v>
      </c>
      <c r="BXR160" s="358">
        <f t="shared" ref="BXR160:CAC160" si="71">BXR145*$H$83</f>
        <v>0</v>
      </c>
      <c r="BXS160" s="358">
        <f t="shared" si="71"/>
        <v>0</v>
      </c>
      <c r="BXT160" s="358">
        <f t="shared" si="71"/>
        <v>0</v>
      </c>
      <c r="BXU160" s="358">
        <f t="shared" si="71"/>
        <v>0</v>
      </c>
      <c r="BXV160" s="358">
        <f t="shared" si="71"/>
        <v>0</v>
      </c>
      <c r="BXW160" s="358">
        <f t="shared" si="71"/>
        <v>0</v>
      </c>
      <c r="BXX160" s="358">
        <f t="shared" si="71"/>
        <v>0</v>
      </c>
      <c r="BXY160" s="358">
        <f t="shared" si="71"/>
        <v>0</v>
      </c>
      <c r="BXZ160" s="358">
        <f t="shared" si="71"/>
        <v>0</v>
      </c>
      <c r="BYA160" s="358">
        <f t="shared" si="71"/>
        <v>0</v>
      </c>
      <c r="BYB160" s="358">
        <f t="shared" si="71"/>
        <v>0</v>
      </c>
      <c r="BYC160" s="358">
        <f t="shared" si="71"/>
        <v>0</v>
      </c>
      <c r="BYD160" s="358">
        <f t="shared" si="71"/>
        <v>0</v>
      </c>
      <c r="BYE160" s="358">
        <f t="shared" si="71"/>
        <v>0</v>
      </c>
      <c r="BYF160" s="358">
        <f t="shared" si="71"/>
        <v>0</v>
      </c>
      <c r="BYG160" s="358">
        <f t="shared" si="71"/>
        <v>0</v>
      </c>
      <c r="BYH160" s="358">
        <f t="shared" si="71"/>
        <v>0</v>
      </c>
      <c r="BYI160" s="358">
        <f t="shared" si="71"/>
        <v>0</v>
      </c>
      <c r="BYJ160" s="358">
        <f t="shared" si="71"/>
        <v>0</v>
      </c>
      <c r="BYK160" s="358">
        <f t="shared" si="71"/>
        <v>0</v>
      </c>
      <c r="BYL160" s="358">
        <f t="shared" si="71"/>
        <v>0</v>
      </c>
      <c r="BYM160" s="358">
        <f t="shared" si="71"/>
        <v>0</v>
      </c>
      <c r="BYN160" s="358">
        <f t="shared" si="71"/>
        <v>0</v>
      </c>
      <c r="BYO160" s="358">
        <f t="shared" si="71"/>
        <v>0</v>
      </c>
      <c r="BYP160" s="358">
        <f t="shared" si="71"/>
        <v>0</v>
      </c>
      <c r="BYQ160" s="358">
        <f t="shared" si="71"/>
        <v>0</v>
      </c>
      <c r="BYR160" s="358">
        <f t="shared" si="71"/>
        <v>0</v>
      </c>
      <c r="BYS160" s="358">
        <f t="shared" si="71"/>
        <v>0</v>
      </c>
      <c r="BYT160" s="358">
        <f t="shared" si="71"/>
        <v>0</v>
      </c>
      <c r="BYU160" s="358">
        <f t="shared" si="71"/>
        <v>0</v>
      </c>
      <c r="BYV160" s="358">
        <f t="shared" si="71"/>
        <v>0</v>
      </c>
      <c r="BYW160" s="358">
        <f t="shared" si="71"/>
        <v>0</v>
      </c>
      <c r="BYX160" s="358">
        <f t="shared" si="71"/>
        <v>0</v>
      </c>
      <c r="BYY160" s="358">
        <f t="shared" si="71"/>
        <v>0</v>
      </c>
      <c r="BYZ160" s="358">
        <f t="shared" si="71"/>
        <v>0</v>
      </c>
      <c r="BZA160" s="358">
        <f t="shared" si="71"/>
        <v>0</v>
      </c>
      <c r="BZB160" s="358">
        <f t="shared" si="71"/>
        <v>0</v>
      </c>
      <c r="BZC160" s="358">
        <f t="shared" si="71"/>
        <v>0</v>
      </c>
      <c r="BZD160" s="358">
        <f t="shared" si="71"/>
        <v>0</v>
      </c>
      <c r="BZE160" s="358">
        <f t="shared" si="71"/>
        <v>0</v>
      </c>
      <c r="BZF160" s="358">
        <f t="shared" si="71"/>
        <v>0</v>
      </c>
      <c r="BZG160" s="358">
        <f t="shared" si="71"/>
        <v>0</v>
      </c>
      <c r="BZH160" s="358">
        <f t="shared" si="71"/>
        <v>0</v>
      </c>
      <c r="BZI160" s="358">
        <f t="shared" si="71"/>
        <v>0</v>
      </c>
      <c r="BZJ160" s="358">
        <f t="shared" si="71"/>
        <v>0</v>
      </c>
      <c r="BZK160" s="358">
        <f t="shared" si="71"/>
        <v>0</v>
      </c>
      <c r="BZL160" s="358">
        <f t="shared" si="71"/>
        <v>0</v>
      </c>
      <c r="BZM160" s="358">
        <f t="shared" si="71"/>
        <v>0</v>
      </c>
      <c r="BZN160" s="358">
        <f t="shared" si="71"/>
        <v>0</v>
      </c>
      <c r="BZO160" s="358">
        <f t="shared" si="71"/>
        <v>0</v>
      </c>
      <c r="BZP160" s="358">
        <f t="shared" si="71"/>
        <v>0</v>
      </c>
      <c r="BZQ160" s="358">
        <f t="shared" si="71"/>
        <v>0</v>
      </c>
      <c r="BZR160" s="358">
        <f t="shared" si="71"/>
        <v>0</v>
      </c>
      <c r="BZS160" s="358">
        <f t="shared" si="71"/>
        <v>0</v>
      </c>
      <c r="BZT160" s="358">
        <f t="shared" si="71"/>
        <v>0</v>
      </c>
      <c r="BZU160" s="358">
        <f t="shared" si="71"/>
        <v>0</v>
      </c>
      <c r="BZV160" s="358">
        <f t="shared" si="71"/>
        <v>0</v>
      </c>
      <c r="BZW160" s="358">
        <f t="shared" si="71"/>
        <v>0</v>
      </c>
      <c r="BZX160" s="358">
        <f t="shared" si="71"/>
        <v>0</v>
      </c>
      <c r="BZY160" s="358">
        <f t="shared" si="71"/>
        <v>0</v>
      </c>
      <c r="BZZ160" s="358">
        <f t="shared" si="71"/>
        <v>0</v>
      </c>
      <c r="CAA160" s="358">
        <f t="shared" si="71"/>
        <v>0</v>
      </c>
      <c r="CAB160" s="358">
        <f t="shared" si="71"/>
        <v>0</v>
      </c>
      <c r="CAC160" s="358">
        <f t="shared" si="71"/>
        <v>0</v>
      </c>
      <c r="CAD160" s="358">
        <f t="shared" ref="CAD160:CCO160" si="72">CAD145*$H$83</f>
        <v>0</v>
      </c>
      <c r="CAE160" s="358">
        <f t="shared" si="72"/>
        <v>0</v>
      </c>
      <c r="CAF160" s="358">
        <f t="shared" si="72"/>
        <v>0</v>
      </c>
      <c r="CAG160" s="358">
        <f t="shared" si="72"/>
        <v>0</v>
      </c>
      <c r="CAH160" s="358">
        <f t="shared" si="72"/>
        <v>0</v>
      </c>
      <c r="CAI160" s="358">
        <f t="shared" si="72"/>
        <v>0</v>
      </c>
      <c r="CAJ160" s="358">
        <f t="shared" si="72"/>
        <v>0</v>
      </c>
      <c r="CAK160" s="358">
        <f t="shared" si="72"/>
        <v>0</v>
      </c>
      <c r="CAL160" s="358">
        <f t="shared" si="72"/>
        <v>0</v>
      </c>
      <c r="CAM160" s="358">
        <f t="shared" si="72"/>
        <v>0</v>
      </c>
      <c r="CAN160" s="358">
        <f t="shared" si="72"/>
        <v>0</v>
      </c>
      <c r="CAO160" s="358">
        <f t="shared" si="72"/>
        <v>0</v>
      </c>
      <c r="CAP160" s="358">
        <f t="shared" si="72"/>
        <v>0</v>
      </c>
      <c r="CAQ160" s="358">
        <f t="shared" si="72"/>
        <v>0</v>
      </c>
      <c r="CAR160" s="358">
        <f t="shared" si="72"/>
        <v>0</v>
      </c>
      <c r="CAS160" s="358">
        <f t="shared" si="72"/>
        <v>0</v>
      </c>
      <c r="CAT160" s="358">
        <f t="shared" si="72"/>
        <v>0</v>
      </c>
      <c r="CAU160" s="358">
        <f t="shared" si="72"/>
        <v>0</v>
      </c>
      <c r="CAV160" s="358">
        <f t="shared" si="72"/>
        <v>0</v>
      </c>
      <c r="CAW160" s="358">
        <f t="shared" si="72"/>
        <v>0</v>
      </c>
      <c r="CAX160" s="358">
        <f t="shared" si="72"/>
        <v>0</v>
      </c>
      <c r="CAY160" s="358">
        <f t="shared" si="72"/>
        <v>0</v>
      </c>
      <c r="CAZ160" s="358">
        <f t="shared" si="72"/>
        <v>0</v>
      </c>
      <c r="CBA160" s="358">
        <f t="shared" si="72"/>
        <v>0</v>
      </c>
      <c r="CBB160" s="358">
        <f t="shared" si="72"/>
        <v>0</v>
      </c>
      <c r="CBC160" s="358">
        <f t="shared" si="72"/>
        <v>0</v>
      </c>
      <c r="CBD160" s="358">
        <f t="shared" si="72"/>
        <v>0</v>
      </c>
      <c r="CBE160" s="358">
        <f t="shared" si="72"/>
        <v>0</v>
      </c>
      <c r="CBF160" s="358">
        <f t="shared" si="72"/>
        <v>0</v>
      </c>
      <c r="CBG160" s="358">
        <f t="shared" si="72"/>
        <v>0</v>
      </c>
      <c r="CBH160" s="358">
        <f t="shared" si="72"/>
        <v>0</v>
      </c>
      <c r="CBI160" s="358">
        <f t="shared" si="72"/>
        <v>0</v>
      </c>
      <c r="CBJ160" s="358">
        <f t="shared" si="72"/>
        <v>0</v>
      </c>
      <c r="CBK160" s="358">
        <f t="shared" si="72"/>
        <v>0</v>
      </c>
      <c r="CBL160" s="358">
        <f t="shared" si="72"/>
        <v>0</v>
      </c>
      <c r="CBM160" s="358">
        <f t="shared" si="72"/>
        <v>0</v>
      </c>
      <c r="CBN160" s="358">
        <f t="shared" si="72"/>
        <v>0</v>
      </c>
      <c r="CBO160" s="358">
        <f t="shared" si="72"/>
        <v>0</v>
      </c>
      <c r="CBP160" s="358">
        <f t="shared" si="72"/>
        <v>0</v>
      </c>
      <c r="CBQ160" s="358">
        <f t="shared" si="72"/>
        <v>0</v>
      </c>
      <c r="CBR160" s="358">
        <f t="shared" si="72"/>
        <v>0</v>
      </c>
      <c r="CBS160" s="358">
        <f t="shared" si="72"/>
        <v>0</v>
      </c>
      <c r="CBT160" s="358">
        <f t="shared" si="72"/>
        <v>0</v>
      </c>
      <c r="CBU160" s="358">
        <f t="shared" si="72"/>
        <v>0</v>
      </c>
      <c r="CBV160" s="358">
        <f t="shared" si="72"/>
        <v>0</v>
      </c>
      <c r="CBW160" s="358">
        <f t="shared" si="72"/>
        <v>0</v>
      </c>
      <c r="CBX160" s="358">
        <f t="shared" si="72"/>
        <v>0</v>
      </c>
      <c r="CBY160" s="358">
        <f t="shared" si="72"/>
        <v>0</v>
      </c>
      <c r="CBZ160" s="358">
        <f t="shared" si="72"/>
        <v>0</v>
      </c>
      <c r="CCA160" s="358">
        <f t="shared" si="72"/>
        <v>0</v>
      </c>
      <c r="CCB160" s="358">
        <f t="shared" si="72"/>
        <v>0</v>
      </c>
      <c r="CCC160" s="358">
        <f t="shared" si="72"/>
        <v>0</v>
      </c>
      <c r="CCD160" s="358">
        <f t="shared" si="72"/>
        <v>0</v>
      </c>
      <c r="CCE160" s="358">
        <f t="shared" si="72"/>
        <v>0</v>
      </c>
      <c r="CCF160" s="358">
        <f t="shared" si="72"/>
        <v>0</v>
      </c>
      <c r="CCG160" s="358">
        <f t="shared" si="72"/>
        <v>0</v>
      </c>
      <c r="CCH160" s="358">
        <f t="shared" si="72"/>
        <v>0</v>
      </c>
      <c r="CCI160" s="358">
        <f t="shared" si="72"/>
        <v>0</v>
      </c>
      <c r="CCJ160" s="358">
        <f t="shared" si="72"/>
        <v>0</v>
      </c>
      <c r="CCK160" s="358">
        <f t="shared" si="72"/>
        <v>0</v>
      </c>
      <c r="CCL160" s="358">
        <f t="shared" si="72"/>
        <v>0</v>
      </c>
      <c r="CCM160" s="358">
        <f t="shared" si="72"/>
        <v>0</v>
      </c>
      <c r="CCN160" s="358">
        <f t="shared" si="72"/>
        <v>0</v>
      </c>
      <c r="CCO160" s="358">
        <f t="shared" si="72"/>
        <v>0</v>
      </c>
      <c r="CCP160" s="358">
        <f t="shared" ref="CCP160:CFA160" si="73">CCP145*$H$83</f>
        <v>0</v>
      </c>
      <c r="CCQ160" s="358">
        <f t="shared" si="73"/>
        <v>0</v>
      </c>
      <c r="CCR160" s="358">
        <f t="shared" si="73"/>
        <v>0</v>
      </c>
      <c r="CCS160" s="358">
        <f t="shared" si="73"/>
        <v>0</v>
      </c>
      <c r="CCT160" s="358">
        <f t="shared" si="73"/>
        <v>0</v>
      </c>
      <c r="CCU160" s="358">
        <f t="shared" si="73"/>
        <v>0</v>
      </c>
      <c r="CCV160" s="358">
        <f t="shared" si="73"/>
        <v>0</v>
      </c>
      <c r="CCW160" s="358">
        <f t="shared" si="73"/>
        <v>0</v>
      </c>
      <c r="CCX160" s="358">
        <f t="shared" si="73"/>
        <v>0</v>
      </c>
      <c r="CCY160" s="358">
        <f t="shared" si="73"/>
        <v>0</v>
      </c>
      <c r="CCZ160" s="358">
        <f t="shared" si="73"/>
        <v>0</v>
      </c>
      <c r="CDA160" s="358">
        <f t="shared" si="73"/>
        <v>0</v>
      </c>
      <c r="CDB160" s="358">
        <f t="shared" si="73"/>
        <v>0</v>
      </c>
      <c r="CDC160" s="358">
        <f t="shared" si="73"/>
        <v>0</v>
      </c>
      <c r="CDD160" s="358">
        <f t="shared" si="73"/>
        <v>0</v>
      </c>
      <c r="CDE160" s="358">
        <f t="shared" si="73"/>
        <v>0</v>
      </c>
      <c r="CDF160" s="358">
        <f t="shared" si="73"/>
        <v>0</v>
      </c>
      <c r="CDG160" s="358">
        <f t="shared" si="73"/>
        <v>0</v>
      </c>
      <c r="CDH160" s="358">
        <f t="shared" si="73"/>
        <v>0</v>
      </c>
      <c r="CDI160" s="358">
        <f t="shared" si="73"/>
        <v>0</v>
      </c>
      <c r="CDJ160" s="358">
        <f t="shared" si="73"/>
        <v>0</v>
      </c>
      <c r="CDK160" s="358">
        <f t="shared" si="73"/>
        <v>0</v>
      </c>
      <c r="CDL160" s="358">
        <f t="shared" si="73"/>
        <v>0</v>
      </c>
      <c r="CDM160" s="358">
        <f t="shared" si="73"/>
        <v>0</v>
      </c>
      <c r="CDN160" s="358">
        <f t="shared" si="73"/>
        <v>0</v>
      </c>
      <c r="CDO160" s="358">
        <f t="shared" si="73"/>
        <v>0</v>
      </c>
      <c r="CDP160" s="358">
        <f t="shared" si="73"/>
        <v>0</v>
      </c>
      <c r="CDQ160" s="358">
        <f t="shared" si="73"/>
        <v>0</v>
      </c>
      <c r="CDR160" s="358">
        <f t="shared" si="73"/>
        <v>0</v>
      </c>
      <c r="CDS160" s="358">
        <f t="shared" si="73"/>
        <v>0</v>
      </c>
      <c r="CDT160" s="358">
        <f t="shared" si="73"/>
        <v>0</v>
      </c>
      <c r="CDU160" s="358">
        <f t="shared" si="73"/>
        <v>0</v>
      </c>
      <c r="CDV160" s="358">
        <f t="shared" si="73"/>
        <v>0</v>
      </c>
      <c r="CDW160" s="358">
        <f t="shared" si="73"/>
        <v>0</v>
      </c>
      <c r="CDX160" s="358">
        <f t="shared" si="73"/>
        <v>0</v>
      </c>
      <c r="CDY160" s="358">
        <f t="shared" si="73"/>
        <v>0</v>
      </c>
      <c r="CDZ160" s="358">
        <f t="shared" si="73"/>
        <v>0</v>
      </c>
      <c r="CEA160" s="358">
        <f t="shared" si="73"/>
        <v>0</v>
      </c>
      <c r="CEB160" s="358">
        <f t="shared" si="73"/>
        <v>0</v>
      </c>
      <c r="CEC160" s="358">
        <f t="shared" si="73"/>
        <v>0</v>
      </c>
      <c r="CED160" s="358">
        <f t="shared" si="73"/>
        <v>0</v>
      </c>
      <c r="CEE160" s="358">
        <f t="shared" si="73"/>
        <v>0</v>
      </c>
      <c r="CEF160" s="358">
        <f t="shared" si="73"/>
        <v>0</v>
      </c>
      <c r="CEG160" s="358">
        <f t="shared" si="73"/>
        <v>0</v>
      </c>
      <c r="CEH160" s="358">
        <f t="shared" si="73"/>
        <v>0</v>
      </c>
      <c r="CEI160" s="358">
        <f t="shared" si="73"/>
        <v>0</v>
      </c>
      <c r="CEJ160" s="358">
        <f t="shared" si="73"/>
        <v>0</v>
      </c>
      <c r="CEK160" s="358">
        <f t="shared" si="73"/>
        <v>0</v>
      </c>
      <c r="CEL160" s="358">
        <f t="shared" si="73"/>
        <v>0</v>
      </c>
      <c r="CEM160" s="358">
        <f t="shared" si="73"/>
        <v>0</v>
      </c>
      <c r="CEN160" s="358">
        <f t="shared" si="73"/>
        <v>0</v>
      </c>
      <c r="CEO160" s="358">
        <f t="shared" si="73"/>
        <v>0</v>
      </c>
      <c r="CEP160" s="358">
        <f t="shared" si="73"/>
        <v>0</v>
      </c>
      <c r="CEQ160" s="358">
        <f t="shared" si="73"/>
        <v>0</v>
      </c>
      <c r="CER160" s="358">
        <f t="shared" si="73"/>
        <v>0</v>
      </c>
      <c r="CES160" s="358">
        <f t="shared" si="73"/>
        <v>0</v>
      </c>
      <c r="CET160" s="358">
        <f t="shared" si="73"/>
        <v>0</v>
      </c>
      <c r="CEU160" s="358">
        <f t="shared" si="73"/>
        <v>0</v>
      </c>
      <c r="CEV160" s="358">
        <f t="shared" si="73"/>
        <v>0</v>
      </c>
      <c r="CEW160" s="358">
        <f t="shared" si="73"/>
        <v>0</v>
      </c>
      <c r="CEX160" s="358">
        <f t="shared" si="73"/>
        <v>0</v>
      </c>
      <c r="CEY160" s="358">
        <f t="shared" si="73"/>
        <v>0</v>
      </c>
      <c r="CEZ160" s="358">
        <f t="shared" si="73"/>
        <v>0</v>
      </c>
      <c r="CFA160" s="358">
        <f t="shared" si="73"/>
        <v>0</v>
      </c>
      <c r="CFB160" s="358">
        <f t="shared" ref="CFB160:CHM160" si="74">CFB145*$H$83</f>
        <v>0</v>
      </c>
      <c r="CFC160" s="358">
        <f t="shared" si="74"/>
        <v>0</v>
      </c>
      <c r="CFD160" s="358">
        <f t="shared" si="74"/>
        <v>0</v>
      </c>
      <c r="CFE160" s="358">
        <f t="shared" si="74"/>
        <v>0</v>
      </c>
      <c r="CFF160" s="358">
        <f t="shared" si="74"/>
        <v>0</v>
      </c>
      <c r="CFG160" s="358">
        <f t="shared" si="74"/>
        <v>0</v>
      </c>
      <c r="CFH160" s="358">
        <f t="shared" si="74"/>
        <v>0</v>
      </c>
      <c r="CFI160" s="358">
        <f t="shared" si="74"/>
        <v>0</v>
      </c>
      <c r="CFJ160" s="358">
        <f t="shared" si="74"/>
        <v>0</v>
      </c>
      <c r="CFK160" s="358">
        <f t="shared" si="74"/>
        <v>0</v>
      </c>
      <c r="CFL160" s="358">
        <f t="shared" si="74"/>
        <v>0</v>
      </c>
      <c r="CFM160" s="358">
        <f t="shared" si="74"/>
        <v>0</v>
      </c>
      <c r="CFN160" s="358">
        <f t="shared" si="74"/>
        <v>0</v>
      </c>
      <c r="CFO160" s="358">
        <f t="shared" si="74"/>
        <v>0</v>
      </c>
      <c r="CFP160" s="358">
        <f t="shared" si="74"/>
        <v>0</v>
      </c>
      <c r="CFQ160" s="358">
        <f t="shared" si="74"/>
        <v>0</v>
      </c>
      <c r="CFR160" s="358">
        <f t="shared" si="74"/>
        <v>0</v>
      </c>
      <c r="CFS160" s="358">
        <f t="shared" si="74"/>
        <v>0</v>
      </c>
      <c r="CFT160" s="358">
        <f t="shared" si="74"/>
        <v>0</v>
      </c>
      <c r="CFU160" s="358">
        <f t="shared" si="74"/>
        <v>0</v>
      </c>
      <c r="CFV160" s="358">
        <f t="shared" si="74"/>
        <v>0</v>
      </c>
      <c r="CFW160" s="358">
        <f t="shared" si="74"/>
        <v>0</v>
      </c>
      <c r="CFX160" s="358">
        <f t="shared" si="74"/>
        <v>0</v>
      </c>
      <c r="CFY160" s="358">
        <f t="shared" si="74"/>
        <v>0</v>
      </c>
      <c r="CFZ160" s="358">
        <f t="shared" si="74"/>
        <v>0</v>
      </c>
      <c r="CGA160" s="358">
        <f t="shared" si="74"/>
        <v>0</v>
      </c>
      <c r="CGB160" s="358">
        <f t="shared" si="74"/>
        <v>0</v>
      </c>
      <c r="CGC160" s="358">
        <f t="shared" si="74"/>
        <v>0</v>
      </c>
      <c r="CGD160" s="358">
        <f t="shared" si="74"/>
        <v>0</v>
      </c>
      <c r="CGE160" s="358">
        <f t="shared" si="74"/>
        <v>0</v>
      </c>
      <c r="CGF160" s="358">
        <f t="shared" si="74"/>
        <v>0</v>
      </c>
      <c r="CGG160" s="358">
        <f t="shared" si="74"/>
        <v>0</v>
      </c>
      <c r="CGH160" s="358">
        <f t="shared" si="74"/>
        <v>0</v>
      </c>
      <c r="CGI160" s="358">
        <f t="shared" si="74"/>
        <v>0</v>
      </c>
      <c r="CGJ160" s="358">
        <f t="shared" si="74"/>
        <v>0</v>
      </c>
      <c r="CGK160" s="358">
        <f t="shared" si="74"/>
        <v>0</v>
      </c>
      <c r="CGL160" s="358">
        <f t="shared" si="74"/>
        <v>0</v>
      </c>
      <c r="CGM160" s="358">
        <f t="shared" si="74"/>
        <v>0</v>
      </c>
      <c r="CGN160" s="358">
        <f t="shared" si="74"/>
        <v>0</v>
      </c>
      <c r="CGO160" s="358">
        <f t="shared" si="74"/>
        <v>0</v>
      </c>
      <c r="CGP160" s="358">
        <f t="shared" si="74"/>
        <v>0</v>
      </c>
      <c r="CGQ160" s="358">
        <f t="shared" si="74"/>
        <v>0</v>
      </c>
      <c r="CGR160" s="358">
        <f t="shared" si="74"/>
        <v>0</v>
      </c>
      <c r="CGS160" s="358">
        <f t="shared" si="74"/>
        <v>0</v>
      </c>
      <c r="CGT160" s="358">
        <f t="shared" si="74"/>
        <v>0</v>
      </c>
      <c r="CGU160" s="358">
        <f t="shared" si="74"/>
        <v>0</v>
      </c>
      <c r="CGV160" s="358">
        <f t="shared" si="74"/>
        <v>0</v>
      </c>
      <c r="CGW160" s="358">
        <f t="shared" si="74"/>
        <v>0</v>
      </c>
      <c r="CGX160" s="358">
        <f t="shared" si="74"/>
        <v>0</v>
      </c>
      <c r="CGY160" s="358">
        <f t="shared" si="74"/>
        <v>0</v>
      </c>
      <c r="CGZ160" s="358">
        <f t="shared" si="74"/>
        <v>0</v>
      </c>
      <c r="CHA160" s="358">
        <f t="shared" si="74"/>
        <v>0</v>
      </c>
      <c r="CHB160" s="358">
        <f t="shared" si="74"/>
        <v>0</v>
      </c>
      <c r="CHC160" s="358">
        <f t="shared" si="74"/>
        <v>0</v>
      </c>
      <c r="CHD160" s="358">
        <f t="shared" si="74"/>
        <v>0</v>
      </c>
      <c r="CHE160" s="358">
        <f t="shared" si="74"/>
        <v>0</v>
      </c>
      <c r="CHF160" s="358">
        <f t="shared" si="74"/>
        <v>0</v>
      </c>
      <c r="CHG160" s="358">
        <f t="shared" si="74"/>
        <v>0</v>
      </c>
      <c r="CHH160" s="358">
        <f t="shared" si="74"/>
        <v>0</v>
      </c>
      <c r="CHI160" s="358">
        <f t="shared" si="74"/>
        <v>0</v>
      </c>
      <c r="CHJ160" s="358">
        <f t="shared" si="74"/>
        <v>0</v>
      </c>
      <c r="CHK160" s="358">
        <f t="shared" si="74"/>
        <v>0</v>
      </c>
      <c r="CHL160" s="358">
        <f t="shared" si="74"/>
        <v>0</v>
      </c>
      <c r="CHM160" s="358">
        <f t="shared" si="74"/>
        <v>0</v>
      </c>
      <c r="CHN160" s="358">
        <f t="shared" ref="CHN160:CJY160" si="75">CHN145*$H$83</f>
        <v>0</v>
      </c>
      <c r="CHO160" s="358">
        <f t="shared" si="75"/>
        <v>0</v>
      </c>
      <c r="CHP160" s="358">
        <f t="shared" si="75"/>
        <v>0</v>
      </c>
      <c r="CHQ160" s="358">
        <f t="shared" si="75"/>
        <v>0</v>
      </c>
      <c r="CHR160" s="358">
        <f t="shared" si="75"/>
        <v>0</v>
      </c>
      <c r="CHS160" s="358">
        <f t="shared" si="75"/>
        <v>0</v>
      </c>
      <c r="CHT160" s="358">
        <f t="shared" si="75"/>
        <v>0</v>
      </c>
      <c r="CHU160" s="358">
        <f t="shared" si="75"/>
        <v>0</v>
      </c>
      <c r="CHV160" s="358">
        <f t="shared" si="75"/>
        <v>0</v>
      </c>
      <c r="CHW160" s="358">
        <f t="shared" si="75"/>
        <v>0</v>
      </c>
      <c r="CHX160" s="358">
        <f t="shared" si="75"/>
        <v>0</v>
      </c>
      <c r="CHY160" s="358">
        <f t="shared" si="75"/>
        <v>0</v>
      </c>
      <c r="CHZ160" s="358">
        <f t="shared" si="75"/>
        <v>0</v>
      </c>
      <c r="CIA160" s="358">
        <f t="shared" si="75"/>
        <v>0</v>
      </c>
      <c r="CIB160" s="358">
        <f t="shared" si="75"/>
        <v>0</v>
      </c>
      <c r="CIC160" s="358">
        <f t="shared" si="75"/>
        <v>0</v>
      </c>
      <c r="CID160" s="358">
        <f t="shared" si="75"/>
        <v>0</v>
      </c>
      <c r="CIE160" s="358">
        <f t="shared" si="75"/>
        <v>0</v>
      </c>
      <c r="CIF160" s="358">
        <f t="shared" si="75"/>
        <v>0</v>
      </c>
      <c r="CIG160" s="358">
        <f t="shared" si="75"/>
        <v>0</v>
      </c>
      <c r="CIH160" s="358">
        <f t="shared" si="75"/>
        <v>0</v>
      </c>
      <c r="CII160" s="358">
        <f t="shared" si="75"/>
        <v>0</v>
      </c>
      <c r="CIJ160" s="358">
        <f t="shared" si="75"/>
        <v>0</v>
      </c>
      <c r="CIK160" s="358">
        <f t="shared" si="75"/>
        <v>0</v>
      </c>
      <c r="CIL160" s="358">
        <f t="shared" si="75"/>
        <v>0</v>
      </c>
      <c r="CIM160" s="358">
        <f t="shared" si="75"/>
        <v>0</v>
      </c>
      <c r="CIN160" s="358">
        <f t="shared" si="75"/>
        <v>0</v>
      </c>
      <c r="CIO160" s="358">
        <f t="shared" si="75"/>
        <v>0</v>
      </c>
      <c r="CIP160" s="358">
        <f t="shared" si="75"/>
        <v>0</v>
      </c>
      <c r="CIQ160" s="358">
        <f t="shared" si="75"/>
        <v>0</v>
      </c>
      <c r="CIR160" s="358">
        <f t="shared" si="75"/>
        <v>0</v>
      </c>
      <c r="CIS160" s="358">
        <f t="shared" si="75"/>
        <v>0</v>
      </c>
      <c r="CIT160" s="358">
        <f t="shared" si="75"/>
        <v>0</v>
      </c>
      <c r="CIU160" s="358">
        <f t="shared" si="75"/>
        <v>0</v>
      </c>
      <c r="CIV160" s="358">
        <f t="shared" si="75"/>
        <v>0</v>
      </c>
      <c r="CIW160" s="358">
        <f t="shared" si="75"/>
        <v>0</v>
      </c>
      <c r="CIX160" s="358">
        <f t="shared" si="75"/>
        <v>0</v>
      </c>
      <c r="CIY160" s="358">
        <f t="shared" si="75"/>
        <v>0</v>
      </c>
      <c r="CIZ160" s="358">
        <f t="shared" si="75"/>
        <v>0</v>
      </c>
      <c r="CJA160" s="358">
        <f t="shared" si="75"/>
        <v>0</v>
      </c>
      <c r="CJB160" s="358">
        <f t="shared" si="75"/>
        <v>0</v>
      </c>
      <c r="CJC160" s="358">
        <f t="shared" si="75"/>
        <v>0</v>
      </c>
      <c r="CJD160" s="358">
        <f t="shared" si="75"/>
        <v>0</v>
      </c>
      <c r="CJE160" s="358">
        <f t="shared" si="75"/>
        <v>0</v>
      </c>
      <c r="CJF160" s="358">
        <f t="shared" si="75"/>
        <v>0</v>
      </c>
      <c r="CJG160" s="358">
        <f t="shared" si="75"/>
        <v>0</v>
      </c>
      <c r="CJH160" s="358">
        <f t="shared" si="75"/>
        <v>0</v>
      </c>
      <c r="CJI160" s="358">
        <f t="shared" si="75"/>
        <v>0</v>
      </c>
      <c r="CJJ160" s="358">
        <f t="shared" si="75"/>
        <v>0</v>
      </c>
      <c r="CJK160" s="358">
        <f t="shared" si="75"/>
        <v>0</v>
      </c>
      <c r="CJL160" s="358">
        <f t="shared" si="75"/>
        <v>0</v>
      </c>
      <c r="CJM160" s="358">
        <f t="shared" si="75"/>
        <v>0</v>
      </c>
      <c r="CJN160" s="358">
        <f t="shared" si="75"/>
        <v>0</v>
      </c>
      <c r="CJO160" s="358">
        <f t="shared" si="75"/>
        <v>0</v>
      </c>
      <c r="CJP160" s="358">
        <f t="shared" si="75"/>
        <v>0</v>
      </c>
      <c r="CJQ160" s="358">
        <f t="shared" si="75"/>
        <v>0</v>
      </c>
      <c r="CJR160" s="358">
        <f t="shared" si="75"/>
        <v>0</v>
      </c>
      <c r="CJS160" s="358">
        <f t="shared" si="75"/>
        <v>0</v>
      </c>
      <c r="CJT160" s="358">
        <f t="shared" si="75"/>
        <v>0</v>
      </c>
      <c r="CJU160" s="358">
        <f t="shared" si="75"/>
        <v>0</v>
      </c>
      <c r="CJV160" s="358">
        <f t="shared" si="75"/>
        <v>0</v>
      </c>
      <c r="CJW160" s="358">
        <f t="shared" si="75"/>
        <v>0</v>
      </c>
      <c r="CJX160" s="358">
        <f t="shared" si="75"/>
        <v>0</v>
      </c>
      <c r="CJY160" s="358">
        <f t="shared" si="75"/>
        <v>0</v>
      </c>
      <c r="CJZ160" s="358">
        <f t="shared" ref="CJZ160:CMK160" si="76">CJZ145*$H$83</f>
        <v>0</v>
      </c>
      <c r="CKA160" s="358">
        <f t="shared" si="76"/>
        <v>0</v>
      </c>
      <c r="CKB160" s="358">
        <f t="shared" si="76"/>
        <v>0</v>
      </c>
      <c r="CKC160" s="358">
        <f t="shared" si="76"/>
        <v>0</v>
      </c>
      <c r="CKD160" s="358">
        <f t="shared" si="76"/>
        <v>0</v>
      </c>
      <c r="CKE160" s="358">
        <f t="shared" si="76"/>
        <v>0</v>
      </c>
      <c r="CKF160" s="358">
        <f t="shared" si="76"/>
        <v>0</v>
      </c>
      <c r="CKG160" s="358">
        <f t="shared" si="76"/>
        <v>0</v>
      </c>
      <c r="CKH160" s="358">
        <f t="shared" si="76"/>
        <v>0</v>
      </c>
      <c r="CKI160" s="358">
        <f t="shared" si="76"/>
        <v>0</v>
      </c>
      <c r="CKJ160" s="358">
        <f t="shared" si="76"/>
        <v>0</v>
      </c>
      <c r="CKK160" s="358">
        <f t="shared" si="76"/>
        <v>0</v>
      </c>
      <c r="CKL160" s="358">
        <f t="shared" si="76"/>
        <v>0</v>
      </c>
      <c r="CKM160" s="358">
        <f t="shared" si="76"/>
        <v>0</v>
      </c>
      <c r="CKN160" s="358">
        <f t="shared" si="76"/>
        <v>0</v>
      </c>
      <c r="CKO160" s="358">
        <f t="shared" si="76"/>
        <v>0</v>
      </c>
      <c r="CKP160" s="358">
        <f t="shared" si="76"/>
        <v>0</v>
      </c>
      <c r="CKQ160" s="358">
        <f t="shared" si="76"/>
        <v>0</v>
      </c>
      <c r="CKR160" s="358">
        <f t="shared" si="76"/>
        <v>0</v>
      </c>
      <c r="CKS160" s="358">
        <f t="shared" si="76"/>
        <v>0</v>
      </c>
      <c r="CKT160" s="358">
        <f t="shared" si="76"/>
        <v>0</v>
      </c>
      <c r="CKU160" s="358">
        <f t="shared" si="76"/>
        <v>0</v>
      </c>
      <c r="CKV160" s="358">
        <f t="shared" si="76"/>
        <v>0</v>
      </c>
      <c r="CKW160" s="358">
        <f t="shared" si="76"/>
        <v>0</v>
      </c>
      <c r="CKX160" s="358">
        <f t="shared" si="76"/>
        <v>0</v>
      </c>
      <c r="CKY160" s="358">
        <f t="shared" si="76"/>
        <v>0</v>
      </c>
      <c r="CKZ160" s="358">
        <f t="shared" si="76"/>
        <v>0</v>
      </c>
      <c r="CLA160" s="358">
        <f t="shared" si="76"/>
        <v>0</v>
      </c>
      <c r="CLB160" s="358">
        <f t="shared" si="76"/>
        <v>0</v>
      </c>
      <c r="CLC160" s="358">
        <f t="shared" si="76"/>
        <v>0</v>
      </c>
      <c r="CLD160" s="358">
        <f t="shared" si="76"/>
        <v>0</v>
      </c>
      <c r="CLE160" s="358">
        <f t="shared" si="76"/>
        <v>0</v>
      </c>
      <c r="CLF160" s="358">
        <f t="shared" si="76"/>
        <v>0</v>
      </c>
      <c r="CLG160" s="358">
        <f t="shared" si="76"/>
        <v>0</v>
      </c>
      <c r="CLH160" s="358">
        <f t="shared" si="76"/>
        <v>0</v>
      </c>
      <c r="CLI160" s="358">
        <f t="shared" si="76"/>
        <v>0</v>
      </c>
      <c r="CLJ160" s="358">
        <f t="shared" si="76"/>
        <v>0</v>
      </c>
      <c r="CLK160" s="358">
        <f t="shared" si="76"/>
        <v>0</v>
      </c>
      <c r="CLL160" s="358">
        <f t="shared" si="76"/>
        <v>0</v>
      </c>
      <c r="CLM160" s="358">
        <f t="shared" si="76"/>
        <v>0</v>
      </c>
      <c r="CLN160" s="358">
        <f t="shared" si="76"/>
        <v>0</v>
      </c>
      <c r="CLO160" s="358">
        <f t="shared" si="76"/>
        <v>0</v>
      </c>
      <c r="CLP160" s="358">
        <f t="shared" si="76"/>
        <v>0</v>
      </c>
      <c r="CLQ160" s="358">
        <f t="shared" si="76"/>
        <v>0</v>
      </c>
      <c r="CLR160" s="358">
        <f t="shared" si="76"/>
        <v>0</v>
      </c>
      <c r="CLS160" s="358">
        <f t="shared" si="76"/>
        <v>0</v>
      </c>
      <c r="CLT160" s="358">
        <f t="shared" si="76"/>
        <v>0</v>
      </c>
      <c r="CLU160" s="358">
        <f t="shared" si="76"/>
        <v>0</v>
      </c>
      <c r="CLV160" s="358">
        <f t="shared" si="76"/>
        <v>0</v>
      </c>
      <c r="CLW160" s="358">
        <f t="shared" si="76"/>
        <v>0</v>
      </c>
      <c r="CLX160" s="358">
        <f t="shared" si="76"/>
        <v>0</v>
      </c>
      <c r="CLY160" s="358">
        <f t="shared" si="76"/>
        <v>0</v>
      </c>
      <c r="CLZ160" s="358">
        <f t="shared" si="76"/>
        <v>0</v>
      </c>
      <c r="CMA160" s="358">
        <f t="shared" si="76"/>
        <v>0</v>
      </c>
      <c r="CMB160" s="358">
        <f t="shared" si="76"/>
        <v>0</v>
      </c>
      <c r="CMC160" s="358">
        <f t="shared" si="76"/>
        <v>0</v>
      </c>
      <c r="CMD160" s="358">
        <f t="shared" si="76"/>
        <v>0</v>
      </c>
      <c r="CME160" s="358">
        <f t="shared" si="76"/>
        <v>0</v>
      </c>
      <c r="CMF160" s="358">
        <f t="shared" si="76"/>
        <v>0</v>
      </c>
      <c r="CMG160" s="358">
        <f t="shared" si="76"/>
        <v>0</v>
      </c>
      <c r="CMH160" s="358">
        <f t="shared" si="76"/>
        <v>0</v>
      </c>
      <c r="CMI160" s="358">
        <f t="shared" si="76"/>
        <v>0</v>
      </c>
      <c r="CMJ160" s="358">
        <f t="shared" si="76"/>
        <v>0</v>
      </c>
      <c r="CMK160" s="358">
        <f t="shared" si="76"/>
        <v>0</v>
      </c>
      <c r="CML160" s="358">
        <f t="shared" ref="CML160:COW160" si="77">CML145*$H$83</f>
        <v>0</v>
      </c>
      <c r="CMM160" s="358">
        <f t="shared" si="77"/>
        <v>0</v>
      </c>
      <c r="CMN160" s="358">
        <f t="shared" si="77"/>
        <v>0</v>
      </c>
      <c r="CMO160" s="358">
        <f t="shared" si="77"/>
        <v>0</v>
      </c>
      <c r="CMP160" s="358">
        <f t="shared" si="77"/>
        <v>0</v>
      </c>
      <c r="CMQ160" s="358">
        <f t="shared" si="77"/>
        <v>0</v>
      </c>
      <c r="CMR160" s="358">
        <f t="shared" si="77"/>
        <v>0</v>
      </c>
      <c r="CMS160" s="358">
        <f t="shared" si="77"/>
        <v>0</v>
      </c>
      <c r="CMT160" s="358">
        <f t="shared" si="77"/>
        <v>0</v>
      </c>
      <c r="CMU160" s="358">
        <f t="shared" si="77"/>
        <v>0</v>
      </c>
      <c r="CMV160" s="358">
        <f t="shared" si="77"/>
        <v>0</v>
      </c>
      <c r="CMW160" s="358">
        <f t="shared" si="77"/>
        <v>0</v>
      </c>
      <c r="CMX160" s="358">
        <f t="shared" si="77"/>
        <v>0</v>
      </c>
      <c r="CMY160" s="358">
        <f t="shared" si="77"/>
        <v>0</v>
      </c>
      <c r="CMZ160" s="358">
        <f t="shared" si="77"/>
        <v>0</v>
      </c>
      <c r="CNA160" s="358">
        <f t="shared" si="77"/>
        <v>0</v>
      </c>
      <c r="CNB160" s="358">
        <f t="shared" si="77"/>
        <v>0</v>
      </c>
      <c r="CNC160" s="358">
        <f t="shared" si="77"/>
        <v>0</v>
      </c>
      <c r="CND160" s="358">
        <f t="shared" si="77"/>
        <v>0</v>
      </c>
      <c r="CNE160" s="358">
        <f t="shared" si="77"/>
        <v>0</v>
      </c>
      <c r="CNF160" s="358">
        <f t="shared" si="77"/>
        <v>0</v>
      </c>
      <c r="CNG160" s="358">
        <f t="shared" si="77"/>
        <v>0</v>
      </c>
      <c r="CNH160" s="358">
        <f t="shared" si="77"/>
        <v>0</v>
      </c>
      <c r="CNI160" s="358">
        <f t="shared" si="77"/>
        <v>0</v>
      </c>
      <c r="CNJ160" s="358">
        <f t="shared" si="77"/>
        <v>0</v>
      </c>
      <c r="CNK160" s="358">
        <f t="shared" si="77"/>
        <v>0</v>
      </c>
      <c r="CNL160" s="358">
        <f t="shared" si="77"/>
        <v>0</v>
      </c>
      <c r="CNM160" s="358">
        <f t="shared" si="77"/>
        <v>0</v>
      </c>
      <c r="CNN160" s="358">
        <f t="shared" si="77"/>
        <v>0</v>
      </c>
      <c r="CNO160" s="358">
        <f t="shared" si="77"/>
        <v>0</v>
      </c>
      <c r="CNP160" s="358">
        <f t="shared" si="77"/>
        <v>0</v>
      </c>
      <c r="CNQ160" s="358">
        <f t="shared" si="77"/>
        <v>0</v>
      </c>
      <c r="CNR160" s="358">
        <f t="shared" si="77"/>
        <v>0</v>
      </c>
      <c r="CNS160" s="358">
        <f t="shared" si="77"/>
        <v>0</v>
      </c>
      <c r="CNT160" s="358">
        <f t="shared" si="77"/>
        <v>0</v>
      </c>
      <c r="CNU160" s="358">
        <f t="shared" si="77"/>
        <v>0</v>
      </c>
      <c r="CNV160" s="358">
        <f t="shared" si="77"/>
        <v>0</v>
      </c>
      <c r="CNW160" s="358">
        <f t="shared" si="77"/>
        <v>0</v>
      </c>
      <c r="CNX160" s="358">
        <f t="shared" si="77"/>
        <v>0</v>
      </c>
      <c r="CNY160" s="358">
        <f t="shared" si="77"/>
        <v>0</v>
      </c>
      <c r="CNZ160" s="358">
        <f t="shared" si="77"/>
        <v>0</v>
      </c>
      <c r="COA160" s="358">
        <f t="shared" si="77"/>
        <v>0</v>
      </c>
      <c r="COB160" s="358">
        <f t="shared" si="77"/>
        <v>0</v>
      </c>
      <c r="COC160" s="358">
        <f t="shared" si="77"/>
        <v>0</v>
      </c>
      <c r="COD160" s="358">
        <f t="shared" si="77"/>
        <v>0</v>
      </c>
      <c r="COE160" s="358">
        <f t="shared" si="77"/>
        <v>0</v>
      </c>
      <c r="COF160" s="358">
        <f t="shared" si="77"/>
        <v>0</v>
      </c>
      <c r="COG160" s="358">
        <f t="shared" si="77"/>
        <v>0</v>
      </c>
      <c r="COH160" s="358">
        <f t="shared" si="77"/>
        <v>0</v>
      </c>
      <c r="COI160" s="358">
        <f t="shared" si="77"/>
        <v>0</v>
      </c>
      <c r="COJ160" s="358">
        <f t="shared" si="77"/>
        <v>0</v>
      </c>
      <c r="COK160" s="358">
        <f t="shared" si="77"/>
        <v>0</v>
      </c>
      <c r="COL160" s="358">
        <f t="shared" si="77"/>
        <v>0</v>
      </c>
      <c r="COM160" s="358">
        <f t="shared" si="77"/>
        <v>0</v>
      </c>
      <c r="CON160" s="358">
        <f t="shared" si="77"/>
        <v>0</v>
      </c>
      <c r="COO160" s="358">
        <f t="shared" si="77"/>
        <v>0</v>
      </c>
      <c r="COP160" s="358">
        <f t="shared" si="77"/>
        <v>0</v>
      </c>
      <c r="COQ160" s="358">
        <f t="shared" si="77"/>
        <v>0</v>
      </c>
      <c r="COR160" s="358">
        <f t="shared" si="77"/>
        <v>0</v>
      </c>
      <c r="COS160" s="358">
        <f t="shared" si="77"/>
        <v>0</v>
      </c>
      <c r="COT160" s="358">
        <f t="shared" si="77"/>
        <v>0</v>
      </c>
      <c r="COU160" s="358">
        <f t="shared" si="77"/>
        <v>0</v>
      </c>
      <c r="COV160" s="358">
        <f t="shared" si="77"/>
        <v>0</v>
      </c>
      <c r="COW160" s="358">
        <f t="shared" si="77"/>
        <v>0</v>
      </c>
      <c r="COX160" s="358">
        <f t="shared" ref="COX160:CRI160" si="78">COX145*$H$83</f>
        <v>0</v>
      </c>
      <c r="COY160" s="358">
        <f t="shared" si="78"/>
        <v>0</v>
      </c>
      <c r="COZ160" s="358">
        <f t="shared" si="78"/>
        <v>0</v>
      </c>
      <c r="CPA160" s="358">
        <f t="shared" si="78"/>
        <v>0</v>
      </c>
      <c r="CPB160" s="358">
        <f t="shared" si="78"/>
        <v>0</v>
      </c>
      <c r="CPC160" s="358">
        <f t="shared" si="78"/>
        <v>0</v>
      </c>
      <c r="CPD160" s="358">
        <f t="shared" si="78"/>
        <v>0</v>
      </c>
      <c r="CPE160" s="358">
        <f t="shared" si="78"/>
        <v>0</v>
      </c>
      <c r="CPF160" s="358">
        <f t="shared" si="78"/>
        <v>0</v>
      </c>
      <c r="CPG160" s="358">
        <f t="shared" si="78"/>
        <v>0</v>
      </c>
      <c r="CPH160" s="358">
        <f t="shared" si="78"/>
        <v>0</v>
      </c>
      <c r="CPI160" s="358">
        <f t="shared" si="78"/>
        <v>0</v>
      </c>
      <c r="CPJ160" s="358">
        <f t="shared" si="78"/>
        <v>0</v>
      </c>
      <c r="CPK160" s="358">
        <f t="shared" si="78"/>
        <v>0</v>
      </c>
      <c r="CPL160" s="358">
        <f t="shared" si="78"/>
        <v>0</v>
      </c>
      <c r="CPM160" s="358">
        <f t="shared" si="78"/>
        <v>0</v>
      </c>
      <c r="CPN160" s="358">
        <f t="shared" si="78"/>
        <v>0</v>
      </c>
      <c r="CPO160" s="358">
        <f t="shared" si="78"/>
        <v>0</v>
      </c>
      <c r="CPP160" s="358">
        <f t="shared" si="78"/>
        <v>0</v>
      </c>
      <c r="CPQ160" s="358">
        <f t="shared" si="78"/>
        <v>0</v>
      </c>
      <c r="CPR160" s="358">
        <f t="shared" si="78"/>
        <v>0</v>
      </c>
      <c r="CPS160" s="358">
        <f t="shared" si="78"/>
        <v>0</v>
      </c>
      <c r="CPT160" s="358">
        <f t="shared" si="78"/>
        <v>0</v>
      </c>
      <c r="CPU160" s="358">
        <f t="shared" si="78"/>
        <v>0</v>
      </c>
      <c r="CPV160" s="358">
        <f t="shared" si="78"/>
        <v>0</v>
      </c>
      <c r="CPW160" s="358">
        <f t="shared" si="78"/>
        <v>0</v>
      </c>
      <c r="CPX160" s="358">
        <f t="shared" si="78"/>
        <v>0</v>
      </c>
      <c r="CPY160" s="358">
        <f t="shared" si="78"/>
        <v>0</v>
      </c>
      <c r="CPZ160" s="358">
        <f t="shared" si="78"/>
        <v>0</v>
      </c>
      <c r="CQA160" s="358">
        <f t="shared" si="78"/>
        <v>0</v>
      </c>
      <c r="CQB160" s="358">
        <f t="shared" si="78"/>
        <v>0</v>
      </c>
      <c r="CQC160" s="358">
        <f t="shared" si="78"/>
        <v>0</v>
      </c>
      <c r="CQD160" s="358">
        <f t="shared" si="78"/>
        <v>0</v>
      </c>
      <c r="CQE160" s="358">
        <f t="shared" si="78"/>
        <v>0</v>
      </c>
      <c r="CQF160" s="358">
        <f t="shared" si="78"/>
        <v>0</v>
      </c>
      <c r="CQG160" s="358">
        <f t="shared" si="78"/>
        <v>0</v>
      </c>
      <c r="CQH160" s="358">
        <f t="shared" si="78"/>
        <v>0</v>
      </c>
      <c r="CQI160" s="358">
        <f t="shared" si="78"/>
        <v>0</v>
      </c>
      <c r="CQJ160" s="358">
        <f t="shared" si="78"/>
        <v>0</v>
      </c>
      <c r="CQK160" s="358">
        <f t="shared" si="78"/>
        <v>0</v>
      </c>
      <c r="CQL160" s="358">
        <f t="shared" si="78"/>
        <v>0</v>
      </c>
      <c r="CQM160" s="358">
        <f t="shared" si="78"/>
        <v>0</v>
      </c>
      <c r="CQN160" s="358">
        <f t="shared" si="78"/>
        <v>0</v>
      </c>
      <c r="CQO160" s="358">
        <f t="shared" si="78"/>
        <v>0</v>
      </c>
      <c r="CQP160" s="358">
        <f t="shared" si="78"/>
        <v>0</v>
      </c>
      <c r="CQQ160" s="358">
        <f t="shared" si="78"/>
        <v>0</v>
      </c>
      <c r="CQR160" s="358">
        <f t="shared" si="78"/>
        <v>0</v>
      </c>
      <c r="CQS160" s="358">
        <f t="shared" si="78"/>
        <v>0</v>
      </c>
      <c r="CQT160" s="358">
        <f t="shared" si="78"/>
        <v>0</v>
      </c>
      <c r="CQU160" s="358">
        <f t="shared" si="78"/>
        <v>0</v>
      </c>
      <c r="CQV160" s="358">
        <f t="shared" si="78"/>
        <v>0</v>
      </c>
      <c r="CQW160" s="358">
        <f t="shared" si="78"/>
        <v>0</v>
      </c>
      <c r="CQX160" s="358">
        <f t="shared" si="78"/>
        <v>0</v>
      </c>
      <c r="CQY160" s="358">
        <f t="shared" si="78"/>
        <v>0</v>
      </c>
      <c r="CQZ160" s="358">
        <f t="shared" si="78"/>
        <v>0</v>
      </c>
      <c r="CRA160" s="358">
        <f t="shared" si="78"/>
        <v>0</v>
      </c>
      <c r="CRB160" s="358">
        <f t="shared" si="78"/>
        <v>0</v>
      </c>
      <c r="CRC160" s="358">
        <f t="shared" si="78"/>
        <v>0</v>
      </c>
      <c r="CRD160" s="358">
        <f t="shared" si="78"/>
        <v>0</v>
      </c>
      <c r="CRE160" s="358">
        <f t="shared" si="78"/>
        <v>0</v>
      </c>
      <c r="CRF160" s="358">
        <f t="shared" si="78"/>
        <v>0</v>
      </c>
      <c r="CRG160" s="358">
        <f t="shared" si="78"/>
        <v>0</v>
      </c>
      <c r="CRH160" s="358">
        <f t="shared" si="78"/>
        <v>0</v>
      </c>
      <c r="CRI160" s="358">
        <f t="shared" si="78"/>
        <v>0</v>
      </c>
      <c r="CRJ160" s="358">
        <f t="shared" ref="CRJ160:CTU160" si="79">CRJ145*$H$83</f>
        <v>0</v>
      </c>
      <c r="CRK160" s="358">
        <f t="shared" si="79"/>
        <v>0</v>
      </c>
      <c r="CRL160" s="358">
        <f t="shared" si="79"/>
        <v>0</v>
      </c>
      <c r="CRM160" s="358">
        <f t="shared" si="79"/>
        <v>0</v>
      </c>
      <c r="CRN160" s="358">
        <f t="shared" si="79"/>
        <v>0</v>
      </c>
      <c r="CRO160" s="358">
        <f t="shared" si="79"/>
        <v>0</v>
      </c>
      <c r="CRP160" s="358">
        <f t="shared" si="79"/>
        <v>0</v>
      </c>
      <c r="CRQ160" s="358">
        <f t="shared" si="79"/>
        <v>0</v>
      </c>
      <c r="CRR160" s="358">
        <f t="shared" si="79"/>
        <v>0</v>
      </c>
      <c r="CRS160" s="358">
        <f t="shared" si="79"/>
        <v>0</v>
      </c>
      <c r="CRT160" s="358">
        <f t="shared" si="79"/>
        <v>0</v>
      </c>
      <c r="CRU160" s="358">
        <f t="shared" si="79"/>
        <v>0</v>
      </c>
      <c r="CRV160" s="358">
        <f t="shared" si="79"/>
        <v>0</v>
      </c>
      <c r="CRW160" s="358">
        <f t="shared" si="79"/>
        <v>0</v>
      </c>
      <c r="CRX160" s="358">
        <f t="shared" si="79"/>
        <v>0</v>
      </c>
      <c r="CRY160" s="358">
        <f t="shared" si="79"/>
        <v>0</v>
      </c>
      <c r="CRZ160" s="358">
        <f t="shared" si="79"/>
        <v>0</v>
      </c>
      <c r="CSA160" s="358">
        <f t="shared" si="79"/>
        <v>0</v>
      </c>
      <c r="CSB160" s="358">
        <f t="shared" si="79"/>
        <v>0</v>
      </c>
      <c r="CSC160" s="358">
        <f t="shared" si="79"/>
        <v>0</v>
      </c>
      <c r="CSD160" s="358">
        <f t="shared" si="79"/>
        <v>0</v>
      </c>
      <c r="CSE160" s="358">
        <f t="shared" si="79"/>
        <v>0</v>
      </c>
      <c r="CSF160" s="358">
        <f t="shared" si="79"/>
        <v>0</v>
      </c>
      <c r="CSG160" s="358">
        <f t="shared" si="79"/>
        <v>0</v>
      </c>
      <c r="CSH160" s="358">
        <f t="shared" si="79"/>
        <v>0</v>
      </c>
      <c r="CSI160" s="358">
        <f t="shared" si="79"/>
        <v>0</v>
      </c>
      <c r="CSJ160" s="358">
        <f t="shared" si="79"/>
        <v>0</v>
      </c>
      <c r="CSK160" s="358">
        <f t="shared" si="79"/>
        <v>0</v>
      </c>
      <c r="CSL160" s="358">
        <f t="shared" si="79"/>
        <v>0</v>
      </c>
      <c r="CSM160" s="358">
        <f t="shared" si="79"/>
        <v>0</v>
      </c>
      <c r="CSN160" s="358">
        <f t="shared" si="79"/>
        <v>0</v>
      </c>
      <c r="CSO160" s="358">
        <f t="shared" si="79"/>
        <v>0</v>
      </c>
      <c r="CSP160" s="358">
        <f t="shared" si="79"/>
        <v>0</v>
      </c>
      <c r="CSQ160" s="358">
        <f t="shared" si="79"/>
        <v>0</v>
      </c>
      <c r="CSR160" s="358">
        <f t="shared" si="79"/>
        <v>0</v>
      </c>
      <c r="CSS160" s="358">
        <f t="shared" si="79"/>
        <v>0</v>
      </c>
      <c r="CST160" s="358">
        <f t="shared" si="79"/>
        <v>0</v>
      </c>
      <c r="CSU160" s="358">
        <f t="shared" si="79"/>
        <v>0</v>
      </c>
      <c r="CSV160" s="358">
        <f t="shared" si="79"/>
        <v>0</v>
      </c>
      <c r="CSW160" s="358">
        <f t="shared" si="79"/>
        <v>0</v>
      </c>
      <c r="CSX160" s="358">
        <f t="shared" si="79"/>
        <v>0</v>
      </c>
      <c r="CSY160" s="358">
        <f t="shared" si="79"/>
        <v>0</v>
      </c>
      <c r="CSZ160" s="358">
        <f t="shared" si="79"/>
        <v>0</v>
      </c>
      <c r="CTA160" s="358">
        <f t="shared" si="79"/>
        <v>0</v>
      </c>
      <c r="CTB160" s="358">
        <f t="shared" si="79"/>
        <v>0</v>
      </c>
      <c r="CTC160" s="358">
        <f t="shared" si="79"/>
        <v>0</v>
      </c>
      <c r="CTD160" s="358">
        <f t="shared" si="79"/>
        <v>0</v>
      </c>
      <c r="CTE160" s="358">
        <f t="shared" si="79"/>
        <v>0</v>
      </c>
      <c r="CTF160" s="358">
        <f t="shared" si="79"/>
        <v>0</v>
      </c>
      <c r="CTG160" s="358">
        <f t="shared" si="79"/>
        <v>0</v>
      </c>
      <c r="CTH160" s="358">
        <f t="shared" si="79"/>
        <v>0</v>
      </c>
      <c r="CTI160" s="358">
        <f t="shared" si="79"/>
        <v>0</v>
      </c>
      <c r="CTJ160" s="358">
        <f t="shared" si="79"/>
        <v>0</v>
      </c>
      <c r="CTK160" s="358">
        <f t="shared" si="79"/>
        <v>0</v>
      </c>
      <c r="CTL160" s="358">
        <f t="shared" si="79"/>
        <v>0</v>
      </c>
      <c r="CTM160" s="358">
        <f t="shared" si="79"/>
        <v>0</v>
      </c>
      <c r="CTN160" s="358">
        <f t="shared" si="79"/>
        <v>0</v>
      </c>
      <c r="CTO160" s="358">
        <f t="shared" si="79"/>
        <v>0</v>
      </c>
      <c r="CTP160" s="358">
        <f t="shared" si="79"/>
        <v>0</v>
      </c>
      <c r="CTQ160" s="358">
        <f t="shared" si="79"/>
        <v>0</v>
      </c>
      <c r="CTR160" s="358">
        <f t="shared" si="79"/>
        <v>0</v>
      </c>
      <c r="CTS160" s="358">
        <f t="shared" si="79"/>
        <v>0</v>
      </c>
      <c r="CTT160" s="358">
        <f t="shared" si="79"/>
        <v>0</v>
      </c>
      <c r="CTU160" s="358">
        <f t="shared" si="79"/>
        <v>0</v>
      </c>
      <c r="CTV160" s="358">
        <f t="shared" ref="CTV160:CWG160" si="80">CTV145*$H$83</f>
        <v>0</v>
      </c>
      <c r="CTW160" s="358">
        <f t="shared" si="80"/>
        <v>0</v>
      </c>
      <c r="CTX160" s="358">
        <f t="shared" si="80"/>
        <v>0</v>
      </c>
      <c r="CTY160" s="358">
        <f t="shared" si="80"/>
        <v>0</v>
      </c>
      <c r="CTZ160" s="358">
        <f t="shared" si="80"/>
        <v>0</v>
      </c>
      <c r="CUA160" s="358">
        <f t="shared" si="80"/>
        <v>0</v>
      </c>
      <c r="CUB160" s="358">
        <f t="shared" si="80"/>
        <v>0</v>
      </c>
      <c r="CUC160" s="358">
        <f t="shared" si="80"/>
        <v>0</v>
      </c>
      <c r="CUD160" s="358">
        <f t="shared" si="80"/>
        <v>0</v>
      </c>
      <c r="CUE160" s="358">
        <f t="shared" si="80"/>
        <v>0</v>
      </c>
      <c r="CUF160" s="358">
        <f t="shared" si="80"/>
        <v>0</v>
      </c>
      <c r="CUG160" s="358">
        <f t="shared" si="80"/>
        <v>0</v>
      </c>
      <c r="CUH160" s="358">
        <f t="shared" si="80"/>
        <v>0</v>
      </c>
      <c r="CUI160" s="358">
        <f t="shared" si="80"/>
        <v>0</v>
      </c>
      <c r="CUJ160" s="358">
        <f t="shared" si="80"/>
        <v>0</v>
      </c>
      <c r="CUK160" s="358">
        <f t="shared" si="80"/>
        <v>0</v>
      </c>
      <c r="CUL160" s="358">
        <f t="shared" si="80"/>
        <v>0</v>
      </c>
      <c r="CUM160" s="358">
        <f t="shared" si="80"/>
        <v>0</v>
      </c>
      <c r="CUN160" s="358">
        <f t="shared" si="80"/>
        <v>0</v>
      </c>
      <c r="CUO160" s="358">
        <f t="shared" si="80"/>
        <v>0</v>
      </c>
      <c r="CUP160" s="358">
        <f t="shared" si="80"/>
        <v>0</v>
      </c>
      <c r="CUQ160" s="358">
        <f t="shared" si="80"/>
        <v>0</v>
      </c>
      <c r="CUR160" s="358">
        <f t="shared" si="80"/>
        <v>0</v>
      </c>
      <c r="CUS160" s="358">
        <f t="shared" si="80"/>
        <v>0</v>
      </c>
      <c r="CUT160" s="358">
        <f t="shared" si="80"/>
        <v>0</v>
      </c>
      <c r="CUU160" s="358">
        <f t="shared" si="80"/>
        <v>0</v>
      </c>
      <c r="CUV160" s="358">
        <f t="shared" si="80"/>
        <v>0</v>
      </c>
      <c r="CUW160" s="358">
        <f t="shared" si="80"/>
        <v>0</v>
      </c>
      <c r="CUX160" s="358">
        <f t="shared" si="80"/>
        <v>0</v>
      </c>
      <c r="CUY160" s="358">
        <f t="shared" si="80"/>
        <v>0</v>
      </c>
      <c r="CUZ160" s="358">
        <f t="shared" si="80"/>
        <v>0</v>
      </c>
      <c r="CVA160" s="358">
        <f t="shared" si="80"/>
        <v>0</v>
      </c>
      <c r="CVB160" s="358">
        <f t="shared" si="80"/>
        <v>0</v>
      </c>
      <c r="CVC160" s="358">
        <f t="shared" si="80"/>
        <v>0</v>
      </c>
      <c r="CVD160" s="358">
        <f t="shared" si="80"/>
        <v>0</v>
      </c>
      <c r="CVE160" s="358">
        <f t="shared" si="80"/>
        <v>0</v>
      </c>
      <c r="CVF160" s="358">
        <f t="shared" si="80"/>
        <v>0</v>
      </c>
      <c r="CVG160" s="358">
        <f t="shared" si="80"/>
        <v>0</v>
      </c>
      <c r="CVH160" s="358">
        <f t="shared" si="80"/>
        <v>0</v>
      </c>
      <c r="CVI160" s="358">
        <f t="shared" si="80"/>
        <v>0</v>
      </c>
      <c r="CVJ160" s="358">
        <f t="shared" si="80"/>
        <v>0</v>
      </c>
      <c r="CVK160" s="358">
        <f t="shared" si="80"/>
        <v>0</v>
      </c>
      <c r="CVL160" s="358">
        <f t="shared" si="80"/>
        <v>0</v>
      </c>
      <c r="CVM160" s="358">
        <f t="shared" si="80"/>
        <v>0</v>
      </c>
      <c r="CVN160" s="358">
        <f t="shared" si="80"/>
        <v>0</v>
      </c>
      <c r="CVO160" s="358">
        <f t="shared" si="80"/>
        <v>0</v>
      </c>
      <c r="CVP160" s="358">
        <f t="shared" si="80"/>
        <v>0</v>
      </c>
      <c r="CVQ160" s="358">
        <f t="shared" si="80"/>
        <v>0</v>
      </c>
      <c r="CVR160" s="358">
        <f t="shared" si="80"/>
        <v>0</v>
      </c>
      <c r="CVS160" s="358">
        <f t="shared" si="80"/>
        <v>0</v>
      </c>
      <c r="CVT160" s="358">
        <f t="shared" si="80"/>
        <v>0</v>
      </c>
      <c r="CVU160" s="358">
        <f t="shared" si="80"/>
        <v>0</v>
      </c>
      <c r="CVV160" s="358">
        <f t="shared" si="80"/>
        <v>0</v>
      </c>
      <c r="CVW160" s="358">
        <f t="shared" si="80"/>
        <v>0</v>
      </c>
      <c r="CVX160" s="358">
        <f t="shared" si="80"/>
        <v>0</v>
      </c>
      <c r="CVY160" s="358">
        <f t="shared" si="80"/>
        <v>0</v>
      </c>
      <c r="CVZ160" s="358">
        <f t="shared" si="80"/>
        <v>0</v>
      </c>
      <c r="CWA160" s="358">
        <f t="shared" si="80"/>
        <v>0</v>
      </c>
      <c r="CWB160" s="358">
        <f t="shared" si="80"/>
        <v>0</v>
      </c>
      <c r="CWC160" s="358">
        <f t="shared" si="80"/>
        <v>0</v>
      </c>
      <c r="CWD160" s="358">
        <f t="shared" si="80"/>
        <v>0</v>
      </c>
      <c r="CWE160" s="358">
        <f t="shared" si="80"/>
        <v>0</v>
      </c>
      <c r="CWF160" s="358">
        <f t="shared" si="80"/>
        <v>0</v>
      </c>
      <c r="CWG160" s="358">
        <f t="shared" si="80"/>
        <v>0</v>
      </c>
      <c r="CWH160" s="358">
        <f t="shared" ref="CWH160:CYS160" si="81">CWH145*$H$83</f>
        <v>0</v>
      </c>
      <c r="CWI160" s="358">
        <f t="shared" si="81"/>
        <v>0</v>
      </c>
      <c r="CWJ160" s="358">
        <f t="shared" si="81"/>
        <v>0</v>
      </c>
      <c r="CWK160" s="358">
        <f t="shared" si="81"/>
        <v>0</v>
      </c>
      <c r="CWL160" s="358">
        <f t="shared" si="81"/>
        <v>0</v>
      </c>
      <c r="CWM160" s="358">
        <f t="shared" si="81"/>
        <v>0</v>
      </c>
      <c r="CWN160" s="358">
        <f t="shared" si="81"/>
        <v>0</v>
      </c>
      <c r="CWO160" s="358">
        <f t="shared" si="81"/>
        <v>0</v>
      </c>
      <c r="CWP160" s="358">
        <f t="shared" si="81"/>
        <v>0</v>
      </c>
      <c r="CWQ160" s="358">
        <f t="shared" si="81"/>
        <v>0</v>
      </c>
      <c r="CWR160" s="358">
        <f t="shared" si="81"/>
        <v>0</v>
      </c>
      <c r="CWS160" s="358">
        <f t="shared" si="81"/>
        <v>0</v>
      </c>
      <c r="CWT160" s="358">
        <f t="shared" si="81"/>
        <v>0</v>
      </c>
      <c r="CWU160" s="358">
        <f t="shared" si="81"/>
        <v>0</v>
      </c>
      <c r="CWV160" s="358">
        <f t="shared" si="81"/>
        <v>0</v>
      </c>
      <c r="CWW160" s="358">
        <f t="shared" si="81"/>
        <v>0</v>
      </c>
      <c r="CWX160" s="358">
        <f t="shared" si="81"/>
        <v>0</v>
      </c>
      <c r="CWY160" s="358">
        <f t="shared" si="81"/>
        <v>0</v>
      </c>
      <c r="CWZ160" s="358">
        <f t="shared" si="81"/>
        <v>0</v>
      </c>
      <c r="CXA160" s="358">
        <f t="shared" si="81"/>
        <v>0</v>
      </c>
      <c r="CXB160" s="358">
        <f t="shared" si="81"/>
        <v>0</v>
      </c>
      <c r="CXC160" s="358">
        <f t="shared" si="81"/>
        <v>0</v>
      </c>
      <c r="CXD160" s="358">
        <f t="shared" si="81"/>
        <v>0</v>
      </c>
      <c r="CXE160" s="358">
        <f t="shared" si="81"/>
        <v>0</v>
      </c>
      <c r="CXF160" s="358">
        <f t="shared" si="81"/>
        <v>0</v>
      </c>
      <c r="CXG160" s="358">
        <f t="shared" si="81"/>
        <v>0</v>
      </c>
      <c r="CXH160" s="358">
        <f t="shared" si="81"/>
        <v>0</v>
      </c>
      <c r="CXI160" s="358">
        <f t="shared" si="81"/>
        <v>0</v>
      </c>
      <c r="CXJ160" s="358">
        <f t="shared" si="81"/>
        <v>0</v>
      </c>
      <c r="CXK160" s="358">
        <f t="shared" si="81"/>
        <v>0</v>
      </c>
      <c r="CXL160" s="358">
        <f t="shared" si="81"/>
        <v>0</v>
      </c>
      <c r="CXM160" s="358">
        <f t="shared" si="81"/>
        <v>0</v>
      </c>
      <c r="CXN160" s="358">
        <f t="shared" si="81"/>
        <v>0</v>
      </c>
      <c r="CXO160" s="358">
        <f t="shared" si="81"/>
        <v>0</v>
      </c>
      <c r="CXP160" s="358">
        <f t="shared" si="81"/>
        <v>0</v>
      </c>
      <c r="CXQ160" s="358">
        <f t="shared" si="81"/>
        <v>0</v>
      </c>
      <c r="CXR160" s="358">
        <f t="shared" si="81"/>
        <v>0</v>
      </c>
      <c r="CXS160" s="358">
        <f t="shared" si="81"/>
        <v>0</v>
      </c>
      <c r="CXT160" s="358">
        <f t="shared" si="81"/>
        <v>0</v>
      </c>
      <c r="CXU160" s="358">
        <f t="shared" si="81"/>
        <v>0</v>
      </c>
      <c r="CXV160" s="358">
        <f t="shared" si="81"/>
        <v>0</v>
      </c>
      <c r="CXW160" s="358">
        <f t="shared" si="81"/>
        <v>0</v>
      </c>
      <c r="CXX160" s="358">
        <f t="shared" si="81"/>
        <v>0</v>
      </c>
      <c r="CXY160" s="358">
        <f t="shared" si="81"/>
        <v>0</v>
      </c>
      <c r="CXZ160" s="358">
        <f t="shared" si="81"/>
        <v>0</v>
      </c>
      <c r="CYA160" s="358">
        <f t="shared" si="81"/>
        <v>0</v>
      </c>
      <c r="CYB160" s="358">
        <f t="shared" si="81"/>
        <v>0</v>
      </c>
      <c r="CYC160" s="358">
        <f t="shared" si="81"/>
        <v>0</v>
      </c>
      <c r="CYD160" s="358">
        <f t="shared" si="81"/>
        <v>0</v>
      </c>
      <c r="CYE160" s="358">
        <f t="shared" si="81"/>
        <v>0</v>
      </c>
      <c r="CYF160" s="358">
        <f t="shared" si="81"/>
        <v>0</v>
      </c>
      <c r="CYG160" s="358">
        <f t="shared" si="81"/>
        <v>0</v>
      </c>
      <c r="CYH160" s="358">
        <f t="shared" si="81"/>
        <v>0</v>
      </c>
      <c r="CYI160" s="358">
        <f t="shared" si="81"/>
        <v>0</v>
      </c>
      <c r="CYJ160" s="358">
        <f t="shared" si="81"/>
        <v>0</v>
      </c>
      <c r="CYK160" s="358">
        <f t="shared" si="81"/>
        <v>0</v>
      </c>
      <c r="CYL160" s="358">
        <f t="shared" si="81"/>
        <v>0</v>
      </c>
      <c r="CYM160" s="358">
        <f t="shared" si="81"/>
        <v>0</v>
      </c>
      <c r="CYN160" s="358">
        <f t="shared" si="81"/>
        <v>0</v>
      </c>
      <c r="CYO160" s="358">
        <f t="shared" si="81"/>
        <v>0</v>
      </c>
      <c r="CYP160" s="358">
        <f t="shared" si="81"/>
        <v>0</v>
      </c>
      <c r="CYQ160" s="358">
        <f t="shared" si="81"/>
        <v>0</v>
      </c>
      <c r="CYR160" s="358">
        <f t="shared" si="81"/>
        <v>0</v>
      </c>
      <c r="CYS160" s="358">
        <f t="shared" si="81"/>
        <v>0</v>
      </c>
      <c r="CYT160" s="358">
        <f t="shared" ref="CYT160:DBE160" si="82">CYT145*$H$83</f>
        <v>0</v>
      </c>
      <c r="CYU160" s="358">
        <f t="shared" si="82"/>
        <v>0</v>
      </c>
      <c r="CYV160" s="358">
        <f t="shared" si="82"/>
        <v>0</v>
      </c>
      <c r="CYW160" s="358">
        <f t="shared" si="82"/>
        <v>0</v>
      </c>
      <c r="CYX160" s="358">
        <f t="shared" si="82"/>
        <v>0</v>
      </c>
      <c r="CYY160" s="358">
        <f t="shared" si="82"/>
        <v>0</v>
      </c>
      <c r="CYZ160" s="358">
        <f t="shared" si="82"/>
        <v>0</v>
      </c>
      <c r="CZA160" s="358">
        <f t="shared" si="82"/>
        <v>0</v>
      </c>
      <c r="CZB160" s="358">
        <f t="shared" si="82"/>
        <v>0</v>
      </c>
      <c r="CZC160" s="358">
        <f t="shared" si="82"/>
        <v>0</v>
      </c>
      <c r="CZD160" s="358">
        <f t="shared" si="82"/>
        <v>0</v>
      </c>
      <c r="CZE160" s="358">
        <f t="shared" si="82"/>
        <v>0</v>
      </c>
      <c r="CZF160" s="358">
        <f t="shared" si="82"/>
        <v>0</v>
      </c>
      <c r="CZG160" s="358">
        <f t="shared" si="82"/>
        <v>0</v>
      </c>
      <c r="CZH160" s="358">
        <f t="shared" si="82"/>
        <v>0</v>
      </c>
      <c r="CZI160" s="358">
        <f t="shared" si="82"/>
        <v>0</v>
      </c>
      <c r="CZJ160" s="358">
        <f t="shared" si="82"/>
        <v>0</v>
      </c>
      <c r="CZK160" s="358">
        <f t="shared" si="82"/>
        <v>0</v>
      </c>
      <c r="CZL160" s="358">
        <f t="shared" si="82"/>
        <v>0</v>
      </c>
      <c r="CZM160" s="358">
        <f t="shared" si="82"/>
        <v>0</v>
      </c>
      <c r="CZN160" s="358">
        <f t="shared" si="82"/>
        <v>0</v>
      </c>
      <c r="CZO160" s="358">
        <f t="shared" si="82"/>
        <v>0</v>
      </c>
      <c r="CZP160" s="358">
        <f t="shared" si="82"/>
        <v>0</v>
      </c>
      <c r="CZQ160" s="358">
        <f t="shared" si="82"/>
        <v>0</v>
      </c>
      <c r="CZR160" s="358">
        <f t="shared" si="82"/>
        <v>0</v>
      </c>
      <c r="CZS160" s="358">
        <f t="shared" si="82"/>
        <v>0</v>
      </c>
      <c r="CZT160" s="358">
        <f t="shared" si="82"/>
        <v>0</v>
      </c>
      <c r="CZU160" s="358">
        <f t="shared" si="82"/>
        <v>0</v>
      </c>
      <c r="CZV160" s="358">
        <f t="shared" si="82"/>
        <v>0</v>
      </c>
      <c r="CZW160" s="358">
        <f t="shared" si="82"/>
        <v>0</v>
      </c>
      <c r="CZX160" s="358">
        <f t="shared" si="82"/>
        <v>0</v>
      </c>
      <c r="CZY160" s="358">
        <f t="shared" si="82"/>
        <v>0</v>
      </c>
      <c r="CZZ160" s="358">
        <f t="shared" si="82"/>
        <v>0</v>
      </c>
      <c r="DAA160" s="358">
        <f t="shared" si="82"/>
        <v>0</v>
      </c>
      <c r="DAB160" s="358">
        <f t="shared" si="82"/>
        <v>0</v>
      </c>
      <c r="DAC160" s="358">
        <f t="shared" si="82"/>
        <v>0</v>
      </c>
      <c r="DAD160" s="358">
        <f t="shared" si="82"/>
        <v>0</v>
      </c>
      <c r="DAE160" s="358">
        <f t="shared" si="82"/>
        <v>0</v>
      </c>
      <c r="DAF160" s="358">
        <f t="shared" si="82"/>
        <v>0</v>
      </c>
      <c r="DAG160" s="358">
        <f t="shared" si="82"/>
        <v>0</v>
      </c>
      <c r="DAH160" s="358">
        <f t="shared" si="82"/>
        <v>0</v>
      </c>
      <c r="DAI160" s="358">
        <f t="shared" si="82"/>
        <v>0</v>
      </c>
      <c r="DAJ160" s="358">
        <f t="shared" si="82"/>
        <v>0</v>
      </c>
      <c r="DAK160" s="358">
        <f t="shared" si="82"/>
        <v>0</v>
      </c>
      <c r="DAL160" s="358">
        <f t="shared" si="82"/>
        <v>0</v>
      </c>
      <c r="DAM160" s="358">
        <f t="shared" si="82"/>
        <v>0</v>
      </c>
      <c r="DAN160" s="358">
        <f t="shared" si="82"/>
        <v>0</v>
      </c>
      <c r="DAO160" s="358">
        <f t="shared" si="82"/>
        <v>0</v>
      </c>
      <c r="DAP160" s="358">
        <f t="shared" si="82"/>
        <v>0</v>
      </c>
      <c r="DAQ160" s="358">
        <f t="shared" si="82"/>
        <v>0</v>
      </c>
      <c r="DAR160" s="358">
        <f t="shared" si="82"/>
        <v>0</v>
      </c>
      <c r="DAS160" s="358">
        <f t="shared" si="82"/>
        <v>0</v>
      </c>
      <c r="DAT160" s="358">
        <f t="shared" si="82"/>
        <v>0</v>
      </c>
      <c r="DAU160" s="358">
        <f t="shared" si="82"/>
        <v>0</v>
      </c>
      <c r="DAV160" s="358">
        <f t="shared" si="82"/>
        <v>0</v>
      </c>
      <c r="DAW160" s="358">
        <f t="shared" si="82"/>
        <v>0</v>
      </c>
      <c r="DAX160" s="358">
        <f t="shared" si="82"/>
        <v>0</v>
      </c>
      <c r="DAY160" s="358">
        <f t="shared" si="82"/>
        <v>0</v>
      </c>
      <c r="DAZ160" s="358">
        <f t="shared" si="82"/>
        <v>0</v>
      </c>
      <c r="DBA160" s="358">
        <f t="shared" si="82"/>
        <v>0</v>
      </c>
      <c r="DBB160" s="358">
        <f t="shared" si="82"/>
        <v>0</v>
      </c>
      <c r="DBC160" s="358">
        <f t="shared" si="82"/>
        <v>0</v>
      </c>
      <c r="DBD160" s="358">
        <f t="shared" si="82"/>
        <v>0</v>
      </c>
      <c r="DBE160" s="358">
        <f t="shared" si="82"/>
        <v>0</v>
      </c>
      <c r="DBF160" s="358">
        <f t="shared" ref="DBF160:DDQ160" si="83">DBF145*$H$83</f>
        <v>0</v>
      </c>
      <c r="DBG160" s="358">
        <f t="shared" si="83"/>
        <v>0</v>
      </c>
      <c r="DBH160" s="358">
        <f t="shared" si="83"/>
        <v>0</v>
      </c>
      <c r="DBI160" s="358">
        <f t="shared" si="83"/>
        <v>0</v>
      </c>
      <c r="DBJ160" s="358">
        <f t="shared" si="83"/>
        <v>0</v>
      </c>
      <c r="DBK160" s="358">
        <f t="shared" si="83"/>
        <v>0</v>
      </c>
      <c r="DBL160" s="358">
        <f t="shared" si="83"/>
        <v>0</v>
      </c>
      <c r="DBM160" s="358">
        <f t="shared" si="83"/>
        <v>0</v>
      </c>
      <c r="DBN160" s="358">
        <f t="shared" si="83"/>
        <v>0</v>
      </c>
      <c r="DBO160" s="358">
        <f t="shared" si="83"/>
        <v>0</v>
      </c>
      <c r="DBP160" s="358">
        <f t="shared" si="83"/>
        <v>0</v>
      </c>
      <c r="DBQ160" s="358">
        <f t="shared" si="83"/>
        <v>0</v>
      </c>
      <c r="DBR160" s="358">
        <f t="shared" si="83"/>
        <v>0</v>
      </c>
      <c r="DBS160" s="358">
        <f t="shared" si="83"/>
        <v>0</v>
      </c>
      <c r="DBT160" s="358">
        <f t="shared" si="83"/>
        <v>0</v>
      </c>
      <c r="DBU160" s="358">
        <f t="shared" si="83"/>
        <v>0</v>
      </c>
      <c r="DBV160" s="358">
        <f t="shared" si="83"/>
        <v>0</v>
      </c>
      <c r="DBW160" s="358">
        <f t="shared" si="83"/>
        <v>0</v>
      </c>
      <c r="DBX160" s="358">
        <f t="shared" si="83"/>
        <v>0</v>
      </c>
      <c r="DBY160" s="358">
        <f t="shared" si="83"/>
        <v>0</v>
      </c>
      <c r="DBZ160" s="358">
        <f t="shared" si="83"/>
        <v>0</v>
      </c>
      <c r="DCA160" s="358">
        <f t="shared" si="83"/>
        <v>0</v>
      </c>
      <c r="DCB160" s="358">
        <f t="shared" si="83"/>
        <v>0</v>
      </c>
      <c r="DCC160" s="358">
        <f t="shared" si="83"/>
        <v>0</v>
      </c>
      <c r="DCD160" s="358">
        <f t="shared" si="83"/>
        <v>0</v>
      </c>
      <c r="DCE160" s="358">
        <f t="shared" si="83"/>
        <v>0</v>
      </c>
      <c r="DCF160" s="358">
        <f t="shared" si="83"/>
        <v>0</v>
      </c>
      <c r="DCG160" s="358">
        <f t="shared" si="83"/>
        <v>0</v>
      </c>
      <c r="DCH160" s="358">
        <f t="shared" si="83"/>
        <v>0</v>
      </c>
      <c r="DCI160" s="358">
        <f t="shared" si="83"/>
        <v>0</v>
      </c>
      <c r="DCJ160" s="358">
        <f t="shared" si="83"/>
        <v>0</v>
      </c>
      <c r="DCK160" s="358">
        <f t="shared" si="83"/>
        <v>0</v>
      </c>
      <c r="DCL160" s="358">
        <f t="shared" si="83"/>
        <v>0</v>
      </c>
      <c r="DCM160" s="358">
        <f t="shared" si="83"/>
        <v>0</v>
      </c>
      <c r="DCN160" s="358">
        <f t="shared" si="83"/>
        <v>0</v>
      </c>
      <c r="DCO160" s="358">
        <f t="shared" si="83"/>
        <v>0</v>
      </c>
      <c r="DCP160" s="358">
        <f t="shared" si="83"/>
        <v>0</v>
      </c>
      <c r="DCQ160" s="358">
        <f t="shared" si="83"/>
        <v>0</v>
      </c>
      <c r="DCR160" s="358">
        <f t="shared" si="83"/>
        <v>0</v>
      </c>
      <c r="DCS160" s="358">
        <f t="shared" si="83"/>
        <v>0</v>
      </c>
      <c r="DCT160" s="358">
        <f t="shared" si="83"/>
        <v>0</v>
      </c>
      <c r="DCU160" s="358">
        <f t="shared" si="83"/>
        <v>0</v>
      </c>
      <c r="DCV160" s="358">
        <f t="shared" si="83"/>
        <v>0</v>
      </c>
      <c r="DCW160" s="358">
        <f t="shared" si="83"/>
        <v>0</v>
      </c>
      <c r="DCX160" s="358">
        <f t="shared" si="83"/>
        <v>0</v>
      </c>
      <c r="DCY160" s="358">
        <f t="shared" si="83"/>
        <v>0</v>
      </c>
      <c r="DCZ160" s="358">
        <f t="shared" si="83"/>
        <v>0</v>
      </c>
      <c r="DDA160" s="358">
        <f t="shared" si="83"/>
        <v>0</v>
      </c>
      <c r="DDB160" s="358">
        <f t="shared" si="83"/>
        <v>0</v>
      </c>
      <c r="DDC160" s="358">
        <f t="shared" si="83"/>
        <v>0</v>
      </c>
      <c r="DDD160" s="358">
        <f t="shared" si="83"/>
        <v>0</v>
      </c>
      <c r="DDE160" s="358">
        <f t="shared" si="83"/>
        <v>0</v>
      </c>
      <c r="DDF160" s="358">
        <f t="shared" si="83"/>
        <v>0</v>
      </c>
      <c r="DDG160" s="358">
        <f t="shared" si="83"/>
        <v>0</v>
      </c>
      <c r="DDH160" s="358">
        <f t="shared" si="83"/>
        <v>0</v>
      </c>
      <c r="DDI160" s="358">
        <f t="shared" si="83"/>
        <v>0</v>
      </c>
      <c r="DDJ160" s="358">
        <f t="shared" si="83"/>
        <v>0</v>
      </c>
      <c r="DDK160" s="358">
        <f t="shared" si="83"/>
        <v>0</v>
      </c>
      <c r="DDL160" s="358">
        <f t="shared" si="83"/>
        <v>0</v>
      </c>
      <c r="DDM160" s="358">
        <f t="shared" si="83"/>
        <v>0</v>
      </c>
      <c r="DDN160" s="358">
        <f t="shared" si="83"/>
        <v>0</v>
      </c>
      <c r="DDO160" s="358">
        <f t="shared" si="83"/>
        <v>0</v>
      </c>
      <c r="DDP160" s="358">
        <f t="shared" si="83"/>
        <v>0</v>
      </c>
      <c r="DDQ160" s="358">
        <f t="shared" si="83"/>
        <v>0</v>
      </c>
      <c r="DDR160" s="358">
        <f t="shared" ref="DDR160:DGC160" si="84">DDR145*$H$83</f>
        <v>0</v>
      </c>
      <c r="DDS160" s="358">
        <f t="shared" si="84"/>
        <v>0</v>
      </c>
      <c r="DDT160" s="358">
        <f t="shared" si="84"/>
        <v>0</v>
      </c>
      <c r="DDU160" s="358">
        <f t="shared" si="84"/>
        <v>0</v>
      </c>
      <c r="DDV160" s="358">
        <f t="shared" si="84"/>
        <v>0</v>
      </c>
      <c r="DDW160" s="358">
        <f t="shared" si="84"/>
        <v>0</v>
      </c>
      <c r="DDX160" s="358">
        <f t="shared" si="84"/>
        <v>0</v>
      </c>
      <c r="DDY160" s="358">
        <f t="shared" si="84"/>
        <v>0</v>
      </c>
      <c r="DDZ160" s="358">
        <f t="shared" si="84"/>
        <v>0</v>
      </c>
      <c r="DEA160" s="358">
        <f t="shared" si="84"/>
        <v>0</v>
      </c>
      <c r="DEB160" s="358">
        <f t="shared" si="84"/>
        <v>0</v>
      </c>
      <c r="DEC160" s="358">
        <f t="shared" si="84"/>
        <v>0</v>
      </c>
      <c r="DED160" s="358">
        <f t="shared" si="84"/>
        <v>0</v>
      </c>
      <c r="DEE160" s="358">
        <f t="shared" si="84"/>
        <v>0</v>
      </c>
      <c r="DEF160" s="358">
        <f t="shared" si="84"/>
        <v>0</v>
      </c>
      <c r="DEG160" s="358">
        <f t="shared" si="84"/>
        <v>0</v>
      </c>
      <c r="DEH160" s="358">
        <f t="shared" si="84"/>
        <v>0</v>
      </c>
      <c r="DEI160" s="358">
        <f t="shared" si="84"/>
        <v>0</v>
      </c>
      <c r="DEJ160" s="358">
        <f t="shared" si="84"/>
        <v>0</v>
      </c>
      <c r="DEK160" s="358">
        <f t="shared" si="84"/>
        <v>0</v>
      </c>
      <c r="DEL160" s="358">
        <f t="shared" si="84"/>
        <v>0</v>
      </c>
      <c r="DEM160" s="358">
        <f t="shared" si="84"/>
        <v>0</v>
      </c>
      <c r="DEN160" s="358">
        <f t="shared" si="84"/>
        <v>0</v>
      </c>
      <c r="DEO160" s="358">
        <f t="shared" si="84"/>
        <v>0</v>
      </c>
      <c r="DEP160" s="358">
        <f t="shared" si="84"/>
        <v>0</v>
      </c>
      <c r="DEQ160" s="358">
        <f t="shared" si="84"/>
        <v>0</v>
      </c>
      <c r="DER160" s="358">
        <f t="shared" si="84"/>
        <v>0</v>
      </c>
      <c r="DES160" s="358">
        <f t="shared" si="84"/>
        <v>0</v>
      </c>
      <c r="DET160" s="358">
        <f t="shared" si="84"/>
        <v>0</v>
      </c>
      <c r="DEU160" s="358">
        <f t="shared" si="84"/>
        <v>0</v>
      </c>
      <c r="DEV160" s="358">
        <f t="shared" si="84"/>
        <v>0</v>
      </c>
      <c r="DEW160" s="358">
        <f t="shared" si="84"/>
        <v>0</v>
      </c>
      <c r="DEX160" s="358">
        <f t="shared" si="84"/>
        <v>0</v>
      </c>
      <c r="DEY160" s="358">
        <f t="shared" si="84"/>
        <v>0</v>
      </c>
      <c r="DEZ160" s="358">
        <f t="shared" si="84"/>
        <v>0</v>
      </c>
      <c r="DFA160" s="358">
        <f t="shared" si="84"/>
        <v>0</v>
      </c>
      <c r="DFB160" s="358">
        <f t="shared" si="84"/>
        <v>0</v>
      </c>
      <c r="DFC160" s="358">
        <f t="shared" si="84"/>
        <v>0</v>
      </c>
      <c r="DFD160" s="358">
        <f t="shared" si="84"/>
        <v>0</v>
      </c>
      <c r="DFE160" s="358">
        <f t="shared" si="84"/>
        <v>0</v>
      </c>
      <c r="DFF160" s="358">
        <f t="shared" si="84"/>
        <v>0</v>
      </c>
      <c r="DFG160" s="358">
        <f t="shared" si="84"/>
        <v>0</v>
      </c>
      <c r="DFH160" s="358">
        <f t="shared" si="84"/>
        <v>0</v>
      </c>
      <c r="DFI160" s="358">
        <f t="shared" si="84"/>
        <v>0</v>
      </c>
      <c r="DFJ160" s="358">
        <f t="shared" si="84"/>
        <v>0</v>
      </c>
      <c r="DFK160" s="358">
        <f t="shared" si="84"/>
        <v>0</v>
      </c>
      <c r="DFL160" s="358">
        <f t="shared" si="84"/>
        <v>0</v>
      </c>
      <c r="DFM160" s="358">
        <f t="shared" si="84"/>
        <v>0</v>
      </c>
      <c r="DFN160" s="358">
        <f t="shared" si="84"/>
        <v>0</v>
      </c>
      <c r="DFO160" s="358">
        <f t="shared" si="84"/>
        <v>0</v>
      </c>
      <c r="DFP160" s="358">
        <f t="shared" si="84"/>
        <v>0</v>
      </c>
      <c r="DFQ160" s="358">
        <f t="shared" si="84"/>
        <v>0</v>
      </c>
      <c r="DFR160" s="358">
        <f t="shared" si="84"/>
        <v>0</v>
      </c>
      <c r="DFS160" s="358">
        <f t="shared" si="84"/>
        <v>0</v>
      </c>
      <c r="DFT160" s="358">
        <f t="shared" si="84"/>
        <v>0</v>
      </c>
      <c r="DFU160" s="358">
        <f t="shared" si="84"/>
        <v>0</v>
      </c>
      <c r="DFV160" s="358">
        <f t="shared" si="84"/>
        <v>0</v>
      </c>
      <c r="DFW160" s="358">
        <f t="shared" si="84"/>
        <v>0</v>
      </c>
      <c r="DFX160" s="358">
        <f t="shared" si="84"/>
        <v>0</v>
      </c>
      <c r="DFY160" s="358">
        <f t="shared" si="84"/>
        <v>0</v>
      </c>
      <c r="DFZ160" s="358">
        <f t="shared" si="84"/>
        <v>0</v>
      </c>
      <c r="DGA160" s="358">
        <f t="shared" si="84"/>
        <v>0</v>
      </c>
      <c r="DGB160" s="358">
        <f t="shared" si="84"/>
        <v>0</v>
      </c>
      <c r="DGC160" s="358">
        <f t="shared" si="84"/>
        <v>0</v>
      </c>
      <c r="DGD160" s="358">
        <f t="shared" ref="DGD160:DIO160" si="85">DGD145*$H$83</f>
        <v>0</v>
      </c>
      <c r="DGE160" s="358">
        <f t="shared" si="85"/>
        <v>0</v>
      </c>
      <c r="DGF160" s="358">
        <f t="shared" si="85"/>
        <v>0</v>
      </c>
      <c r="DGG160" s="358">
        <f t="shared" si="85"/>
        <v>0</v>
      </c>
      <c r="DGH160" s="358">
        <f t="shared" si="85"/>
        <v>0</v>
      </c>
      <c r="DGI160" s="358">
        <f t="shared" si="85"/>
        <v>0</v>
      </c>
      <c r="DGJ160" s="358">
        <f t="shared" si="85"/>
        <v>0</v>
      </c>
      <c r="DGK160" s="358">
        <f t="shared" si="85"/>
        <v>0</v>
      </c>
      <c r="DGL160" s="358">
        <f t="shared" si="85"/>
        <v>0</v>
      </c>
      <c r="DGM160" s="358">
        <f t="shared" si="85"/>
        <v>0</v>
      </c>
      <c r="DGN160" s="358">
        <f t="shared" si="85"/>
        <v>0</v>
      </c>
      <c r="DGO160" s="358">
        <f t="shared" si="85"/>
        <v>0</v>
      </c>
      <c r="DGP160" s="358">
        <f t="shared" si="85"/>
        <v>0</v>
      </c>
      <c r="DGQ160" s="358">
        <f t="shared" si="85"/>
        <v>0</v>
      </c>
      <c r="DGR160" s="358">
        <f t="shared" si="85"/>
        <v>0</v>
      </c>
      <c r="DGS160" s="358">
        <f t="shared" si="85"/>
        <v>0</v>
      </c>
      <c r="DGT160" s="358">
        <f t="shared" si="85"/>
        <v>0</v>
      </c>
      <c r="DGU160" s="358">
        <f t="shared" si="85"/>
        <v>0</v>
      </c>
      <c r="DGV160" s="358">
        <f t="shared" si="85"/>
        <v>0</v>
      </c>
      <c r="DGW160" s="358">
        <f t="shared" si="85"/>
        <v>0</v>
      </c>
      <c r="DGX160" s="358">
        <f t="shared" si="85"/>
        <v>0</v>
      </c>
      <c r="DGY160" s="358">
        <f t="shared" si="85"/>
        <v>0</v>
      </c>
      <c r="DGZ160" s="358">
        <f t="shared" si="85"/>
        <v>0</v>
      </c>
      <c r="DHA160" s="358">
        <f t="shared" si="85"/>
        <v>0</v>
      </c>
      <c r="DHB160" s="358">
        <f t="shared" si="85"/>
        <v>0</v>
      </c>
      <c r="DHC160" s="358">
        <f t="shared" si="85"/>
        <v>0</v>
      </c>
      <c r="DHD160" s="358">
        <f t="shared" si="85"/>
        <v>0</v>
      </c>
      <c r="DHE160" s="358">
        <f t="shared" si="85"/>
        <v>0</v>
      </c>
      <c r="DHF160" s="358">
        <f t="shared" si="85"/>
        <v>0</v>
      </c>
      <c r="DHG160" s="358">
        <f t="shared" si="85"/>
        <v>0</v>
      </c>
      <c r="DHH160" s="358">
        <f t="shared" si="85"/>
        <v>0</v>
      </c>
      <c r="DHI160" s="358">
        <f t="shared" si="85"/>
        <v>0</v>
      </c>
      <c r="DHJ160" s="358">
        <f t="shared" si="85"/>
        <v>0</v>
      </c>
      <c r="DHK160" s="358">
        <f t="shared" si="85"/>
        <v>0</v>
      </c>
      <c r="DHL160" s="358">
        <f t="shared" si="85"/>
        <v>0</v>
      </c>
      <c r="DHM160" s="358">
        <f t="shared" si="85"/>
        <v>0</v>
      </c>
      <c r="DHN160" s="358">
        <f t="shared" si="85"/>
        <v>0</v>
      </c>
      <c r="DHO160" s="358">
        <f t="shared" si="85"/>
        <v>0</v>
      </c>
      <c r="DHP160" s="358">
        <f t="shared" si="85"/>
        <v>0</v>
      </c>
      <c r="DHQ160" s="358">
        <f t="shared" si="85"/>
        <v>0</v>
      </c>
      <c r="DHR160" s="358">
        <f t="shared" si="85"/>
        <v>0</v>
      </c>
      <c r="DHS160" s="358">
        <f t="shared" si="85"/>
        <v>0</v>
      </c>
      <c r="DHT160" s="358">
        <f t="shared" si="85"/>
        <v>0</v>
      </c>
      <c r="DHU160" s="358">
        <f t="shared" si="85"/>
        <v>0</v>
      </c>
      <c r="DHV160" s="358">
        <f t="shared" si="85"/>
        <v>0</v>
      </c>
      <c r="DHW160" s="358">
        <f t="shared" si="85"/>
        <v>0</v>
      </c>
      <c r="DHX160" s="358">
        <f t="shared" si="85"/>
        <v>0</v>
      </c>
      <c r="DHY160" s="358">
        <f t="shared" si="85"/>
        <v>0</v>
      </c>
      <c r="DHZ160" s="358">
        <f t="shared" si="85"/>
        <v>0</v>
      </c>
      <c r="DIA160" s="358">
        <f t="shared" si="85"/>
        <v>0</v>
      </c>
      <c r="DIB160" s="358">
        <f t="shared" si="85"/>
        <v>0</v>
      </c>
      <c r="DIC160" s="358">
        <f t="shared" si="85"/>
        <v>0</v>
      </c>
      <c r="DID160" s="358">
        <f t="shared" si="85"/>
        <v>0</v>
      </c>
      <c r="DIE160" s="358">
        <f t="shared" si="85"/>
        <v>0</v>
      </c>
      <c r="DIF160" s="358">
        <f t="shared" si="85"/>
        <v>0</v>
      </c>
      <c r="DIG160" s="358">
        <f t="shared" si="85"/>
        <v>0</v>
      </c>
      <c r="DIH160" s="358">
        <f t="shared" si="85"/>
        <v>0</v>
      </c>
      <c r="DII160" s="358">
        <f t="shared" si="85"/>
        <v>0</v>
      </c>
      <c r="DIJ160" s="358">
        <f t="shared" si="85"/>
        <v>0</v>
      </c>
      <c r="DIK160" s="358">
        <f t="shared" si="85"/>
        <v>0</v>
      </c>
      <c r="DIL160" s="358">
        <f t="shared" si="85"/>
        <v>0</v>
      </c>
      <c r="DIM160" s="358">
        <f t="shared" si="85"/>
        <v>0</v>
      </c>
      <c r="DIN160" s="358">
        <f t="shared" si="85"/>
        <v>0</v>
      </c>
      <c r="DIO160" s="358">
        <f t="shared" si="85"/>
        <v>0</v>
      </c>
      <c r="DIP160" s="358">
        <f t="shared" ref="DIP160:DLA160" si="86">DIP145*$H$83</f>
        <v>0</v>
      </c>
      <c r="DIQ160" s="358">
        <f t="shared" si="86"/>
        <v>0</v>
      </c>
      <c r="DIR160" s="358">
        <f t="shared" si="86"/>
        <v>0</v>
      </c>
      <c r="DIS160" s="358">
        <f t="shared" si="86"/>
        <v>0</v>
      </c>
      <c r="DIT160" s="358">
        <f t="shared" si="86"/>
        <v>0</v>
      </c>
      <c r="DIU160" s="358">
        <f t="shared" si="86"/>
        <v>0</v>
      </c>
      <c r="DIV160" s="358">
        <f t="shared" si="86"/>
        <v>0</v>
      </c>
      <c r="DIW160" s="358">
        <f t="shared" si="86"/>
        <v>0</v>
      </c>
      <c r="DIX160" s="358">
        <f t="shared" si="86"/>
        <v>0</v>
      </c>
      <c r="DIY160" s="358">
        <f t="shared" si="86"/>
        <v>0</v>
      </c>
      <c r="DIZ160" s="358">
        <f t="shared" si="86"/>
        <v>0</v>
      </c>
      <c r="DJA160" s="358">
        <f t="shared" si="86"/>
        <v>0</v>
      </c>
      <c r="DJB160" s="358">
        <f t="shared" si="86"/>
        <v>0</v>
      </c>
      <c r="DJC160" s="358">
        <f t="shared" si="86"/>
        <v>0</v>
      </c>
      <c r="DJD160" s="358">
        <f t="shared" si="86"/>
        <v>0</v>
      </c>
      <c r="DJE160" s="358">
        <f t="shared" si="86"/>
        <v>0</v>
      </c>
      <c r="DJF160" s="358">
        <f t="shared" si="86"/>
        <v>0</v>
      </c>
      <c r="DJG160" s="358">
        <f t="shared" si="86"/>
        <v>0</v>
      </c>
      <c r="DJH160" s="358">
        <f t="shared" si="86"/>
        <v>0</v>
      </c>
      <c r="DJI160" s="358">
        <f t="shared" si="86"/>
        <v>0</v>
      </c>
      <c r="DJJ160" s="358">
        <f t="shared" si="86"/>
        <v>0</v>
      </c>
      <c r="DJK160" s="358">
        <f t="shared" si="86"/>
        <v>0</v>
      </c>
      <c r="DJL160" s="358">
        <f t="shared" si="86"/>
        <v>0</v>
      </c>
      <c r="DJM160" s="358">
        <f t="shared" si="86"/>
        <v>0</v>
      </c>
      <c r="DJN160" s="358">
        <f t="shared" si="86"/>
        <v>0</v>
      </c>
      <c r="DJO160" s="358">
        <f t="shared" si="86"/>
        <v>0</v>
      </c>
      <c r="DJP160" s="358">
        <f t="shared" si="86"/>
        <v>0</v>
      </c>
      <c r="DJQ160" s="358">
        <f t="shared" si="86"/>
        <v>0</v>
      </c>
      <c r="DJR160" s="358">
        <f t="shared" si="86"/>
        <v>0</v>
      </c>
      <c r="DJS160" s="358">
        <f t="shared" si="86"/>
        <v>0</v>
      </c>
      <c r="DJT160" s="358">
        <f t="shared" si="86"/>
        <v>0</v>
      </c>
      <c r="DJU160" s="358">
        <f t="shared" si="86"/>
        <v>0</v>
      </c>
      <c r="DJV160" s="358">
        <f t="shared" si="86"/>
        <v>0</v>
      </c>
      <c r="DJW160" s="358">
        <f t="shared" si="86"/>
        <v>0</v>
      </c>
      <c r="DJX160" s="358">
        <f t="shared" si="86"/>
        <v>0</v>
      </c>
      <c r="DJY160" s="358">
        <f t="shared" si="86"/>
        <v>0</v>
      </c>
      <c r="DJZ160" s="358">
        <f t="shared" si="86"/>
        <v>0</v>
      </c>
      <c r="DKA160" s="358">
        <f t="shared" si="86"/>
        <v>0</v>
      </c>
      <c r="DKB160" s="358">
        <f t="shared" si="86"/>
        <v>0</v>
      </c>
      <c r="DKC160" s="358">
        <f t="shared" si="86"/>
        <v>0</v>
      </c>
      <c r="DKD160" s="358">
        <f t="shared" si="86"/>
        <v>0</v>
      </c>
      <c r="DKE160" s="358">
        <f t="shared" si="86"/>
        <v>0</v>
      </c>
      <c r="DKF160" s="358">
        <f t="shared" si="86"/>
        <v>0</v>
      </c>
      <c r="DKG160" s="358">
        <f t="shared" si="86"/>
        <v>0</v>
      </c>
      <c r="DKH160" s="358">
        <f t="shared" si="86"/>
        <v>0</v>
      </c>
      <c r="DKI160" s="358">
        <f t="shared" si="86"/>
        <v>0</v>
      </c>
      <c r="DKJ160" s="358">
        <f t="shared" si="86"/>
        <v>0</v>
      </c>
      <c r="DKK160" s="358">
        <f t="shared" si="86"/>
        <v>0</v>
      </c>
      <c r="DKL160" s="358">
        <f t="shared" si="86"/>
        <v>0</v>
      </c>
      <c r="DKM160" s="358">
        <f t="shared" si="86"/>
        <v>0</v>
      </c>
      <c r="DKN160" s="358">
        <f t="shared" si="86"/>
        <v>0</v>
      </c>
      <c r="DKO160" s="358">
        <f t="shared" si="86"/>
        <v>0</v>
      </c>
      <c r="DKP160" s="358">
        <f t="shared" si="86"/>
        <v>0</v>
      </c>
      <c r="DKQ160" s="358">
        <f t="shared" si="86"/>
        <v>0</v>
      </c>
      <c r="DKR160" s="358">
        <f t="shared" si="86"/>
        <v>0</v>
      </c>
      <c r="DKS160" s="358">
        <f t="shared" si="86"/>
        <v>0</v>
      </c>
      <c r="DKT160" s="358">
        <f t="shared" si="86"/>
        <v>0</v>
      </c>
      <c r="DKU160" s="358">
        <f t="shared" si="86"/>
        <v>0</v>
      </c>
      <c r="DKV160" s="358">
        <f t="shared" si="86"/>
        <v>0</v>
      </c>
      <c r="DKW160" s="358">
        <f t="shared" si="86"/>
        <v>0</v>
      </c>
      <c r="DKX160" s="358">
        <f t="shared" si="86"/>
        <v>0</v>
      </c>
      <c r="DKY160" s="358">
        <f t="shared" si="86"/>
        <v>0</v>
      </c>
      <c r="DKZ160" s="358">
        <f t="shared" si="86"/>
        <v>0</v>
      </c>
      <c r="DLA160" s="358">
        <f t="shared" si="86"/>
        <v>0</v>
      </c>
      <c r="DLB160" s="358">
        <f t="shared" ref="DLB160:DNM160" si="87">DLB145*$H$83</f>
        <v>0</v>
      </c>
      <c r="DLC160" s="358">
        <f t="shared" si="87"/>
        <v>0</v>
      </c>
      <c r="DLD160" s="358">
        <f t="shared" si="87"/>
        <v>0</v>
      </c>
      <c r="DLE160" s="358">
        <f t="shared" si="87"/>
        <v>0</v>
      </c>
      <c r="DLF160" s="358">
        <f t="shared" si="87"/>
        <v>0</v>
      </c>
      <c r="DLG160" s="358">
        <f t="shared" si="87"/>
        <v>0</v>
      </c>
      <c r="DLH160" s="358">
        <f t="shared" si="87"/>
        <v>0</v>
      </c>
      <c r="DLI160" s="358">
        <f t="shared" si="87"/>
        <v>0</v>
      </c>
      <c r="DLJ160" s="358">
        <f t="shared" si="87"/>
        <v>0</v>
      </c>
      <c r="DLK160" s="358">
        <f t="shared" si="87"/>
        <v>0</v>
      </c>
      <c r="DLL160" s="358">
        <f t="shared" si="87"/>
        <v>0</v>
      </c>
      <c r="DLM160" s="358">
        <f t="shared" si="87"/>
        <v>0</v>
      </c>
      <c r="DLN160" s="358">
        <f t="shared" si="87"/>
        <v>0</v>
      </c>
      <c r="DLO160" s="358">
        <f t="shared" si="87"/>
        <v>0</v>
      </c>
      <c r="DLP160" s="358">
        <f t="shared" si="87"/>
        <v>0</v>
      </c>
      <c r="DLQ160" s="358">
        <f t="shared" si="87"/>
        <v>0</v>
      </c>
      <c r="DLR160" s="358">
        <f t="shared" si="87"/>
        <v>0</v>
      </c>
      <c r="DLS160" s="358">
        <f t="shared" si="87"/>
        <v>0</v>
      </c>
      <c r="DLT160" s="358">
        <f t="shared" si="87"/>
        <v>0</v>
      </c>
      <c r="DLU160" s="358">
        <f t="shared" si="87"/>
        <v>0</v>
      </c>
      <c r="DLV160" s="358">
        <f t="shared" si="87"/>
        <v>0</v>
      </c>
      <c r="DLW160" s="358">
        <f t="shared" si="87"/>
        <v>0</v>
      </c>
      <c r="DLX160" s="358">
        <f t="shared" si="87"/>
        <v>0</v>
      </c>
      <c r="DLY160" s="358">
        <f t="shared" si="87"/>
        <v>0</v>
      </c>
      <c r="DLZ160" s="358">
        <f t="shared" si="87"/>
        <v>0</v>
      </c>
      <c r="DMA160" s="358">
        <f t="shared" si="87"/>
        <v>0</v>
      </c>
      <c r="DMB160" s="358">
        <f t="shared" si="87"/>
        <v>0</v>
      </c>
      <c r="DMC160" s="358">
        <f t="shared" si="87"/>
        <v>0</v>
      </c>
      <c r="DMD160" s="358">
        <f t="shared" si="87"/>
        <v>0</v>
      </c>
      <c r="DME160" s="358">
        <f t="shared" si="87"/>
        <v>0</v>
      </c>
      <c r="DMF160" s="358">
        <f t="shared" si="87"/>
        <v>0</v>
      </c>
      <c r="DMG160" s="358">
        <f t="shared" si="87"/>
        <v>0</v>
      </c>
      <c r="DMH160" s="358">
        <f t="shared" si="87"/>
        <v>0</v>
      </c>
      <c r="DMI160" s="358">
        <f t="shared" si="87"/>
        <v>0</v>
      </c>
      <c r="DMJ160" s="358">
        <f t="shared" si="87"/>
        <v>0</v>
      </c>
      <c r="DMK160" s="358">
        <f t="shared" si="87"/>
        <v>0</v>
      </c>
      <c r="DML160" s="358">
        <f t="shared" si="87"/>
        <v>0</v>
      </c>
      <c r="DMM160" s="358">
        <f t="shared" si="87"/>
        <v>0</v>
      </c>
      <c r="DMN160" s="358">
        <f t="shared" si="87"/>
        <v>0</v>
      </c>
      <c r="DMO160" s="358">
        <f t="shared" si="87"/>
        <v>0</v>
      </c>
      <c r="DMP160" s="358">
        <f t="shared" si="87"/>
        <v>0</v>
      </c>
      <c r="DMQ160" s="358">
        <f t="shared" si="87"/>
        <v>0</v>
      </c>
      <c r="DMR160" s="358">
        <f t="shared" si="87"/>
        <v>0</v>
      </c>
      <c r="DMS160" s="358">
        <f t="shared" si="87"/>
        <v>0</v>
      </c>
      <c r="DMT160" s="358">
        <f t="shared" si="87"/>
        <v>0</v>
      </c>
      <c r="DMU160" s="358">
        <f t="shared" si="87"/>
        <v>0</v>
      </c>
      <c r="DMV160" s="358">
        <f t="shared" si="87"/>
        <v>0</v>
      </c>
      <c r="DMW160" s="358">
        <f t="shared" si="87"/>
        <v>0</v>
      </c>
      <c r="DMX160" s="358">
        <f t="shared" si="87"/>
        <v>0</v>
      </c>
      <c r="DMY160" s="358">
        <f t="shared" si="87"/>
        <v>0</v>
      </c>
      <c r="DMZ160" s="358">
        <f t="shared" si="87"/>
        <v>0</v>
      </c>
      <c r="DNA160" s="358">
        <f t="shared" si="87"/>
        <v>0</v>
      </c>
      <c r="DNB160" s="358">
        <f t="shared" si="87"/>
        <v>0</v>
      </c>
      <c r="DNC160" s="358">
        <f t="shared" si="87"/>
        <v>0</v>
      </c>
      <c r="DND160" s="358">
        <f t="shared" si="87"/>
        <v>0</v>
      </c>
      <c r="DNE160" s="358">
        <f t="shared" si="87"/>
        <v>0</v>
      </c>
      <c r="DNF160" s="358">
        <f t="shared" si="87"/>
        <v>0</v>
      </c>
      <c r="DNG160" s="358">
        <f t="shared" si="87"/>
        <v>0</v>
      </c>
      <c r="DNH160" s="358">
        <f t="shared" si="87"/>
        <v>0</v>
      </c>
      <c r="DNI160" s="358">
        <f t="shared" si="87"/>
        <v>0</v>
      </c>
      <c r="DNJ160" s="358">
        <f t="shared" si="87"/>
        <v>0</v>
      </c>
      <c r="DNK160" s="358">
        <f t="shared" si="87"/>
        <v>0</v>
      </c>
      <c r="DNL160" s="358">
        <f t="shared" si="87"/>
        <v>0</v>
      </c>
      <c r="DNM160" s="358">
        <f t="shared" si="87"/>
        <v>0</v>
      </c>
      <c r="DNN160" s="358">
        <f t="shared" ref="DNN160:DPY160" si="88">DNN145*$H$83</f>
        <v>0</v>
      </c>
      <c r="DNO160" s="358">
        <f t="shared" si="88"/>
        <v>0</v>
      </c>
      <c r="DNP160" s="358">
        <f t="shared" si="88"/>
        <v>0</v>
      </c>
      <c r="DNQ160" s="358">
        <f t="shared" si="88"/>
        <v>0</v>
      </c>
      <c r="DNR160" s="358">
        <f t="shared" si="88"/>
        <v>0</v>
      </c>
      <c r="DNS160" s="358">
        <f t="shared" si="88"/>
        <v>0</v>
      </c>
      <c r="DNT160" s="358">
        <f t="shared" si="88"/>
        <v>0</v>
      </c>
      <c r="DNU160" s="358">
        <f t="shared" si="88"/>
        <v>0</v>
      </c>
      <c r="DNV160" s="358">
        <f t="shared" si="88"/>
        <v>0</v>
      </c>
      <c r="DNW160" s="358">
        <f t="shared" si="88"/>
        <v>0</v>
      </c>
      <c r="DNX160" s="358">
        <f t="shared" si="88"/>
        <v>0</v>
      </c>
      <c r="DNY160" s="358">
        <f t="shared" si="88"/>
        <v>0</v>
      </c>
      <c r="DNZ160" s="358">
        <f t="shared" si="88"/>
        <v>0</v>
      </c>
      <c r="DOA160" s="358">
        <f t="shared" si="88"/>
        <v>0</v>
      </c>
      <c r="DOB160" s="358">
        <f t="shared" si="88"/>
        <v>0</v>
      </c>
      <c r="DOC160" s="358">
        <f t="shared" si="88"/>
        <v>0</v>
      </c>
      <c r="DOD160" s="358">
        <f t="shared" si="88"/>
        <v>0</v>
      </c>
      <c r="DOE160" s="358">
        <f t="shared" si="88"/>
        <v>0</v>
      </c>
      <c r="DOF160" s="358">
        <f t="shared" si="88"/>
        <v>0</v>
      </c>
      <c r="DOG160" s="358">
        <f t="shared" si="88"/>
        <v>0</v>
      </c>
      <c r="DOH160" s="358">
        <f t="shared" si="88"/>
        <v>0</v>
      </c>
      <c r="DOI160" s="358">
        <f t="shared" si="88"/>
        <v>0</v>
      </c>
      <c r="DOJ160" s="358">
        <f t="shared" si="88"/>
        <v>0</v>
      </c>
      <c r="DOK160" s="358">
        <f t="shared" si="88"/>
        <v>0</v>
      </c>
      <c r="DOL160" s="358">
        <f t="shared" si="88"/>
        <v>0</v>
      </c>
      <c r="DOM160" s="358">
        <f t="shared" si="88"/>
        <v>0</v>
      </c>
      <c r="DON160" s="358">
        <f t="shared" si="88"/>
        <v>0</v>
      </c>
      <c r="DOO160" s="358">
        <f t="shared" si="88"/>
        <v>0</v>
      </c>
      <c r="DOP160" s="358">
        <f t="shared" si="88"/>
        <v>0</v>
      </c>
      <c r="DOQ160" s="358">
        <f t="shared" si="88"/>
        <v>0</v>
      </c>
      <c r="DOR160" s="358">
        <f t="shared" si="88"/>
        <v>0</v>
      </c>
      <c r="DOS160" s="358">
        <f t="shared" si="88"/>
        <v>0</v>
      </c>
      <c r="DOT160" s="358">
        <f t="shared" si="88"/>
        <v>0</v>
      </c>
      <c r="DOU160" s="358">
        <f t="shared" si="88"/>
        <v>0</v>
      </c>
      <c r="DOV160" s="358">
        <f t="shared" si="88"/>
        <v>0</v>
      </c>
      <c r="DOW160" s="358">
        <f t="shared" si="88"/>
        <v>0</v>
      </c>
      <c r="DOX160" s="358">
        <f t="shared" si="88"/>
        <v>0</v>
      </c>
      <c r="DOY160" s="358">
        <f t="shared" si="88"/>
        <v>0</v>
      </c>
      <c r="DOZ160" s="358">
        <f t="shared" si="88"/>
        <v>0</v>
      </c>
      <c r="DPA160" s="358">
        <f t="shared" si="88"/>
        <v>0</v>
      </c>
      <c r="DPB160" s="358">
        <f t="shared" si="88"/>
        <v>0</v>
      </c>
      <c r="DPC160" s="358">
        <f t="shared" si="88"/>
        <v>0</v>
      </c>
      <c r="DPD160" s="358">
        <f t="shared" si="88"/>
        <v>0</v>
      </c>
      <c r="DPE160" s="358">
        <f t="shared" si="88"/>
        <v>0</v>
      </c>
      <c r="DPF160" s="358">
        <f t="shared" si="88"/>
        <v>0</v>
      </c>
      <c r="DPG160" s="358">
        <f t="shared" si="88"/>
        <v>0</v>
      </c>
      <c r="DPH160" s="358">
        <f t="shared" si="88"/>
        <v>0</v>
      </c>
      <c r="DPI160" s="358">
        <f t="shared" si="88"/>
        <v>0</v>
      </c>
      <c r="DPJ160" s="358">
        <f t="shared" si="88"/>
        <v>0</v>
      </c>
      <c r="DPK160" s="358">
        <f t="shared" si="88"/>
        <v>0</v>
      </c>
      <c r="DPL160" s="358">
        <f t="shared" si="88"/>
        <v>0</v>
      </c>
      <c r="DPM160" s="358">
        <f t="shared" si="88"/>
        <v>0</v>
      </c>
      <c r="DPN160" s="358">
        <f t="shared" si="88"/>
        <v>0</v>
      </c>
      <c r="DPO160" s="358">
        <f t="shared" si="88"/>
        <v>0</v>
      </c>
      <c r="DPP160" s="358">
        <f t="shared" si="88"/>
        <v>0</v>
      </c>
      <c r="DPQ160" s="358">
        <f t="shared" si="88"/>
        <v>0</v>
      </c>
      <c r="DPR160" s="358">
        <f t="shared" si="88"/>
        <v>0</v>
      </c>
      <c r="DPS160" s="358">
        <f t="shared" si="88"/>
        <v>0</v>
      </c>
      <c r="DPT160" s="358">
        <f t="shared" si="88"/>
        <v>0</v>
      </c>
      <c r="DPU160" s="358">
        <f t="shared" si="88"/>
        <v>0</v>
      </c>
      <c r="DPV160" s="358">
        <f t="shared" si="88"/>
        <v>0</v>
      </c>
      <c r="DPW160" s="358">
        <f t="shared" si="88"/>
        <v>0</v>
      </c>
      <c r="DPX160" s="358">
        <f t="shared" si="88"/>
        <v>0</v>
      </c>
      <c r="DPY160" s="358">
        <f t="shared" si="88"/>
        <v>0</v>
      </c>
      <c r="DPZ160" s="358">
        <f t="shared" ref="DPZ160:DSK160" si="89">DPZ145*$H$83</f>
        <v>0</v>
      </c>
      <c r="DQA160" s="358">
        <f t="shared" si="89"/>
        <v>0</v>
      </c>
      <c r="DQB160" s="358">
        <f t="shared" si="89"/>
        <v>0</v>
      </c>
      <c r="DQC160" s="358">
        <f t="shared" si="89"/>
        <v>0</v>
      </c>
      <c r="DQD160" s="358">
        <f t="shared" si="89"/>
        <v>0</v>
      </c>
      <c r="DQE160" s="358">
        <f t="shared" si="89"/>
        <v>0</v>
      </c>
      <c r="DQF160" s="358">
        <f t="shared" si="89"/>
        <v>0</v>
      </c>
      <c r="DQG160" s="358">
        <f t="shared" si="89"/>
        <v>0</v>
      </c>
      <c r="DQH160" s="358">
        <f t="shared" si="89"/>
        <v>0</v>
      </c>
      <c r="DQI160" s="358">
        <f t="shared" si="89"/>
        <v>0</v>
      </c>
      <c r="DQJ160" s="358">
        <f t="shared" si="89"/>
        <v>0</v>
      </c>
      <c r="DQK160" s="358">
        <f t="shared" si="89"/>
        <v>0</v>
      </c>
      <c r="DQL160" s="358">
        <f t="shared" si="89"/>
        <v>0</v>
      </c>
      <c r="DQM160" s="358">
        <f t="shared" si="89"/>
        <v>0</v>
      </c>
      <c r="DQN160" s="358">
        <f t="shared" si="89"/>
        <v>0</v>
      </c>
      <c r="DQO160" s="358">
        <f t="shared" si="89"/>
        <v>0</v>
      </c>
      <c r="DQP160" s="358">
        <f t="shared" si="89"/>
        <v>0</v>
      </c>
      <c r="DQQ160" s="358">
        <f t="shared" si="89"/>
        <v>0</v>
      </c>
      <c r="DQR160" s="358">
        <f t="shared" si="89"/>
        <v>0</v>
      </c>
      <c r="DQS160" s="358">
        <f t="shared" si="89"/>
        <v>0</v>
      </c>
      <c r="DQT160" s="358">
        <f t="shared" si="89"/>
        <v>0</v>
      </c>
      <c r="DQU160" s="358">
        <f t="shared" si="89"/>
        <v>0</v>
      </c>
      <c r="DQV160" s="358">
        <f t="shared" si="89"/>
        <v>0</v>
      </c>
      <c r="DQW160" s="358">
        <f t="shared" si="89"/>
        <v>0</v>
      </c>
      <c r="DQX160" s="358">
        <f t="shared" si="89"/>
        <v>0</v>
      </c>
      <c r="DQY160" s="358">
        <f t="shared" si="89"/>
        <v>0</v>
      </c>
      <c r="DQZ160" s="358">
        <f t="shared" si="89"/>
        <v>0</v>
      </c>
      <c r="DRA160" s="358">
        <f t="shared" si="89"/>
        <v>0</v>
      </c>
      <c r="DRB160" s="358">
        <f t="shared" si="89"/>
        <v>0</v>
      </c>
      <c r="DRC160" s="358">
        <f t="shared" si="89"/>
        <v>0</v>
      </c>
      <c r="DRD160" s="358">
        <f t="shared" si="89"/>
        <v>0</v>
      </c>
      <c r="DRE160" s="358">
        <f t="shared" si="89"/>
        <v>0</v>
      </c>
      <c r="DRF160" s="358">
        <f t="shared" si="89"/>
        <v>0</v>
      </c>
      <c r="DRG160" s="358">
        <f t="shared" si="89"/>
        <v>0</v>
      </c>
      <c r="DRH160" s="358">
        <f t="shared" si="89"/>
        <v>0</v>
      </c>
      <c r="DRI160" s="358">
        <f t="shared" si="89"/>
        <v>0</v>
      </c>
      <c r="DRJ160" s="358">
        <f t="shared" si="89"/>
        <v>0</v>
      </c>
      <c r="DRK160" s="358">
        <f t="shared" si="89"/>
        <v>0</v>
      </c>
      <c r="DRL160" s="358">
        <f t="shared" si="89"/>
        <v>0</v>
      </c>
      <c r="DRM160" s="358">
        <f t="shared" si="89"/>
        <v>0</v>
      </c>
      <c r="DRN160" s="358">
        <f t="shared" si="89"/>
        <v>0</v>
      </c>
      <c r="DRO160" s="358">
        <f t="shared" si="89"/>
        <v>0</v>
      </c>
      <c r="DRP160" s="358">
        <f t="shared" si="89"/>
        <v>0</v>
      </c>
      <c r="DRQ160" s="358">
        <f t="shared" si="89"/>
        <v>0</v>
      </c>
      <c r="DRR160" s="358">
        <f t="shared" si="89"/>
        <v>0</v>
      </c>
      <c r="DRS160" s="358">
        <f t="shared" si="89"/>
        <v>0</v>
      </c>
      <c r="DRT160" s="358">
        <f t="shared" si="89"/>
        <v>0</v>
      </c>
      <c r="DRU160" s="358">
        <f t="shared" si="89"/>
        <v>0</v>
      </c>
      <c r="DRV160" s="358">
        <f t="shared" si="89"/>
        <v>0</v>
      </c>
      <c r="DRW160" s="358">
        <f t="shared" si="89"/>
        <v>0</v>
      </c>
      <c r="DRX160" s="358">
        <f t="shared" si="89"/>
        <v>0</v>
      </c>
      <c r="DRY160" s="358">
        <f t="shared" si="89"/>
        <v>0</v>
      </c>
      <c r="DRZ160" s="358">
        <f t="shared" si="89"/>
        <v>0</v>
      </c>
      <c r="DSA160" s="358">
        <f t="shared" si="89"/>
        <v>0</v>
      </c>
      <c r="DSB160" s="358">
        <f t="shared" si="89"/>
        <v>0</v>
      </c>
      <c r="DSC160" s="358">
        <f t="shared" si="89"/>
        <v>0</v>
      </c>
      <c r="DSD160" s="358">
        <f t="shared" si="89"/>
        <v>0</v>
      </c>
      <c r="DSE160" s="358">
        <f t="shared" si="89"/>
        <v>0</v>
      </c>
      <c r="DSF160" s="358">
        <f t="shared" si="89"/>
        <v>0</v>
      </c>
      <c r="DSG160" s="358">
        <f t="shared" si="89"/>
        <v>0</v>
      </c>
      <c r="DSH160" s="358">
        <f t="shared" si="89"/>
        <v>0</v>
      </c>
      <c r="DSI160" s="358">
        <f t="shared" si="89"/>
        <v>0</v>
      </c>
      <c r="DSJ160" s="358">
        <f t="shared" si="89"/>
        <v>0</v>
      </c>
      <c r="DSK160" s="358">
        <f t="shared" si="89"/>
        <v>0</v>
      </c>
      <c r="DSL160" s="358">
        <f t="shared" ref="DSL160:DUW160" si="90">DSL145*$H$83</f>
        <v>0</v>
      </c>
      <c r="DSM160" s="358">
        <f t="shared" si="90"/>
        <v>0</v>
      </c>
      <c r="DSN160" s="358">
        <f t="shared" si="90"/>
        <v>0</v>
      </c>
      <c r="DSO160" s="358">
        <f t="shared" si="90"/>
        <v>0</v>
      </c>
      <c r="DSP160" s="358">
        <f t="shared" si="90"/>
        <v>0</v>
      </c>
      <c r="DSQ160" s="358">
        <f t="shared" si="90"/>
        <v>0</v>
      </c>
      <c r="DSR160" s="358">
        <f t="shared" si="90"/>
        <v>0</v>
      </c>
      <c r="DSS160" s="358">
        <f t="shared" si="90"/>
        <v>0</v>
      </c>
      <c r="DST160" s="358">
        <f t="shared" si="90"/>
        <v>0</v>
      </c>
      <c r="DSU160" s="358">
        <f t="shared" si="90"/>
        <v>0</v>
      </c>
      <c r="DSV160" s="358">
        <f t="shared" si="90"/>
        <v>0</v>
      </c>
      <c r="DSW160" s="358">
        <f t="shared" si="90"/>
        <v>0</v>
      </c>
      <c r="DSX160" s="358">
        <f t="shared" si="90"/>
        <v>0</v>
      </c>
      <c r="DSY160" s="358">
        <f t="shared" si="90"/>
        <v>0</v>
      </c>
      <c r="DSZ160" s="358">
        <f t="shared" si="90"/>
        <v>0</v>
      </c>
      <c r="DTA160" s="358">
        <f t="shared" si="90"/>
        <v>0</v>
      </c>
      <c r="DTB160" s="358">
        <f t="shared" si="90"/>
        <v>0</v>
      </c>
      <c r="DTC160" s="358">
        <f t="shared" si="90"/>
        <v>0</v>
      </c>
      <c r="DTD160" s="358">
        <f t="shared" si="90"/>
        <v>0</v>
      </c>
      <c r="DTE160" s="358">
        <f t="shared" si="90"/>
        <v>0</v>
      </c>
      <c r="DTF160" s="358">
        <f t="shared" si="90"/>
        <v>0</v>
      </c>
      <c r="DTG160" s="358">
        <f t="shared" si="90"/>
        <v>0</v>
      </c>
      <c r="DTH160" s="358">
        <f t="shared" si="90"/>
        <v>0</v>
      </c>
      <c r="DTI160" s="358">
        <f t="shared" si="90"/>
        <v>0</v>
      </c>
      <c r="DTJ160" s="358">
        <f t="shared" si="90"/>
        <v>0</v>
      </c>
      <c r="DTK160" s="358">
        <f t="shared" si="90"/>
        <v>0</v>
      </c>
      <c r="DTL160" s="358">
        <f t="shared" si="90"/>
        <v>0</v>
      </c>
      <c r="DTM160" s="358">
        <f t="shared" si="90"/>
        <v>0</v>
      </c>
      <c r="DTN160" s="358">
        <f t="shared" si="90"/>
        <v>0</v>
      </c>
      <c r="DTO160" s="358">
        <f t="shared" si="90"/>
        <v>0</v>
      </c>
      <c r="DTP160" s="358">
        <f t="shared" si="90"/>
        <v>0</v>
      </c>
      <c r="DTQ160" s="358">
        <f t="shared" si="90"/>
        <v>0</v>
      </c>
      <c r="DTR160" s="358">
        <f t="shared" si="90"/>
        <v>0</v>
      </c>
      <c r="DTS160" s="358">
        <f t="shared" si="90"/>
        <v>0</v>
      </c>
      <c r="DTT160" s="358">
        <f t="shared" si="90"/>
        <v>0</v>
      </c>
      <c r="DTU160" s="358">
        <f t="shared" si="90"/>
        <v>0</v>
      </c>
      <c r="DTV160" s="358">
        <f t="shared" si="90"/>
        <v>0</v>
      </c>
      <c r="DTW160" s="358">
        <f t="shared" si="90"/>
        <v>0</v>
      </c>
      <c r="DTX160" s="358">
        <f t="shared" si="90"/>
        <v>0</v>
      </c>
      <c r="DTY160" s="358">
        <f t="shared" si="90"/>
        <v>0</v>
      </c>
      <c r="DTZ160" s="358">
        <f t="shared" si="90"/>
        <v>0</v>
      </c>
      <c r="DUA160" s="358">
        <f t="shared" si="90"/>
        <v>0</v>
      </c>
      <c r="DUB160" s="358">
        <f t="shared" si="90"/>
        <v>0</v>
      </c>
      <c r="DUC160" s="358">
        <f t="shared" si="90"/>
        <v>0</v>
      </c>
      <c r="DUD160" s="358">
        <f t="shared" si="90"/>
        <v>0</v>
      </c>
      <c r="DUE160" s="358">
        <f t="shared" si="90"/>
        <v>0</v>
      </c>
      <c r="DUF160" s="358">
        <f t="shared" si="90"/>
        <v>0</v>
      </c>
      <c r="DUG160" s="358">
        <f t="shared" si="90"/>
        <v>0</v>
      </c>
      <c r="DUH160" s="358">
        <f t="shared" si="90"/>
        <v>0</v>
      </c>
      <c r="DUI160" s="358">
        <f t="shared" si="90"/>
        <v>0</v>
      </c>
      <c r="DUJ160" s="358">
        <f t="shared" si="90"/>
        <v>0</v>
      </c>
      <c r="DUK160" s="358">
        <f t="shared" si="90"/>
        <v>0</v>
      </c>
      <c r="DUL160" s="358">
        <f t="shared" si="90"/>
        <v>0</v>
      </c>
      <c r="DUM160" s="358">
        <f t="shared" si="90"/>
        <v>0</v>
      </c>
      <c r="DUN160" s="358">
        <f t="shared" si="90"/>
        <v>0</v>
      </c>
      <c r="DUO160" s="358">
        <f t="shared" si="90"/>
        <v>0</v>
      </c>
      <c r="DUP160" s="358">
        <f t="shared" si="90"/>
        <v>0</v>
      </c>
      <c r="DUQ160" s="358">
        <f t="shared" si="90"/>
        <v>0</v>
      </c>
      <c r="DUR160" s="358">
        <f t="shared" si="90"/>
        <v>0</v>
      </c>
      <c r="DUS160" s="358">
        <f t="shared" si="90"/>
        <v>0</v>
      </c>
      <c r="DUT160" s="358">
        <f t="shared" si="90"/>
        <v>0</v>
      </c>
      <c r="DUU160" s="358">
        <f t="shared" si="90"/>
        <v>0</v>
      </c>
      <c r="DUV160" s="358">
        <f t="shared" si="90"/>
        <v>0</v>
      </c>
      <c r="DUW160" s="358">
        <f t="shared" si="90"/>
        <v>0</v>
      </c>
      <c r="DUX160" s="358">
        <f t="shared" ref="DUX160:DXI160" si="91">DUX145*$H$83</f>
        <v>0</v>
      </c>
      <c r="DUY160" s="358">
        <f t="shared" si="91"/>
        <v>0</v>
      </c>
      <c r="DUZ160" s="358">
        <f t="shared" si="91"/>
        <v>0</v>
      </c>
      <c r="DVA160" s="358">
        <f t="shared" si="91"/>
        <v>0</v>
      </c>
      <c r="DVB160" s="358">
        <f t="shared" si="91"/>
        <v>0</v>
      </c>
      <c r="DVC160" s="358">
        <f t="shared" si="91"/>
        <v>0</v>
      </c>
      <c r="DVD160" s="358">
        <f t="shared" si="91"/>
        <v>0</v>
      </c>
      <c r="DVE160" s="358">
        <f t="shared" si="91"/>
        <v>0</v>
      </c>
      <c r="DVF160" s="358">
        <f t="shared" si="91"/>
        <v>0</v>
      </c>
      <c r="DVG160" s="358">
        <f t="shared" si="91"/>
        <v>0</v>
      </c>
      <c r="DVH160" s="358">
        <f t="shared" si="91"/>
        <v>0</v>
      </c>
      <c r="DVI160" s="358">
        <f t="shared" si="91"/>
        <v>0</v>
      </c>
      <c r="DVJ160" s="358">
        <f t="shared" si="91"/>
        <v>0</v>
      </c>
      <c r="DVK160" s="358">
        <f t="shared" si="91"/>
        <v>0</v>
      </c>
      <c r="DVL160" s="358">
        <f t="shared" si="91"/>
        <v>0</v>
      </c>
      <c r="DVM160" s="358">
        <f t="shared" si="91"/>
        <v>0</v>
      </c>
      <c r="DVN160" s="358">
        <f t="shared" si="91"/>
        <v>0</v>
      </c>
      <c r="DVO160" s="358">
        <f t="shared" si="91"/>
        <v>0</v>
      </c>
      <c r="DVP160" s="358">
        <f t="shared" si="91"/>
        <v>0</v>
      </c>
      <c r="DVQ160" s="358">
        <f t="shared" si="91"/>
        <v>0</v>
      </c>
      <c r="DVR160" s="358">
        <f t="shared" si="91"/>
        <v>0</v>
      </c>
      <c r="DVS160" s="358">
        <f t="shared" si="91"/>
        <v>0</v>
      </c>
      <c r="DVT160" s="358">
        <f t="shared" si="91"/>
        <v>0</v>
      </c>
      <c r="DVU160" s="358">
        <f t="shared" si="91"/>
        <v>0</v>
      </c>
      <c r="DVV160" s="358">
        <f t="shared" si="91"/>
        <v>0</v>
      </c>
      <c r="DVW160" s="358">
        <f t="shared" si="91"/>
        <v>0</v>
      </c>
      <c r="DVX160" s="358">
        <f t="shared" si="91"/>
        <v>0</v>
      </c>
      <c r="DVY160" s="358">
        <f t="shared" si="91"/>
        <v>0</v>
      </c>
      <c r="DVZ160" s="358">
        <f t="shared" si="91"/>
        <v>0</v>
      </c>
      <c r="DWA160" s="358">
        <f t="shared" si="91"/>
        <v>0</v>
      </c>
      <c r="DWB160" s="358">
        <f t="shared" si="91"/>
        <v>0</v>
      </c>
      <c r="DWC160" s="358">
        <f t="shared" si="91"/>
        <v>0</v>
      </c>
      <c r="DWD160" s="358">
        <f t="shared" si="91"/>
        <v>0</v>
      </c>
      <c r="DWE160" s="358">
        <f t="shared" si="91"/>
        <v>0</v>
      </c>
      <c r="DWF160" s="358">
        <f t="shared" si="91"/>
        <v>0</v>
      </c>
      <c r="DWG160" s="358">
        <f t="shared" si="91"/>
        <v>0</v>
      </c>
      <c r="DWH160" s="358">
        <f t="shared" si="91"/>
        <v>0</v>
      </c>
      <c r="DWI160" s="358">
        <f t="shared" si="91"/>
        <v>0</v>
      </c>
      <c r="DWJ160" s="358">
        <f t="shared" si="91"/>
        <v>0</v>
      </c>
      <c r="DWK160" s="358">
        <f t="shared" si="91"/>
        <v>0</v>
      </c>
      <c r="DWL160" s="358">
        <f t="shared" si="91"/>
        <v>0</v>
      </c>
      <c r="DWM160" s="358">
        <f t="shared" si="91"/>
        <v>0</v>
      </c>
      <c r="DWN160" s="358">
        <f t="shared" si="91"/>
        <v>0</v>
      </c>
      <c r="DWO160" s="358">
        <f t="shared" si="91"/>
        <v>0</v>
      </c>
      <c r="DWP160" s="358">
        <f t="shared" si="91"/>
        <v>0</v>
      </c>
      <c r="DWQ160" s="358">
        <f t="shared" si="91"/>
        <v>0</v>
      </c>
      <c r="DWR160" s="358">
        <f t="shared" si="91"/>
        <v>0</v>
      </c>
      <c r="DWS160" s="358">
        <f t="shared" si="91"/>
        <v>0</v>
      </c>
      <c r="DWT160" s="358">
        <f t="shared" si="91"/>
        <v>0</v>
      </c>
      <c r="DWU160" s="358">
        <f t="shared" si="91"/>
        <v>0</v>
      </c>
      <c r="DWV160" s="358">
        <f t="shared" si="91"/>
        <v>0</v>
      </c>
      <c r="DWW160" s="358">
        <f t="shared" si="91"/>
        <v>0</v>
      </c>
      <c r="DWX160" s="358">
        <f t="shared" si="91"/>
        <v>0</v>
      </c>
      <c r="DWY160" s="358">
        <f t="shared" si="91"/>
        <v>0</v>
      </c>
      <c r="DWZ160" s="358">
        <f t="shared" si="91"/>
        <v>0</v>
      </c>
      <c r="DXA160" s="358">
        <f t="shared" si="91"/>
        <v>0</v>
      </c>
      <c r="DXB160" s="358">
        <f t="shared" si="91"/>
        <v>0</v>
      </c>
      <c r="DXC160" s="358">
        <f t="shared" si="91"/>
        <v>0</v>
      </c>
      <c r="DXD160" s="358">
        <f t="shared" si="91"/>
        <v>0</v>
      </c>
      <c r="DXE160" s="358">
        <f t="shared" si="91"/>
        <v>0</v>
      </c>
      <c r="DXF160" s="358">
        <f t="shared" si="91"/>
        <v>0</v>
      </c>
      <c r="DXG160" s="358">
        <f t="shared" si="91"/>
        <v>0</v>
      </c>
      <c r="DXH160" s="358">
        <f t="shared" si="91"/>
        <v>0</v>
      </c>
      <c r="DXI160" s="358">
        <f t="shared" si="91"/>
        <v>0</v>
      </c>
      <c r="DXJ160" s="358">
        <f t="shared" ref="DXJ160:DZU160" si="92">DXJ145*$H$83</f>
        <v>0</v>
      </c>
      <c r="DXK160" s="358">
        <f t="shared" si="92"/>
        <v>0</v>
      </c>
      <c r="DXL160" s="358">
        <f t="shared" si="92"/>
        <v>0</v>
      </c>
      <c r="DXM160" s="358">
        <f t="shared" si="92"/>
        <v>0</v>
      </c>
      <c r="DXN160" s="358">
        <f t="shared" si="92"/>
        <v>0</v>
      </c>
      <c r="DXO160" s="358">
        <f t="shared" si="92"/>
        <v>0</v>
      </c>
      <c r="DXP160" s="358">
        <f t="shared" si="92"/>
        <v>0</v>
      </c>
      <c r="DXQ160" s="358">
        <f t="shared" si="92"/>
        <v>0</v>
      </c>
      <c r="DXR160" s="358">
        <f t="shared" si="92"/>
        <v>0</v>
      </c>
      <c r="DXS160" s="358">
        <f t="shared" si="92"/>
        <v>0</v>
      </c>
      <c r="DXT160" s="358">
        <f t="shared" si="92"/>
        <v>0</v>
      </c>
      <c r="DXU160" s="358">
        <f t="shared" si="92"/>
        <v>0</v>
      </c>
      <c r="DXV160" s="358">
        <f t="shared" si="92"/>
        <v>0</v>
      </c>
      <c r="DXW160" s="358">
        <f t="shared" si="92"/>
        <v>0</v>
      </c>
      <c r="DXX160" s="358">
        <f t="shared" si="92"/>
        <v>0</v>
      </c>
      <c r="DXY160" s="358">
        <f t="shared" si="92"/>
        <v>0</v>
      </c>
      <c r="DXZ160" s="358">
        <f t="shared" si="92"/>
        <v>0</v>
      </c>
      <c r="DYA160" s="358">
        <f t="shared" si="92"/>
        <v>0</v>
      </c>
      <c r="DYB160" s="358">
        <f t="shared" si="92"/>
        <v>0</v>
      </c>
      <c r="DYC160" s="358">
        <f t="shared" si="92"/>
        <v>0</v>
      </c>
      <c r="DYD160" s="358">
        <f t="shared" si="92"/>
        <v>0</v>
      </c>
      <c r="DYE160" s="358">
        <f t="shared" si="92"/>
        <v>0</v>
      </c>
      <c r="DYF160" s="358">
        <f t="shared" si="92"/>
        <v>0</v>
      </c>
      <c r="DYG160" s="358">
        <f t="shared" si="92"/>
        <v>0</v>
      </c>
      <c r="DYH160" s="358">
        <f t="shared" si="92"/>
        <v>0</v>
      </c>
      <c r="DYI160" s="358">
        <f t="shared" si="92"/>
        <v>0</v>
      </c>
      <c r="DYJ160" s="358">
        <f t="shared" si="92"/>
        <v>0</v>
      </c>
      <c r="DYK160" s="358">
        <f t="shared" si="92"/>
        <v>0</v>
      </c>
      <c r="DYL160" s="358">
        <f t="shared" si="92"/>
        <v>0</v>
      </c>
      <c r="DYM160" s="358">
        <f t="shared" si="92"/>
        <v>0</v>
      </c>
      <c r="DYN160" s="358">
        <f t="shared" si="92"/>
        <v>0</v>
      </c>
      <c r="DYO160" s="358">
        <f t="shared" si="92"/>
        <v>0</v>
      </c>
      <c r="DYP160" s="358">
        <f t="shared" si="92"/>
        <v>0</v>
      </c>
      <c r="DYQ160" s="358">
        <f t="shared" si="92"/>
        <v>0</v>
      </c>
      <c r="DYR160" s="358">
        <f t="shared" si="92"/>
        <v>0</v>
      </c>
      <c r="DYS160" s="358">
        <f t="shared" si="92"/>
        <v>0</v>
      </c>
      <c r="DYT160" s="358">
        <f t="shared" si="92"/>
        <v>0</v>
      </c>
      <c r="DYU160" s="358">
        <f t="shared" si="92"/>
        <v>0</v>
      </c>
      <c r="DYV160" s="358">
        <f t="shared" si="92"/>
        <v>0</v>
      </c>
      <c r="DYW160" s="358">
        <f t="shared" si="92"/>
        <v>0</v>
      </c>
      <c r="DYX160" s="358">
        <f t="shared" si="92"/>
        <v>0</v>
      </c>
      <c r="DYY160" s="358">
        <f t="shared" si="92"/>
        <v>0</v>
      </c>
      <c r="DYZ160" s="358">
        <f t="shared" si="92"/>
        <v>0</v>
      </c>
      <c r="DZA160" s="358">
        <f t="shared" si="92"/>
        <v>0</v>
      </c>
      <c r="DZB160" s="358">
        <f t="shared" si="92"/>
        <v>0</v>
      </c>
      <c r="DZC160" s="358">
        <f t="shared" si="92"/>
        <v>0</v>
      </c>
      <c r="DZD160" s="358">
        <f t="shared" si="92"/>
        <v>0</v>
      </c>
      <c r="DZE160" s="358">
        <f t="shared" si="92"/>
        <v>0</v>
      </c>
      <c r="DZF160" s="358">
        <f t="shared" si="92"/>
        <v>0</v>
      </c>
      <c r="DZG160" s="358">
        <f t="shared" si="92"/>
        <v>0</v>
      </c>
      <c r="DZH160" s="358">
        <f t="shared" si="92"/>
        <v>0</v>
      </c>
      <c r="DZI160" s="358">
        <f t="shared" si="92"/>
        <v>0</v>
      </c>
      <c r="DZJ160" s="358">
        <f t="shared" si="92"/>
        <v>0</v>
      </c>
      <c r="DZK160" s="358">
        <f t="shared" si="92"/>
        <v>0</v>
      </c>
      <c r="DZL160" s="358">
        <f t="shared" si="92"/>
        <v>0</v>
      </c>
      <c r="DZM160" s="358">
        <f t="shared" si="92"/>
        <v>0</v>
      </c>
      <c r="DZN160" s="358">
        <f t="shared" si="92"/>
        <v>0</v>
      </c>
      <c r="DZO160" s="358">
        <f t="shared" si="92"/>
        <v>0</v>
      </c>
      <c r="DZP160" s="358">
        <f t="shared" si="92"/>
        <v>0</v>
      </c>
      <c r="DZQ160" s="358">
        <f t="shared" si="92"/>
        <v>0</v>
      </c>
      <c r="DZR160" s="358">
        <f t="shared" si="92"/>
        <v>0</v>
      </c>
      <c r="DZS160" s="358">
        <f t="shared" si="92"/>
        <v>0</v>
      </c>
      <c r="DZT160" s="358">
        <f t="shared" si="92"/>
        <v>0</v>
      </c>
      <c r="DZU160" s="358">
        <f t="shared" si="92"/>
        <v>0</v>
      </c>
      <c r="DZV160" s="358">
        <f t="shared" ref="DZV160:ECG160" si="93">DZV145*$H$83</f>
        <v>0</v>
      </c>
      <c r="DZW160" s="358">
        <f t="shared" si="93"/>
        <v>0</v>
      </c>
      <c r="DZX160" s="358">
        <f t="shared" si="93"/>
        <v>0</v>
      </c>
      <c r="DZY160" s="358">
        <f t="shared" si="93"/>
        <v>0</v>
      </c>
      <c r="DZZ160" s="358">
        <f t="shared" si="93"/>
        <v>0</v>
      </c>
      <c r="EAA160" s="358">
        <f t="shared" si="93"/>
        <v>0</v>
      </c>
      <c r="EAB160" s="358">
        <f t="shared" si="93"/>
        <v>0</v>
      </c>
      <c r="EAC160" s="358">
        <f t="shared" si="93"/>
        <v>0</v>
      </c>
      <c r="EAD160" s="358">
        <f t="shared" si="93"/>
        <v>0</v>
      </c>
      <c r="EAE160" s="358">
        <f t="shared" si="93"/>
        <v>0</v>
      </c>
      <c r="EAF160" s="358">
        <f t="shared" si="93"/>
        <v>0</v>
      </c>
      <c r="EAG160" s="358">
        <f t="shared" si="93"/>
        <v>0</v>
      </c>
      <c r="EAH160" s="358">
        <f t="shared" si="93"/>
        <v>0</v>
      </c>
      <c r="EAI160" s="358">
        <f t="shared" si="93"/>
        <v>0</v>
      </c>
      <c r="EAJ160" s="358">
        <f t="shared" si="93"/>
        <v>0</v>
      </c>
      <c r="EAK160" s="358">
        <f t="shared" si="93"/>
        <v>0</v>
      </c>
      <c r="EAL160" s="358">
        <f t="shared" si="93"/>
        <v>0</v>
      </c>
      <c r="EAM160" s="358">
        <f t="shared" si="93"/>
        <v>0</v>
      </c>
      <c r="EAN160" s="358">
        <f t="shared" si="93"/>
        <v>0</v>
      </c>
      <c r="EAO160" s="358">
        <f t="shared" si="93"/>
        <v>0</v>
      </c>
      <c r="EAP160" s="358">
        <f t="shared" si="93"/>
        <v>0</v>
      </c>
      <c r="EAQ160" s="358">
        <f t="shared" si="93"/>
        <v>0</v>
      </c>
      <c r="EAR160" s="358">
        <f t="shared" si="93"/>
        <v>0</v>
      </c>
      <c r="EAS160" s="358">
        <f t="shared" si="93"/>
        <v>0</v>
      </c>
      <c r="EAT160" s="358">
        <f t="shared" si="93"/>
        <v>0</v>
      </c>
      <c r="EAU160" s="358">
        <f t="shared" si="93"/>
        <v>0</v>
      </c>
      <c r="EAV160" s="358">
        <f t="shared" si="93"/>
        <v>0</v>
      </c>
      <c r="EAW160" s="358">
        <f t="shared" si="93"/>
        <v>0</v>
      </c>
      <c r="EAX160" s="358">
        <f t="shared" si="93"/>
        <v>0</v>
      </c>
      <c r="EAY160" s="358">
        <f t="shared" si="93"/>
        <v>0</v>
      </c>
      <c r="EAZ160" s="358">
        <f t="shared" si="93"/>
        <v>0</v>
      </c>
      <c r="EBA160" s="358">
        <f t="shared" si="93"/>
        <v>0</v>
      </c>
      <c r="EBB160" s="358">
        <f t="shared" si="93"/>
        <v>0</v>
      </c>
      <c r="EBC160" s="358">
        <f t="shared" si="93"/>
        <v>0</v>
      </c>
      <c r="EBD160" s="358">
        <f t="shared" si="93"/>
        <v>0</v>
      </c>
      <c r="EBE160" s="358">
        <f t="shared" si="93"/>
        <v>0</v>
      </c>
      <c r="EBF160" s="358">
        <f t="shared" si="93"/>
        <v>0</v>
      </c>
      <c r="EBG160" s="358">
        <f t="shared" si="93"/>
        <v>0</v>
      </c>
      <c r="EBH160" s="358">
        <f t="shared" si="93"/>
        <v>0</v>
      </c>
      <c r="EBI160" s="358">
        <f t="shared" si="93"/>
        <v>0</v>
      </c>
      <c r="EBJ160" s="358">
        <f t="shared" si="93"/>
        <v>0</v>
      </c>
      <c r="EBK160" s="358">
        <f t="shared" si="93"/>
        <v>0</v>
      </c>
      <c r="EBL160" s="358">
        <f t="shared" si="93"/>
        <v>0</v>
      </c>
      <c r="EBM160" s="358">
        <f t="shared" si="93"/>
        <v>0</v>
      </c>
      <c r="EBN160" s="358">
        <f t="shared" si="93"/>
        <v>0</v>
      </c>
      <c r="EBO160" s="358">
        <f t="shared" si="93"/>
        <v>0</v>
      </c>
      <c r="EBP160" s="358">
        <f t="shared" si="93"/>
        <v>0</v>
      </c>
      <c r="EBQ160" s="358">
        <f t="shared" si="93"/>
        <v>0</v>
      </c>
      <c r="EBR160" s="358">
        <f t="shared" si="93"/>
        <v>0</v>
      </c>
      <c r="EBS160" s="358">
        <f t="shared" si="93"/>
        <v>0</v>
      </c>
      <c r="EBT160" s="358">
        <f t="shared" si="93"/>
        <v>0</v>
      </c>
      <c r="EBU160" s="358">
        <f t="shared" si="93"/>
        <v>0</v>
      </c>
      <c r="EBV160" s="358">
        <f t="shared" si="93"/>
        <v>0</v>
      </c>
      <c r="EBW160" s="358">
        <f t="shared" si="93"/>
        <v>0</v>
      </c>
      <c r="EBX160" s="358">
        <f t="shared" si="93"/>
        <v>0</v>
      </c>
      <c r="EBY160" s="358">
        <f t="shared" si="93"/>
        <v>0</v>
      </c>
      <c r="EBZ160" s="358">
        <f t="shared" si="93"/>
        <v>0</v>
      </c>
      <c r="ECA160" s="358">
        <f t="shared" si="93"/>
        <v>0</v>
      </c>
      <c r="ECB160" s="358">
        <f t="shared" si="93"/>
        <v>0</v>
      </c>
      <c r="ECC160" s="358">
        <f t="shared" si="93"/>
        <v>0</v>
      </c>
      <c r="ECD160" s="358">
        <f t="shared" si="93"/>
        <v>0</v>
      </c>
      <c r="ECE160" s="358">
        <f t="shared" si="93"/>
        <v>0</v>
      </c>
      <c r="ECF160" s="358">
        <f t="shared" si="93"/>
        <v>0</v>
      </c>
      <c r="ECG160" s="358">
        <f t="shared" si="93"/>
        <v>0</v>
      </c>
      <c r="ECH160" s="358">
        <f t="shared" ref="ECH160:EES160" si="94">ECH145*$H$83</f>
        <v>0</v>
      </c>
      <c r="ECI160" s="358">
        <f t="shared" si="94"/>
        <v>0</v>
      </c>
      <c r="ECJ160" s="358">
        <f t="shared" si="94"/>
        <v>0</v>
      </c>
      <c r="ECK160" s="358">
        <f t="shared" si="94"/>
        <v>0</v>
      </c>
      <c r="ECL160" s="358">
        <f t="shared" si="94"/>
        <v>0</v>
      </c>
      <c r="ECM160" s="358">
        <f t="shared" si="94"/>
        <v>0</v>
      </c>
      <c r="ECN160" s="358">
        <f t="shared" si="94"/>
        <v>0</v>
      </c>
      <c r="ECO160" s="358">
        <f t="shared" si="94"/>
        <v>0</v>
      </c>
      <c r="ECP160" s="358">
        <f t="shared" si="94"/>
        <v>0</v>
      </c>
      <c r="ECQ160" s="358">
        <f t="shared" si="94"/>
        <v>0</v>
      </c>
      <c r="ECR160" s="358">
        <f t="shared" si="94"/>
        <v>0</v>
      </c>
      <c r="ECS160" s="358">
        <f t="shared" si="94"/>
        <v>0</v>
      </c>
      <c r="ECT160" s="358">
        <f t="shared" si="94"/>
        <v>0</v>
      </c>
      <c r="ECU160" s="358">
        <f t="shared" si="94"/>
        <v>0</v>
      </c>
      <c r="ECV160" s="358">
        <f t="shared" si="94"/>
        <v>0</v>
      </c>
      <c r="ECW160" s="358">
        <f t="shared" si="94"/>
        <v>0</v>
      </c>
      <c r="ECX160" s="358">
        <f t="shared" si="94"/>
        <v>0</v>
      </c>
      <c r="ECY160" s="358">
        <f t="shared" si="94"/>
        <v>0</v>
      </c>
      <c r="ECZ160" s="358">
        <f t="shared" si="94"/>
        <v>0</v>
      </c>
      <c r="EDA160" s="358">
        <f t="shared" si="94"/>
        <v>0</v>
      </c>
      <c r="EDB160" s="358">
        <f t="shared" si="94"/>
        <v>0</v>
      </c>
      <c r="EDC160" s="358">
        <f t="shared" si="94"/>
        <v>0</v>
      </c>
      <c r="EDD160" s="358">
        <f t="shared" si="94"/>
        <v>0</v>
      </c>
      <c r="EDE160" s="358">
        <f t="shared" si="94"/>
        <v>0</v>
      </c>
      <c r="EDF160" s="358">
        <f t="shared" si="94"/>
        <v>0</v>
      </c>
      <c r="EDG160" s="358">
        <f t="shared" si="94"/>
        <v>0</v>
      </c>
      <c r="EDH160" s="358">
        <f t="shared" si="94"/>
        <v>0</v>
      </c>
      <c r="EDI160" s="358">
        <f t="shared" si="94"/>
        <v>0</v>
      </c>
      <c r="EDJ160" s="358">
        <f t="shared" si="94"/>
        <v>0</v>
      </c>
      <c r="EDK160" s="358">
        <f t="shared" si="94"/>
        <v>0</v>
      </c>
      <c r="EDL160" s="358">
        <f t="shared" si="94"/>
        <v>0</v>
      </c>
      <c r="EDM160" s="358">
        <f t="shared" si="94"/>
        <v>0</v>
      </c>
      <c r="EDN160" s="358">
        <f t="shared" si="94"/>
        <v>0</v>
      </c>
      <c r="EDO160" s="358">
        <f t="shared" si="94"/>
        <v>0</v>
      </c>
      <c r="EDP160" s="358">
        <f t="shared" si="94"/>
        <v>0</v>
      </c>
      <c r="EDQ160" s="358">
        <f t="shared" si="94"/>
        <v>0</v>
      </c>
      <c r="EDR160" s="358">
        <f t="shared" si="94"/>
        <v>0</v>
      </c>
      <c r="EDS160" s="358">
        <f t="shared" si="94"/>
        <v>0</v>
      </c>
      <c r="EDT160" s="358">
        <f t="shared" si="94"/>
        <v>0</v>
      </c>
      <c r="EDU160" s="358">
        <f t="shared" si="94"/>
        <v>0</v>
      </c>
      <c r="EDV160" s="358">
        <f t="shared" si="94"/>
        <v>0</v>
      </c>
      <c r="EDW160" s="358">
        <f t="shared" si="94"/>
        <v>0</v>
      </c>
      <c r="EDX160" s="358">
        <f t="shared" si="94"/>
        <v>0</v>
      </c>
      <c r="EDY160" s="358">
        <f t="shared" si="94"/>
        <v>0</v>
      </c>
      <c r="EDZ160" s="358">
        <f t="shared" si="94"/>
        <v>0</v>
      </c>
      <c r="EEA160" s="358">
        <f t="shared" si="94"/>
        <v>0</v>
      </c>
      <c r="EEB160" s="358">
        <f t="shared" si="94"/>
        <v>0</v>
      </c>
      <c r="EEC160" s="358">
        <f t="shared" si="94"/>
        <v>0</v>
      </c>
      <c r="EED160" s="358">
        <f t="shared" si="94"/>
        <v>0</v>
      </c>
      <c r="EEE160" s="358">
        <f t="shared" si="94"/>
        <v>0</v>
      </c>
      <c r="EEF160" s="358">
        <f t="shared" si="94"/>
        <v>0</v>
      </c>
      <c r="EEG160" s="358">
        <f t="shared" si="94"/>
        <v>0</v>
      </c>
      <c r="EEH160" s="358">
        <f t="shared" si="94"/>
        <v>0</v>
      </c>
      <c r="EEI160" s="358">
        <f t="shared" si="94"/>
        <v>0</v>
      </c>
      <c r="EEJ160" s="358">
        <f t="shared" si="94"/>
        <v>0</v>
      </c>
      <c r="EEK160" s="358">
        <f t="shared" si="94"/>
        <v>0</v>
      </c>
      <c r="EEL160" s="358">
        <f t="shared" si="94"/>
        <v>0</v>
      </c>
      <c r="EEM160" s="358">
        <f t="shared" si="94"/>
        <v>0</v>
      </c>
      <c r="EEN160" s="358">
        <f t="shared" si="94"/>
        <v>0</v>
      </c>
      <c r="EEO160" s="358">
        <f t="shared" si="94"/>
        <v>0</v>
      </c>
      <c r="EEP160" s="358">
        <f t="shared" si="94"/>
        <v>0</v>
      </c>
      <c r="EEQ160" s="358">
        <f t="shared" si="94"/>
        <v>0</v>
      </c>
      <c r="EER160" s="358">
        <f t="shared" si="94"/>
        <v>0</v>
      </c>
      <c r="EES160" s="358">
        <f t="shared" si="94"/>
        <v>0</v>
      </c>
      <c r="EET160" s="358">
        <f t="shared" ref="EET160:EHE160" si="95">EET145*$H$83</f>
        <v>0</v>
      </c>
      <c r="EEU160" s="358">
        <f t="shared" si="95"/>
        <v>0</v>
      </c>
      <c r="EEV160" s="358">
        <f t="shared" si="95"/>
        <v>0</v>
      </c>
      <c r="EEW160" s="358">
        <f t="shared" si="95"/>
        <v>0</v>
      </c>
      <c r="EEX160" s="358">
        <f t="shared" si="95"/>
        <v>0</v>
      </c>
      <c r="EEY160" s="358">
        <f t="shared" si="95"/>
        <v>0</v>
      </c>
      <c r="EEZ160" s="358">
        <f t="shared" si="95"/>
        <v>0</v>
      </c>
      <c r="EFA160" s="358">
        <f t="shared" si="95"/>
        <v>0</v>
      </c>
      <c r="EFB160" s="358">
        <f t="shared" si="95"/>
        <v>0</v>
      </c>
      <c r="EFC160" s="358">
        <f t="shared" si="95"/>
        <v>0</v>
      </c>
      <c r="EFD160" s="358">
        <f t="shared" si="95"/>
        <v>0</v>
      </c>
      <c r="EFE160" s="358">
        <f t="shared" si="95"/>
        <v>0</v>
      </c>
      <c r="EFF160" s="358">
        <f t="shared" si="95"/>
        <v>0</v>
      </c>
      <c r="EFG160" s="358">
        <f t="shared" si="95"/>
        <v>0</v>
      </c>
      <c r="EFH160" s="358">
        <f t="shared" si="95"/>
        <v>0</v>
      </c>
      <c r="EFI160" s="358">
        <f t="shared" si="95"/>
        <v>0</v>
      </c>
      <c r="EFJ160" s="358">
        <f t="shared" si="95"/>
        <v>0</v>
      </c>
      <c r="EFK160" s="358">
        <f t="shared" si="95"/>
        <v>0</v>
      </c>
      <c r="EFL160" s="358">
        <f t="shared" si="95"/>
        <v>0</v>
      </c>
      <c r="EFM160" s="358">
        <f t="shared" si="95"/>
        <v>0</v>
      </c>
      <c r="EFN160" s="358">
        <f t="shared" si="95"/>
        <v>0</v>
      </c>
      <c r="EFO160" s="358">
        <f t="shared" si="95"/>
        <v>0</v>
      </c>
      <c r="EFP160" s="358">
        <f t="shared" si="95"/>
        <v>0</v>
      </c>
      <c r="EFQ160" s="358">
        <f t="shared" si="95"/>
        <v>0</v>
      </c>
      <c r="EFR160" s="358">
        <f t="shared" si="95"/>
        <v>0</v>
      </c>
      <c r="EFS160" s="358">
        <f t="shared" si="95"/>
        <v>0</v>
      </c>
      <c r="EFT160" s="358">
        <f t="shared" si="95"/>
        <v>0</v>
      </c>
      <c r="EFU160" s="358">
        <f t="shared" si="95"/>
        <v>0</v>
      </c>
      <c r="EFV160" s="358">
        <f t="shared" si="95"/>
        <v>0</v>
      </c>
      <c r="EFW160" s="358">
        <f t="shared" si="95"/>
        <v>0</v>
      </c>
      <c r="EFX160" s="358">
        <f t="shared" si="95"/>
        <v>0</v>
      </c>
      <c r="EFY160" s="358">
        <f t="shared" si="95"/>
        <v>0</v>
      </c>
      <c r="EFZ160" s="358">
        <f t="shared" si="95"/>
        <v>0</v>
      </c>
      <c r="EGA160" s="358">
        <f t="shared" si="95"/>
        <v>0</v>
      </c>
      <c r="EGB160" s="358">
        <f t="shared" si="95"/>
        <v>0</v>
      </c>
      <c r="EGC160" s="358">
        <f t="shared" si="95"/>
        <v>0</v>
      </c>
      <c r="EGD160" s="358">
        <f t="shared" si="95"/>
        <v>0</v>
      </c>
      <c r="EGE160" s="358">
        <f t="shared" si="95"/>
        <v>0</v>
      </c>
      <c r="EGF160" s="358">
        <f t="shared" si="95"/>
        <v>0</v>
      </c>
      <c r="EGG160" s="358">
        <f t="shared" si="95"/>
        <v>0</v>
      </c>
      <c r="EGH160" s="358">
        <f t="shared" si="95"/>
        <v>0</v>
      </c>
      <c r="EGI160" s="358">
        <f t="shared" si="95"/>
        <v>0</v>
      </c>
      <c r="EGJ160" s="358">
        <f t="shared" si="95"/>
        <v>0</v>
      </c>
      <c r="EGK160" s="358">
        <f t="shared" si="95"/>
        <v>0</v>
      </c>
      <c r="EGL160" s="358">
        <f t="shared" si="95"/>
        <v>0</v>
      </c>
      <c r="EGM160" s="358">
        <f t="shared" si="95"/>
        <v>0</v>
      </c>
      <c r="EGN160" s="358">
        <f t="shared" si="95"/>
        <v>0</v>
      </c>
      <c r="EGO160" s="358">
        <f t="shared" si="95"/>
        <v>0</v>
      </c>
      <c r="EGP160" s="358">
        <f t="shared" si="95"/>
        <v>0</v>
      </c>
      <c r="EGQ160" s="358">
        <f t="shared" si="95"/>
        <v>0</v>
      </c>
      <c r="EGR160" s="358">
        <f t="shared" si="95"/>
        <v>0</v>
      </c>
      <c r="EGS160" s="358">
        <f t="shared" si="95"/>
        <v>0</v>
      </c>
      <c r="EGT160" s="358">
        <f t="shared" si="95"/>
        <v>0</v>
      </c>
      <c r="EGU160" s="358">
        <f t="shared" si="95"/>
        <v>0</v>
      </c>
      <c r="EGV160" s="358">
        <f t="shared" si="95"/>
        <v>0</v>
      </c>
      <c r="EGW160" s="358">
        <f t="shared" si="95"/>
        <v>0</v>
      </c>
      <c r="EGX160" s="358">
        <f t="shared" si="95"/>
        <v>0</v>
      </c>
      <c r="EGY160" s="358">
        <f t="shared" si="95"/>
        <v>0</v>
      </c>
      <c r="EGZ160" s="358">
        <f t="shared" si="95"/>
        <v>0</v>
      </c>
      <c r="EHA160" s="358">
        <f t="shared" si="95"/>
        <v>0</v>
      </c>
      <c r="EHB160" s="358">
        <f t="shared" si="95"/>
        <v>0</v>
      </c>
      <c r="EHC160" s="358">
        <f t="shared" si="95"/>
        <v>0</v>
      </c>
      <c r="EHD160" s="358">
        <f t="shared" si="95"/>
        <v>0</v>
      </c>
      <c r="EHE160" s="358">
        <f t="shared" si="95"/>
        <v>0</v>
      </c>
      <c r="EHF160" s="358">
        <f t="shared" ref="EHF160:EJQ160" si="96">EHF145*$H$83</f>
        <v>0</v>
      </c>
      <c r="EHG160" s="358">
        <f t="shared" si="96"/>
        <v>0</v>
      </c>
      <c r="EHH160" s="358">
        <f t="shared" si="96"/>
        <v>0</v>
      </c>
      <c r="EHI160" s="358">
        <f t="shared" si="96"/>
        <v>0</v>
      </c>
      <c r="EHJ160" s="358">
        <f t="shared" si="96"/>
        <v>0</v>
      </c>
      <c r="EHK160" s="358">
        <f t="shared" si="96"/>
        <v>0</v>
      </c>
      <c r="EHL160" s="358">
        <f t="shared" si="96"/>
        <v>0</v>
      </c>
      <c r="EHM160" s="358">
        <f t="shared" si="96"/>
        <v>0</v>
      </c>
      <c r="EHN160" s="358">
        <f t="shared" si="96"/>
        <v>0</v>
      </c>
      <c r="EHO160" s="358">
        <f t="shared" si="96"/>
        <v>0</v>
      </c>
      <c r="EHP160" s="358">
        <f t="shared" si="96"/>
        <v>0</v>
      </c>
      <c r="EHQ160" s="358">
        <f t="shared" si="96"/>
        <v>0</v>
      </c>
      <c r="EHR160" s="358">
        <f t="shared" si="96"/>
        <v>0</v>
      </c>
      <c r="EHS160" s="358">
        <f t="shared" si="96"/>
        <v>0</v>
      </c>
      <c r="EHT160" s="358">
        <f t="shared" si="96"/>
        <v>0</v>
      </c>
      <c r="EHU160" s="358">
        <f t="shared" si="96"/>
        <v>0</v>
      </c>
      <c r="EHV160" s="358">
        <f t="shared" si="96"/>
        <v>0</v>
      </c>
      <c r="EHW160" s="358">
        <f t="shared" si="96"/>
        <v>0</v>
      </c>
      <c r="EHX160" s="358">
        <f t="shared" si="96"/>
        <v>0</v>
      </c>
      <c r="EHY160" s="358">
        <f t="shared" si="96"/>
        <v>0</v>
      </c>
      <c r="EHZ160" s="358">
        <f t="shared" si="96"/>
        <v>0</v>
      </c>
      <c r="EIA160" s="358">
        <f t="shared" si="96"/>
        <v>0</v>
      </c>
      <c r="EIB160" s="358">
        <f t="shared" si="96"/>
        <v>0</v>
      </c>
      <c r="EIC160" s="358">
        <f t="shared" si="96"/>
        <v>0</v>
      </c>
      <c r="EID160" s="358">
        <f t="shared" si="96"/>
        <v>0</v>
      </c>
      <c r="EIE160" s="358">
        <f t="shared" si="96"/>
        <v>0</v>
      </c>
      <c r="EIF160" s="358">
        <f t="shared" si="96"/>
        <v>0</v>
      </c>
      <c r="EIG160" s="358">
        <f t="shared" si="96"/>
        <v>0</v>
      </c>
      <c r="EIH160" s="358">
        <f t="shared" si="96"/>
        <v>0</v>
      </c>
      <c r="EII160" s="358">
        <f t="shared" si="96"/>
        <v>0</v>
      </c>
      <c r="EIJ160" s="358">
        <f t="shared" si="96"/>
        <v>0</v>
      </c>
      <c r="EIK160" s="358">
        <f t="shared" si="96"/>
        <v>0</v>
      </c>
      <c r="EIL160" s="358">
        <f t="shared" si="96"/>
        <v>0</v>
      </c>
      <c r="EIM160" s="358">
        <f t="shared" si="96"/>
        <v>0</v>
      </c>
      <c r="EIN160" s="358">
        <f t="shared" si="96"/>
        <v>0</v>
      </c>
      <c r="EIO160" s="358">
        <f t="shared" si="96"/>
        <v>0</v>
      </c>
      <c r="EIP160" s="358">
        <f t="shared" si="96"/>
        <v>0</v>
      </c>
      <c r="EIQ160" s="358">
        <f t="shared" si="96"/>
        <v>0</v>
      </c>
      <c r="EIR160" s="358">
        <f t="shared" si="96"/>
        <v>0</v>
      </c>
      <c r="EIS160" s="358">
        <f t="shared" si="96"/>
        <v>0</v>
      </c>
      <c r="EIT160" s="358">
        <f t="shared" si="96"/>
        <v>0</v>
      </c>
      <c r="EIU160" s="358">
        <f t="shared" si="96"/>
        <v>0</v>
      </c>
      <c r="EIV160" s="358">
        <f t="shared" si="96"/>
        <v>0</v>
      </c>
      <c r="EIW160" s="358">
        <f t="shared" si="96"/>
        <v>0</v>
      </c>
      <c r="EIX160" s="358">
        <f t="shared" si="96"/>
        <v>0</v>
      </c>
      <c r="EIY160" s="358">
        <f t="shared" si="96"/>
        <v>0</v>
      </c>
      <c r="EIZ160" s="358">
        <f t="shared" si="96"/>
        <v>0</v>
      </c>
      <c r="EJA160" s="358">
        <f t="shared" si="96"/>
        <v>0</v>
      </c>
      <c r="EJB160" s="358">
        <f t="shared" si="96"/>
        <v>0</v>
      </c>
      <c r="EJC160" s="358">
        <f t="shared" si="96"/>
        <v>0</v>
      </c>
      <c r="EJD160" s="358">
        <f t="shared" si="96"/>
        <v>0</v>
      </c>
      <c r="EJE160" s="358">
        <f t="shared" si="96"/>
        <v>0</v>
      </c>
      <c r="EJF160" s="358">
        <f t="shared" si="96"/>
        <v>0</v>
      </c>
      <c r="EJG160" s="358">
        <f t="shared" si="96"/>
        <v>0</v>
      </c>
      <c r="EJH160" s="358">
        <f t="shared" si="96"/>
        <v>0</v>
      </c>
      <c r="EJI160" s="358">
        <f t="shared" si="96"/>
        <v>0</v>
      </c>
      <c r="EJJ160" s="358">
        <f t="shared" si="96"/>
        <v>0</v>
      </c>
      <c r="EJK160" s="358">
        <f t="shared" si="96"/>
        <v>0</v>
      </c>
      <c r="EJL160" s="358">
        <f t="shared" si="96"/>
        <v>0</v>
      </c>
      <c r="EJM160" s="358">
        <f t="shared" si="96"/>
        <v>0</v>
      </c>
      <c r="EJN160" s="358">
        <f t="shared" si="96"/>
        <v>0</v>
      </c>
      <c r="EJO160" s="358">
        <f t="shared" si="96"/>
        <v>0</v>
      </c>
      <c r="EJP160" s="358">
        <f t="shared" si="96"/>
        <v>0</v>
      </c>
      <c r="EJQ160" s="358">
        <f t="shared" si="96"/>
        <v>0</v>
      </c>
      <c r="EJR160" s="358">
        <f t="shared" ref="EJR160:EMC160" si="97">EJR145*$H$83</f>
        <v>0</v>
      </c>
      <c r="EJS160" s="358">
        <f t="shared" si="97"/>
        <v>0</v>
      </c>
      <c r="EJT160" s="358">
        <f t="shared" si="97"/>
        <v>0</v>
      </c>
      <c r="EJU160" s="358">
        <f t="shared" si="97"/>
        <v>0</v>
      </c>
      <c r="EJV160" s="358">
        <f t="shared" si="97"/>
        <v>0</v>
      </c>
      <c r="EJW160" s="358">
        <f t="shared" si="97"/>
        <v>0</v>
      </c>
      <c r="EJX160" s="358">
        <f t="shared" si="97"/>
        <v>0</v>
      </c>
      <c r="EJY160" s="358">
        <f t="shared" si="97"/>
        <v>0</v>
      </c>
      <c r="EJZ160" s="358">
        <f t="shared" si="97"/>
        <v>0</v>
      </c>
      <c r="EKA160" s="358">
        <f t="shared" si="97"/>
        <v>0</v>
      </c>
      <c r="EKB160" s="358">
        <f t="shared" si="97"/>
        <v>0</v>
      </c>
      <c r="EKC160" s="358">
        <f t="shared" si="97"/>
        <v>0</v>
      </c>
      <c r="EKD160" s="358">
        <f t="shared" si="97"/>
        <v>0</v>
      </c>
      <c r="EKE160" s="358">
        <f t="shared" si="97"/>
        <v>0</v>
      </c>
      <c r="EKF160" s="358">
        <f t="shared" si="97"/>
        <v>0</v>
      </c>
      <c r="EKG160" s="358">
        <f t="shared" si="97"/>
        <v>0</v>
      </c>
      <c r="EKH160" s="358">
        <f t="shared" si="97"/>
        <v>0</v>
      </c>
      <c r="EKI160" s="358">
        <f t="shared" si="97"/>
        <v>0</v>
      </c>
      <c r="EKJ160" s="358">
        <f t="shared" si="97"/>
        <v>0</v>
      </c>
      <c r="EKK160" s="358">
        <f t="shared" si="97"/>
        <v>0</v>
      </c>
      <c r="EKL160" s="358">
        <f t="shared" si="97"/>
        <v>0</v>
      </c>
      <c r="EKM160" s="358">
        <f t="shared" si="97"/>
        <v>0</v>
      </c>
      <c r="EKN160" s="358">
        <f t="shared" si="97"/>
        <v>0</v>
      </c>
      <c r="EKO160" s="358">
        <f t="shared" si="97"/>
        <v>0</v>
      </c>
      <c r="EKP160" s="358">
        <f t="shared" si="97"/>
        <v>0</v>
      </c>
      <c r="EKQ160" s="358">
        <f t="shared" si="97"/>
        <v>0</v>
      </c>
      <c r="EKR160" s="358">
        <f t="shared" si="97"/>
        <v>0</v>
      </c>
      <c r="EKS160" s="358">
        <f t="shared" si="97"/>
        <v>0</v>
      </c>
      <c r="EKT160" s="358">
        <f t="shared" si="97"/>
        <v>0</v>
      </c>
      <c r="EKU160" s="358">
        <f t="shared" si="97"/>
        <v>0</v>
      </c>
      <c r="EKV160" s="358">
        <f t="shared" si="97"/>
        <v>0</v>
      </c>
      <c r="EKW160" s="358">
        <f t="shared" si="97"/>
        <v>0</v>
      </c>
      <c r="EKX160" s="358">
        <f t="shared" si="97"/>
        <v>0</v>
      </c>
      <c r="EKY160" s="358">
        <f t="shared" si="97"/>
        <v>0</v>
      </c>
      <c r="EKZ160" s="358">
        <f t="shared" si="97"/>
        <v>0</v>
      </c>
      <c r="ELA160" s="358">
        <f t="shared" si="97"/>
        <v>0</v>
      </c>
      <c r="ELB160" s="358">
        <f t="shared" si="97"/>
        <v>0</v>
      </c>
      <c r="ELC160" s="358">
        <f t="shared" si="97"/>
        <v>0</v>
      </c>
      <c r="ELD160" s="358">
        <f t="shared" si="97"/>
        <v>0</v>
      </c>
      <c r="ELE160" s="358">
        <f t="shared" si="97"/>
        <v>0</v>
      </c>
      <c r="ELF160" s="358">
        <f t="shared" si="97"/>
        <v>0</v>
      </c>
      <c r="ELG160" s="358">
        <f t="shared" si="97"/>
        <v>0</v>
      </c>
      <c r="ELH160" s="358">
        <f t="shared" si="97"/>
        <v>0</v>
      </c>
      <c r="ELI160" s="358">
        <f t="shared" si="97"/>
        <v>0</v>
      </c>
      <c r="ELJ160" s="358">
        <f t="shared" si="97"/>
        <v>0</v>
      </c>
      <c r="ELK160" s="358">
        <f t="shared" si="97"/>
        <v>0</v>
      </c>
      <c r="ELL160" s="358">
        <f t="shared" si="97"/>
        <v>0</v>
      </c>
      <c r="ELM160" s="358">
        <f t="shared" si="97"/>
        <v>0</v>
      </c>
      <c r="ELN160" s="358">
        <f t="shared" si="97"/>
        <v>0</v>
      </c>
      <c r="ELO160" s="358">
        <f t="shared" si="97"/>
        <v>0</v>
      </c>
      <c r="ELP160" s="358">
        <f t="shared" si="97"/>
        <v>0</v>
      </c>
      <c r="ELQ160" s="358">
        <f t="shared" si="97"/>
        <v>0</v>
      </c>
      <c r="ELR160" s="358">
        <f t="shared" si="97"/>
        <v>0</v>
      </c>
      <c r="ELS160" s="358">
        <f t="shared" si="97"/>
        <v>0</v>
      </c>
      <c r="ELT160" s="358">
        <f t="shared" si="97"/>
        <v>0</v>
      </c>
      <c r="ELU160" s="358">
        <f t="shared" si="97"/>
        <v>0</v>
      </c>
      <c r="ELV160" s="358">
        <f t="shared" si="97"/>
        <v>0</v>
      </c>
      <c r="ELW160" s="358">
        <f t="shared" si="97"/>
        <v>0</v>
      </c>
      <c r="ELX160" s="358">
        <f t="shared" si="97"/>
        <v>0</v>
      </c>
      <c r="ELY160" s="358">
        <f t="shared" si="97"/>
        <v>0</v>
      </c>
      <c r="ELZ160" s="358">
        <f t="shared" si="97"/>
        <v>0</v>
      </c>
      <c r="EMA160" s="358">
        <f t="shared" si="97"/>
        <v>0</v>
      </c>
      <c r="EMB160" s="358">
        <f t="shared" si="97"/>
        <v>0</v>
      </c>
      <c r="EMC160" s="358">
        <f t="shared" si="97"/>
        <v>0</v>
      </c>
      <c r="EMD160" s="358">
        <f t="shared" ref="EMD160:EOO160" si="98">EMD145*$H$83</f>
        <v>0</v>
      </c>
      <c r="EME160" s="358">
        <f t="shared" si="98"/>
        <v>0</v>
      </c>
      <c r="EMF160" s="358">
        <f t="shared" si="98"/>
        <v>0</v>
      </c>
      <c r="EMG160" s="358">
        <f t="shared" si="98"/>
        <v>0</v>
      </c>
      <c r="EMH160" s="358">
        <f t="shared" si="98"/>
        <v>0</v>
      </c>
      <c r="EMI160" s="358">
        <f t="shared" si="98"/>
        <v>0</v>
      </c>
      <c r="EMJ160" s="358">
        <f t="shared" si="98"/>
        <v>0</v>
      </c>
      <c r="EMK160" s="358">
        <f t="shared" si="98"/>
        <v>0</v>
      </c>
      <c r="EML160" s="358">
        <f t="shared" si="98"/>
        <v>0</v>
      </c>
      <c r="EMM160" s="358">
        <f t="shared" si="98"/>
        <v>0</v>
      </c>
      <c r="EMN160" s="358">
        <f t="shared" si="98"/>
        <v>0</v>
      </c>
      <c r="EMO160" s="358">
        <f t="shared" si="98"/>
        <v>0</v>
      </c>
      <c r="EMP160" s="358">
        <f t="shared" si="98"/>
        <v>0</v>
      </c>
      <c r="EMQ160" s="358">
        <f t="shared" si="98"/>
        <v>0</v>
      </c>
      <c r="EMR160" s="358">
        <f t="shared" si="98"/>
        <v>0</v>
      </c>
      <c r="EMS160" s="358">
        <f t="shared" si="98"/>
        <v>0</v>
      </c>
      <c r="EMT160" s="358">
        <f t="shared" si="98"/>
        <v>0</v>
      </c>
      <c r="EMU160" s="358">
        <f t="shared" si="98"/>
        <v>0</v>
      </c>
      <c r="EMV160" s="358">
        <f t="shared" si="98"/>
        <v>0</v>
      </c>
      <c r="EMW160" s="358">
        <f t="shared" si="98"/>
        <v>0</v>
      </c>
      <c r="EMX160" s="358">
        <f t="shared" si="98"/>
        <v>0</v>
      </c>
      <c r="EMY160" s="358">
        <f t="shared" si="98"/>
        <v>0</v>
      </c>
      <c r="EMZ160" s="358">
        <f t="shared" si="98"/>
        <v>0</v>
      </c>
      <c r="ENA160" s="358">
        <f t="shared" si="98"/>
        <v>0</v>
      </c>
      <c r="ENB160" s="358">
        <f t="shared" si="98"/>
        <v>0</v>
      </c>
      <c r="ENC160" s="358">
        <f t="shared" si="98"/>
        <v>0</v>
      </c>
      <c r="END160" s="358">
        <f t="shared" si="98"/>
        <v>0</v>
      </c>
      <c r="ENE160" s="358">
        <f t="shared" si="98"/>
        <v>0</v>
      </c>
      <c r="ENF160" s="358">
        <f t="shared" si="98"/>
        <v>0</v>
      </c>
      <c r="ENG160" s="358">
        <f t="shared" si="98"/>
        <v>0</v>
      </c>
      <c r="ENH160" s="358">
        <f t="shared" si="98"/>
        <v>0</v>
      </c>
      <c r="ENI160" s="358">
        <f t="shared" si="98"/>
        <v>0</v>
      </c>
      <c r="ENJ160" s="358">
        <f t="shared" si="98"/>
        <v>0</v>
      </c>
      <c r="ENK160" s="358">
        <f t="shared" si="98"/>
        <v>0</v>
      </c>
      <c r="ENL160" s="358">
        <f t="shared" si="98"/>
        <v>0</v>
      </c>
      <c r="ENM160" s="358">
        <f t="shared" si="98"/>
        <v>0</v>
      </c>
      <c r="ENN160" s="358">
        <f t="shared" si="98"/>
        <v>0</v>
      </c>
      <c r="ENO160" s="358">
        <f t="shared" si="98"/>
        <v>0</v>
      </c>
      <c r="ENP160" s="358">
        <f t="shared" si="98"/>
        <v>0</v>
      </c>
      <c r="ENQ160" s="358">
        <f t="shared" si="98"/>
        <v>0</v>
      </c>
      <c r="ENR160" s="358">
        <f t="shared" si="98"/>
        <v>0</v>
      </c>
      <c r="ENS160" s="358">
        <f t="shared" si="98"/>
        <v>0</v>
      </c>
      <c r="ENT160" s="358">
        <f t="shared" si="98"/>
        <v>0</v>
      </c>
      <c r="ENU160" s="358">
        <f t="shared" si="98"/>
        <v>0</v>
      </c>
      <c r="ENV160" s="358">
        <f t="shared" si="98"/>
        <v>0</v>
      </c>
      <c r="ENW160" s="358">
        <f t="shared" si="98"/>
        <v>0</v>
      </c>
      <c r="ENX160" s="358">
        <f t="shared" si="98"/>
        <v>0</v>
      </c>
      <c r="ENY160" s="358">
        <f t="shared" si="98"/>
        <v>0</v>
      </c>
      <c r="ENZ160" s="358">
        <f t="shared" si="98"/>
        <v>0</v>
      </c>
      <c r="EOA160" s="358">
        <f t="shared" si="98"/>
        <v>0</v>
      </c>
      <c r="EOB160" s="358">
        <f t="shared" si="98"/>
        <v>0</v>
      </c>
      <c r="EOC160" s="358">
        <f t="shared" si="98"/>
        <v>0</v>
      </c>
      <c r="EOD160" s="358">
        <f t="shared" si="98"/>
        <v>0</v>
      </c>
      <c r="EOE160" s="358">
        <f t="shared" si="98"/>
        <v>0</v>
      </c>
      <c r="EOF160" s="358">
        <f t="shared" si="98"/>
        <v>0</v>
      </c>
      <c r="EOG160" s="358">
        <f t="shared" si="98"/>
        <v>0</v>
      </c>
      <c r="EOH160" s="358">
        <f t="shared" si="98"/>
        <v>0</v>
      </c>
      <c r="EOI160" s="358">
        <f t="shared" si="98"/>
        <v>0</v>
      </c>
      <c r="EOJ160" s="358">
        <f t="shared" si="98"/>
        <v>0</v>
      </c>
      <c r="EOK160" s="358">
        <f t="shared" si="98"/>
        <v>0</v>
      </c>
      <c r="EOL160" s="358">
        <f t="shared" si="98"/>
        <v>0</v>
      </c>
      <c r="EOM160" s="358">
        <f t="shared" si="98"/>
        <v>0</v>
      </c>
      <c r="EON160" s="358">
        <f t="shared" si="98"/>
        <v>0</v>
      </c>
      <c r="EOO160" s="358">
        <f t="shared" si="98"/>
        <v>0</v>
      </c>
      <c r="EOP160" s="358">
        <f t="shared" ref="EOP160:ERA160" si="99">EOP145*$H$83</f>
        <v>0</v>
      </c>
      <c r="EOQ160" s="358">
        <f t="shared" si="99"/>
        <v>0</v>
      </c>
      <c r="EOR160" s="358">
        <f t="shared" si="99"/>
        <v>0</v>
      </c>
      <c r="EOS160" s="358">
        <f t="shared" si="99"/>
        <v>0</v>
      </c>
      <c r="EOT160" s="358">
        <f t="shared" si="99"/>
        <v>0</v>
      </c>
      <c r="EOU160" s="358">
        <f t="shared" si="99"/>
        <v>0</v>
      </c>
      <c r="EOV160" s="358">
        <f t="shared" si="99"/>
        <v>0</v>
      </c>
      <c r="EOW160" s="358">
        <f t="shared" si="99"/>
        <v>0</v>
      </c>
      <c r="EOX160" s="358">
        <f t="shared" si="99"/>
        <v>0</v>
      </c>
      <c r="EOY160" s="358">
        <f t="shared" si="99"/>
        <v>0</v>
      </c>
      <c r="EOZ160" s="358">
        <f t="shared" si="99"/>
        <v>0</v>
      </c>
      <c r="EPA160" s="358">
        <f t="shared" si="99"/>
        <v>0</v>
      </c>
      <c r="EPB160" s="358">
        <f t="shared" si="99"/>
        <v>0</v>
      </c>
      <c r="EPC160" s="358">
        <f t="shared" si="99"/>
        <v>0</v>
      </c>
      <c r="EPD160" s="358">
        <f t="shared" si="99"/>
        <v>0</v>
      </c>
      <c r="EPE160" s="358">
        <f t="shared" si="99"/>
        <v>0</v>
      </c>
      <c r="EPF160" s="358">
        <f t="shared" si="99"/>
        <v>0</v>
      </c>
      <c r="EPG160" s="358">
        <f t="shared" si="99"/>
        <v>0</v>
      </c>
      <c r="EPH160" s="358">
        <f t="shared" si="99"/>
        <v>0</v>
      </c>
      <c r="EPI160" s="358">
        <f t="shared" si="99"/>
        <v>0</v>
      </c>
      <c r="EPJ160" s="358">
        <f t="shared" si="99"/>
        <v>0</v>
      </c>
      <c r="EPK160" s="358">
        <f t="shared" si="99"/>
        <v>0</v>
      </c>
      <c r="EPL160" s="358">
        <f t="shared" si="99"/>
        <v>0</v>
      </c>
      <c r="EPM160" s="358">
        <f t="shared" si="99"/>
        <v>0</v>
      </c>
      <c r="EPN160" s="358">
        <f t="shared" si="99"/>
        <v>0</v>
      </c>
      <c r="EPO160" s="358">
        <f t="shared" si="99"/>
        <v>0</v>
      </c>
      <c r="EPP160" s="358">
        <f t="shared" si="99"/>
        <v>0</v>
      </c>
      <c r="EPQ160" s="358">
        <f t="shared" si="99"/>
        <v>0</v>
      </c>
      <c r="EPR160" s="358">
        <f t="shared" si="99"/>
        <v>0</v>
      </c>
      <c r="EPS160" s="358">
        <f t="shared" si="99"/>
        <v>0</v>
      </c>
      <c r="EPT160" s="358">
        <f t="shared" si="99"/>
        <v>0</v>
      </c>
      <c r="EPU160" s="358">
        <f t="shared" si="99"/>
        <v>0</v>
      </c>
      <c r="EPV160" s="358">
        <f t="shared" si="99"/>
        <v>0</v>
      </c>
      <c r="EPW160" s="358">
        <f t="shared" si="99"/>
        <v>0</v>
      </c>
      <c r="EPX160" s="358">
        <f t="shared" si="99"/>
        <v>0</v>
      </c>
      <c r="EPY160" s="358">
        <f t="shared" si="99"/>
        <v>0</v>
      </c>
      <c r="EPZ160" s="358">
        <f t="shared" si="99"/>
        <v>0</v>
      </c>
      <c r="EQA160" s="358">
        <f t="shared" si="99"/>
        <v>0</v>
      </c>
      <c r="EQB160" s="358">
        <f t="shared" si="99"/>
        <v>0</v>
      </c>
      <c r="EQC160" s="358">
        <f t="shared" si="99"/>
        <v>0</v>
      </c>
      <c r="EQD160" s="358">
        <f t="shared" si="99"/>
        <v>0</v>
      </c>
      <c r="EQE160" s="358">
        <f t="shared" si="99"/>
        <v>0</v>
      </c>
      <c r="EQF160" s="358">
        <f t="shared" si="99"/>
        <v>0</v>
      </c>
      <c r="EQG160" s="358">
        <f t="shared" si="99"/>
        <v>0</v>
      </c>
      <c r="EQH160" s="358">
        <f t="shared" si="99"/>
        <v>0</v>
      </c>
      <c r="EQI160" s="358">
        <f t="shared" si="99"/>
        <v>0</v>
      </c>
      <c r="EQJ160" s="358">
        <f t="shared" si="99"/>
        <v>0</v>
      </c>
      <c r="EQK160" s="358">
        <f t="shared" si="99"/>
        <v>0</v>
      </c>
      <c r="EQL160" s="358">
        <f t="shared" si="99"/>
        <v>0</v>
      </c>
      <c r="EQM160" s="358">
        <f t="shared" si="99"/>
        <v>0</v>
      </c>
      <c r="EQN160" s="358">
        <f t="shared" si="99"/>
        <v>0</v>
      </c>
      <c r="EQO160" s="358">
        <f t="shared" si="99"/>
        <v>0</v>
      </c>
      <c r="EQP160" s="358">
        <f t="shared" si="99"/>
        <v>0</v>
      </c>
      <c r="EQQ160" s="358">
        <f t="shared" si="99"/>
        <v>0</v>
      </c>
      <c r="EQR160" s="358">
        <f t="shared" si="99"/>
        <v>0</v>
      </c>
      <c r="EQS160" s="358">
        <f t="shared" si="99"/>
        <v>0</v>
      </c>
      <c r="EQT160" s="358">
        <f t="shared" si="99"/>
        <v>0</v>
      </c>
      <c r="EQU160" s="358">
        <f t="shared" si="99"/>
        <v>0</v>
      </c>
      <c r="EQV160" s="358">
        <f t="shared" si="99"/>
        <v>0</v>
      </c>
      <c r="EQW160" s="358">
        <f t="shared" si="99"/>
        <v>0</v>
      </c>
      <c r="EQX160" s="358">
        <f t="shared" si="99"/>
        <v>0</v>
      </c>
      <c r="EQY160" s="358">
        <f t="shared" si="99"/>
        <v>0</v>
      </c>
      <c r="EQZ160" s="358">
        <f t="shared" si="99"/>
        <v>0</v>
      </c>
      <c r="ERA160" s="358">
        <f t="shared" si="99"/>
        <v>0</v>
      </c>
      <c r="ERB160" s="358">
        <f t="shared" ref="ERB160:ETM160" si="100">ERB145*$H$83</f>
        <v>0</v>
      </c>
      <c r="ERC160" s="358">
        <f t="shared" si="100"/>
        <v>0</v>
      </c>
      <c r="ERD160" s="358">
        <f t="shared" si="100"/>
        <v>0</v>
      </c>
      <c r="ERE160" s="358">
        <f t="shared" si="100"/>
        <v>0</v>
      </c>
      <c r="ERF160" s="358">
        <f t="shared" si="100"/>
        <v>0</v>
      </c>
      <c r="ERG160" s="358">
        <f t="shared" si="100"/>
        <v>0</v>
      </c>
      <c r="ERH160" s="358">
        <f t="shared" si="100"/>
        <v>0</v>
      </c>
      <c r="ERI160" s="358">
        <f t="shared" si="100"/>
        <v>0</v>
      </c>
      <c r="ERJ160" s="358">
        <f t="shared" si="100"/>
        <v>0</v>
      </c>
      <c r="ERK160" s="358">
        <f t="shared" si="100"/>
        <v>0</v>
      </c>
      <c r="ERL160" s="358">
        <f t="shared" si="100"/>
        <v>0</v>
      </c>
      <c r="ERM160" s="358">
        <f t="shared" si="100"/>
        <v>0</v>
      </c>
      <c r="ERN160" s="358">
        <f t="shared" si="100"/>
        <v>0</v>
      </c>
      <c r="ERO160" s="358">
        <f t="shared" si="100"/>
        <v>0</v>
      </c>
      <c r="ERP160" s="358">
        <f t="shared" si="100"/>
        <v>0</v>
      </c>
      <c r="ERQ160" s="358">
        <f t="shared" si="100"/>
        <v>0</v>
      </c>
      <c r="ERR160" s="358">
        <f t="shared" si="100"/>
        <v>0</v>
      </c>
      <c r="ERS160" s="358">
        <f t="shared" si="100"/>
        <v>0</v>
      </c>
      <c r="ERT160" s="358">
        <f t="shared" si="100"/>
        <v>0</v>
      </c>
      <c r="ERU160" s="358">
        <f t="shared" si="100"/>
        <v>0</v>
      </c>
      <c r="ERV160" s="358">
        <f t="shared" si="100"/>
        <v>0</v>
      </c>
      <c r="ERW160" s="358">
        <f t="shared" si="100"/>
        <v>0</v>
      </c>
      <c r="ERX160" s="358">
        <f t="shared" si="100"/>
        <v>0</v>
      </c>
      <c r="ERY160" s="358">
        <f t="shared" si="100"/>
        <v>0</v>
      </c>
      <c r="ERZ160" s="358">
        <f t="shared" si="100"/>
        <v>0</v>
      </c>
      <c r="ESA160" s="358">
        <f t="shared" si="100"/>
        <v>0</v>
      </c>
      <c r="ESB160" s="358">
        <f t="shared" si="100"/>
        <v>0</v>
      </c>
      <c r="ESC160" s="358">
        <f t="shared" si="100"/>
        <v>0</v>
      </c>
      <c r="ESD160" s="358">
        <f t="shared" si="100"/>
        <v>0</v>
      </c>
      <c r="ESE160" s="358">
        <f t="shared" si="100"/>
        <v>0</v>
      </c>
      <c r="ESF160" s="358">
        <f t="shared" si="100"/>
        <v>0</v>
      </c>
      <c r="ESG160" s="358">
        <f t="shared" si="100"/>
        <v>0</v>
      </c>
      <c r="ESH160" s="358">
        <f t="shared" si="100"/>
        <v>0</v>
      </c>
      <c r="ESI160" s="358">
        <f t="shared" si="100"/>
        <v>0</v>
      </c>
      <c r="ESJ160" s="358">
        <f t="shared" si="100"/>
        <v>0</v>
      </c>
      <c r="ESK160" s="358">
        <f t="shared" si="100"/>
        <v>0</v>
      </c>
      <c r="ESL160" s="358">
        <f t="shared" si="100"/>
        <v>0</v>
      </c>
      <c r="ESM160" s="358">
        <f t="shared" si="100"/>
        <v>0</v>
      </c>
      <c r="ESN160" s="358">
        <f t="shared" si="100"/>
        <v>0</v>
      </c>
      <c r="ESO160" s="358">
        <f t="shared" si="100"/>
        <v>0</v>
      </c>
      <c r="ESP160" s="358">
        <f t="shared" si="100"/>
        <v>0</v>
      </c>
      <c r="ESQ160" s="358">
        <f t="shared" si="100"/>
        <v>0</v>
      </c>
      <c r="ESR160" s="358">
        <f t="shared" si="100"/>
        <v>0</v>
      </c>
      <c r="ESS160" s="358">
        <f t="shared" si="100"/>
        <v>0</v>
      </c>
      <c r="EST160" s="358">
        <f t="shared" si="100"/>
        <v>0</v>
      </c>
      <c r="ESU160" s="358">
        <f t="shared" si="100"/>
        <v>0</v>
      </c>
      <c r="ESV160" s="358">
        <f t="shared" si="100"/>
        <v>0</v>
      </c>
      <c r="ESW160" s="358">
        <f t="shared" si="100"/>
        <v>0</v>
      </c>
      <c r="ESX160" s="358">
        <f t="shared" si="100"/>
        <v>0</v>
      </c>
      <c r="ESY160" s="358">
        <f t="shared" si="100"/>
        <v>0</v>
      </c>
      <c r="ESZ160" s="358">
        <f t="shared" si="100"/>
        <v>0</v>
      </c>
      <c r="ETA160" s="358">
        <f t="shared" si="100"/>
        <v>0</v>
      </c>
      <c r="ETB160" s="358">
        <f t="shared" si="100"/>
        <v>0</v>
      </c>
      <c r="ETC160" s="358">
        <f t="shared" si="100"/>
        <v>0</v>
      </c>
      <c r="ETD160" s="358">
        <f t="shared" si="100"/>
        <v>0</v>
      </c>
      <c r="ETE160" s="358">
        <f t="shared" si="100"/>
        <v>0</v>
      </c>
      <c r="ETF160" s="358">
        <f t="shared" si="100"/>
        <v>0</v>
      </c>
      <c r="ETG160" s="358">
        <f t="shared" si="100"/>
        <v>0</v>
      </c>
      <c r="ETH160" s="358">
        <f t="shared" si="100"/>
        <v>0</v>
      </c>
      <c r="ETI160" s="358">
        <f t="shared" si="100"/>
        <v>0</v>
      </c>
      <c r="ETJ160" s="358">
        <f t="shared" si="100"/>
        <v>0</v>
      </c>
      <c r="ETK160" s="358">
        <f t="shared" si="100"/>
        <v>0</v>
      </c>
      <c r="ETL160" s="358">
        <f t="shared" si="100"/>
        <v>0</v>
      </c>
      <c r="ETM160" s="358">
        <f t="shared" si="100"/>
        <v>0</v>
      </c>
      <c r="ETN160" s="358">
        <f t="shared" ref="ETN160:EVY160" si="101">ETN145*$H$83</f>
        <v>0</v>
      </c>
      <c r="ETO160" s="358">
        <f t="shared" si="101"/>
        <v>0</v>
      </c>
      <c r="ETP160" s="358">
        <f t="shared" si="101"/>
        <v>0</v>
      </c>
      <c r="ETQ160" s="358">
        <f t="shared" si="101"/>
        <v>0</v>
      </c>
      <c r="ETR160" s="358">
        <f t="shared" si="101"/>
        <v>0</v>
      </c>
      <c r="ETS160" s="358">
        <f t="shared" si="101"/>
        <v>0</v>
      </c>
      <c r="ETT160" s="358">
        <f t="shared" si="101"/>
        <v>0</v>
      </c>
      <c r="ETU160" s="358">
        <f t="shared" si="101"/>
        <v>0</v>
      </c>
      <c r="ETV160" s="358">
        <f t="shared" si="101"/>
        <v>0</v>
      </c>
      <c r="ETW160" s="358">
        <f t="shared" si="101"/>
        <v>0</v>
      </c>
      <c r="ETX160" s="358">
        <f t="shared" si="101"/>
        <v>0</v>
      </c>
      <c r="ETY160" s="358">
        <f t="shared" si="101"/>
        <v>0</v>
      </c>
      <c r="ETZ160" s="358">
        <f t="shared" si="101"/>
        <v>0</v>
      </c>
      <c r="EUA160" s="358">
        <f t="shared" si="101"/>
        <v>0</v>
      </c>
      <c r="EUB160" s="358">
        <f t="shared" si="101"/>
        <v>0</v>
      </c>
      <c r="EUC160" s="358">
        <f t="shared" si="101"/>
        <v>0</v>
      </c>
      <c r="EUD160" s="358">
        <f t="shared" si="101"/>
        <v>0</v>
      </c>
      <c r="EUE160" s="358">
        <f t="shared" si="101"/>
        <v>0</v>
      </c>
      <c r="EUF160" s="358">
        <f t="shared" si="101"/>
        <v>0</v>
      </c>
      <c r="EUG160" s="358">
        <f t="shared" si="101"/>
        <v>0</v>
      </c>
      <c r="EUH160" s="358">
        <f t="shared" si="101"/>
        <v>0</v>
      </c>
      <c r="EUI160" s="358">
        <f t="shared" si="101"/>
        <v>0</v>
      </c>
      <c r="EUJ160" s="358">
        <f t="shared" si="101"/>
        <v>0</v>
      </c>
      <c r="EUK160" s="358">
        <f t="shared" si="101"/>
        <v>0</v>
      </c>
      <c r="EUL160" s="358">
        <f t="shared" si="101"/>
        <v>0</v>
      </c>
      <c r="EUM160" s="358">
        <f t="shared" si="101"/>
        <v>0</v>
      </c>
      <c r="EUN160" s="358">
        <f t="shared" si="101"/>
        <v>0</v>
      </c>
      <c r="EUO160" s="358">
        <f t="shared" si="101"/>
        <v>0</v>
      </c>
      <c r="EUP160" s="358">
        <f t="shared" si="101"/>
        <v>0</v>
      </c>
      <c r="EUQ160" s="358">
        <f t="shared" si="101"/>
        <v>0</v>
      </c>
      <c r="EUR160" s="358">
        <f t="shared" si="101"/>
        <v>0</v>
      </c>
      <c r="EUS160" s="358">
        <f t="shared" si="101"/>
        <v>0</v>
      </c>
      <c r="EUT160" s="358">
        <f t="shared" si="101"/>
        <v>0</v>
      </c>
      <c r="EUU160" s="358">
        <f t="shared" si="101"/>
        <v>0</v>
      </c>
      <c r="EUV160" s="358">
        <f t="shared" si="101"/>
        <v>0</v>
      </c>
      <c r="EUW160" s="358">
        <f t="shared" si="101"/>
        <v>0</v>
      </c>
      <c r="EUX160" s="358">
        <f t="shared" si="101"/>
        <v>0</v>
      </c>
      <c r="EUY160" s="358">
        <f t="shared" si="101"/>
        <v>0</v>
      </c>
      <c r="EUZ160" s="358">
        <f t="shared" si="101"/>
        <v>0</v>
      </c>
      <c r="EVA160" s="358">
        <f t="shared" si="101"/>
        <v>0</v>
      </c>
      <c r="EVB160" s="358">
        <f t="shared" si="101"/>
        <v>0</v>
      </c>
      <c r="EVC160" s="358">
        <f t="shared" si="101"/>
        <v>0</v>
      </c>
      <c r="EVD160" s="358">
        <f t="shared" si="101"/>
        <v>0</v>
      </c>
      <c r="EVE160" s="358">
        <f t="shared" si="101"/>
        <v>0</v>
      </c>
      <c r="EVF160" s="358">
        <f t="shared" si="101"/>
        <v>0</v>
      </c>
      <c r="EVG160" s="358">
        <f t="shared" si="101"/>
        <v>0</v>
      </c>
      <c r="EVH160" s="358">
        <f t="shared" si="101"/>
        <v>0</v>
      </c>
      <c r="EVI160" s="358">
        <f t="shared" si="101"/>
        <v>0</v>
      </c>
      <c r="EVJ160" s="358">
        <f t="shared" si="101"/>
        <v>0</v>
      </c>
      <c r="EVK160" s="358">
        <f t="shared" si="101"/>
        <v>0</v>
      </c>
      <c r="EVL160" s="358">
        <f t="shared" si="101"/>
        <v>0</v>
      </c>
      <c r="EVM160" s="358">
        <f t="shared" si="101"/>
        <v>0</v>
      </c>
      <c r="EVN160" s="358">
        <f t="shared" si="101"/>
        <v>0</v>
      </c>
      <c r="EVO160" s="358">
        <f t="shared" si="101"/>
        <v>0</v>
      </c>
      <c r="EVP160" s="358">
        <f t="shared" si="101"/>
        <v>0</v>
      </c>
      <c r="EVQ160" s="358">
        <f t="shared" si="101"/>
        <v>0</v>
      </c>
      <c r="EVR160" s="358">
        <f t="shared" si="101"/>
        <v>0</v>
      </c>
      <c r="EVS160" s="358">
        <f t="shared" si="101"/>
        <v>0</v>
      </c>
      <c r="EVT160" s="358">
        <f t="shared" si="101"/>
        <v>0</v>
      </c>
      <c r="EVU160" s="358">
        <f t="shared" si="101"/>
        <v>0</v>
      </c>
      <c r="EVV160" s="358">
        <f t="shared" si="101"/>
        <v>0</v>
      </c>
      <c r="EVW160" s="358">
        <f t="shared" si="101"/>
        <v>0</v>
      </c>
      <c r="EVX160" s="358">
        <f t="shared" si="101"/>
        <v>0</v>
      </c>
      <c r="EVY160" s="358">
        <f t="shared" si="101"/>
        <v>0</v>
      </c>
      <c r="EVZ160" s="358">
        <f t="shared" ref="EVZ160:EYK160" si="102">EVZ145*$H$83</f>
        <v>0</v>
      </c>
      <c r="EWA160" s="358">
        <f t="shared" si="102"/>
        <v>0</v>
      </c>
      <c r="EWB160" s="358">
        <f t="shared" si="102"/>
        <v>0</v>
      </c>
      <c r="EWC160" s="358">
        <f t="shared" si="102"/>
        <v>0</v>
      </c>
      <c r="EWD160" s="358">
        <f t="shared" si="102"/>
        <v>0</v>
      </c>
      <c r="EWE160" s="358">
        <f t="shared" si="102"/>
        <v>0</v>
      </c>
      <c r="EWF160" s="358">
        <f t="shared" si="102"/>
        <v>0</v>
      </c>
      <c r="EWG160" s="358">
        <f t="shared" si="102"/>
        <v>0</v>
      </c>
      <c r="EWH160" s="358">
        <f t="shared" si="102"/>
        <v>0</v>
      </c>
      <c r="EWI160" s="358">
        <f t="shared" si="102"/>
        <v>0</v>
      </c>
      <c r="EWJ160" s="358">
        <f t="shared" si="102"/>
        <v>0</v>
      </c>
      <c r="EWK160" s="358">
        <f t="shared" si="102"/>
        <v>0</v>
      </c>
      <c r="EWL160" s="358">
        <f t="shared" si="102"/>
        <v>0</v>
      </c>
      <c r="EWM160" s="358">
        <f t="shared" si="102"/>
        <v>0</v>
      </c>
      <c r="EWN160" s="358">
        <f t="shared" si="102"/>
        <v>0</v>
      </c>
      <c r="EWO160" s="358">
        <f t="shared" si="102"/>
        <v>0</v>
      </c>
      <c r="EWP160" s="358">
        <f t="shared" si="102"/>
        <v>0</v>
      </c>
      <c r="EWQ160" s="358">
        <f t="shared" si="102"/>
        <v>0</v>
      </c>
      <c r="EWR160" s="358">
        <f t="shared" si="102"/>
        <v>0</v>
      </c>
      <c r="EWS160" s="358">
        <f t="shared" si="102"/>
        <v>0</v>
      </c>
      <c r="EWT160" s="358">
        <f t="shared" si="102"/>
        <v>0</v>
      </c>
      <c r="EWU160" s="358">
        <f t="shared" si="102"/>
        <v>0</v>
      </c>
      <c r="EWV160" s="358">
        <f t="shared" si="102"/>
        <v>0</v>
      </c>
      <c r="EWW160" s="358">
        <f t="shared" si="102"/>
        <v>0</v>
      </c>
      <c r="EWX160" s="358">
        <f t="shared" si="102"/>
        <v>0</v>
      </c>
      <c r="EWY160" s="358">
        <f t="shared" si="102"/>
        <v>0</v>
      </c>
      <c r="EWZ160" s="358">
        <f t="shared" si="102"/>
        <v>0</v>
      </c>
      <c r="EXA160" s="358">
        <f t="shared" si="102"/>
        <v>0</v>
      </c>
      <c r="EXB160" s="358">
        <f t="shared" si="102"/>
        <v>0</v>
      </c>
      <c r="EXC160" s="358">
        <f t="shared" si="102"/>
        <v>0</v>
      </c>
      <c r="EXD160" s="358">
        <f t="shared" si="102"/>
        <v>0</v>
      </c>
      <c r="EXE160" s="358">
        <f t="shared" si="102"/>
        <v>0</v>
      </c>
      <c r="EXF160" s="358">
        <f t="shared" si="102"/>
        <v>0</v>
      </c>
      <c r="EXG160" s="358">
        <f t="shared" si="102"/>
        <v>0</v>
      </c>
      <c r="EXH160" s="358">
        <f t="shared" si="102"/>
        <v>0</v>
      </c>
      <c r="EXI160" s="358">
        <f t="shared" si="102"/>
        <v>0</v>
      </c>
      <c r="EXJ160" s="358">
        <f t="shared" si="102"/>
        <v>0</v>
      </c>
      <c r="EXK160" s="358">
        <f t="shared" si="102"/>
        <v>0</v>
      </c>
      <c r="EXL160" s="358">
        <f t="shared" si="102"/>
        <v>0</v>
      </c>
      <c r="EXM160" s="358">
        <f t="shared" si="102"/>
        <v>0</v>
      </c>
      <c r="EXN160" s="358">
        <f t="shared" si="102"/>
        <v>0</v>
      </c>
      <c r="EXO160" s="358">
        <f t="shared" si="102"/>
        <v>0</v>
      </c>
      <c r="EXP160" s="358">
        <f t="shared" si="102"/>
        <v>0</v>
      </c>
      <c r="EXQ160" s="358">
        <f t="shared" si="102"/>
        <v>0</v>
      </c>
      <c r="EXR160" s="358">
        <f t="shared" si="102"/>
        <v>0</v>
      </c>
      <c r="EXS160" s="358">
        <f t="shared" si="102"/>
        <v>0</v>
      </c>
      <c r="EXT160" s="358">
        <f t="shared" si="102"/>
        <v>0</v>
      </c>
      <c r="EXU160" s="358">
        <f t="shared" si="102"/>
        <v>0</v>
      </c>
      <c r="EXV160" s="358">
        <f t="shared" si="102"/>
        <v>0</v>
      </c>
      <c r="EXW160" s="358">
        <f t="shared" si="102"/>
        <v>0</v>
      </c>
      <c r="EXX160" s="358">
        <f t="shared" si="102"/>
        <v>0</v>
      </c>
      <c r="EXY160" s="358">
        <f t="shared" si="102"/>
        <v>0</v>
      </c>
      <c r="EXZ160" s="358">
        <f t="shared" si="102"/>
        <v>0</v>
      </c>
      <c r="EYA160" s="358">
        <f t="shared" si="102"/>
        <v>0</v>
      </c>
      <c r="EYB160" s="358">
        <f t="shared" si="102"/>
        <v>0</v>
      </c>
      <c r="EYC160" s="358">
        <f t="shared" si="102"/>
        <v>0</v>
      </c>
      <c r="EYD160" s="358">
        <f t="shared" si="102"/>
        <v>0</v>
      </c>
      <c r="EYE160" s="358">
        <f t="shared" si="102"/>
        <v>0</v>
      </c>
      <c r="EYF160" s="358">
        <f t="shared" si="102"/>
        <v>0</v>
      </c>
      <c r="EYG160" s="358">
        <f t="shared" si="102"/>
        <v>0</v>
      </c>
      <c r="EYH160" s="358">
        <f t="shared" si="102"/>
        <v>0</v>
      </c>
      <c r="EYI160" s="358">
        <f t="shared" si="102"/>
        <v>0</v>
      </c>
      <c r="EYJ160" s="358">
        <f t="shared" si="102"/>
        <v>0</v>
      </c>
      <c r="EYK160" s="358">
        <f t="shared" si="102"/>
        <v>0</v>
      </c>
      <c r="EYL160" s="358">
        <f t="shared" ref="EYL160:FAW160" si="103">EYL145*$H$83</f>
        <v>0</v>
      </c>
      <c r="EYM160" s="358">
        <f t="shared" si="103"/>
        <v>0</v>
      </c>
      <c r="EYN160" s="358">
        <f t="shared" si="103"/>
        <v>0</v>
      </c>
      <c r="EYO160" s="358">
        <f t="shared" si="103"/>
        <v>0</v>
      </c>
      <c r="EYP160" s="358">
        <f t="shared" si="103"/>
        <v>0</v>
      </c>
      <c r="EYQ160" s="358">
        <f t="shared" si="103"/>
        <v>0</v>
      </c>
      <c r="EYR160" s="358">
        <f t="shared" si="103"/>
        <v>0</v>
      </c>
      <c r="EYS160" s="358">
        <f t="shared" si="103"/>
        <v>0</v>
      </c>
      <c r="EYT160" s="358">
        <f t="shared" si="103"/>
        <v>0</v>
      </c>
      <c r="EYU160" s="358">
        <f t="shared" si="103"/>
        <v>0</v>
      </c>
      <c r="EYV160" s="358">
        <f t="shared" si="103"/>
        <v>0</v>
      </c>
      <c r="EYW160" s="358">
        <f t="shared" si="103"/>
        <v>0</v>
      </c>
      <c r="EYX160" s="358">
        <f t="shared" si="103"/>
        <v>0</v>
      </c>
      <c r="EYY160" s="358">
        <f t="shared" si="103"/>
        <v>0</v>
      </c>
      <c r="EYZ160" s="358">
        <f t="shared" si="103"/>
        <v>0</v>
      </c>
      <c r="EZA160" s="358">
        <f t="shared" si="103"/>
        <v>0</v>
      </c>
      <c r="EZB160" s="358">
        <f t="shared" si="103"/>
        <v>0</v>
      </c>
      <c r="EZC160" s="358">
        <f t="shared" si="103"/>
        <v>0</v>
      </c>
      <c r="EZD160" s="358">
        <f t="shared" si="103"/>
        <v>0</v>
      </c>
      <c r="EZE160" s="358">
        <f t="shared" si="103"/>
        <v>0</v>
      </c>
      <c r="EZF160" s="358">
        <f t="shared" si="103"/>
        <v>0</v>
      </c>
      <c r="EZG160" s="358">
        <f t="shared" si="103"/>
        <v>0</v>
      </c>
      <c r="EZH160" s="358">
        <f t="shared" si="103"/>
        <v>0</v>
      </c>
      <c r="EZI160" s="358">
        <f t="shared" si="103"/>
        <v>0</v>
      </c>
      <c r="EZJ160" s="358">
        <f t="shared" si="103"/>
        <v>0</v>
      </c>
      <c r="EZK160" s="358">
        <f t="shared" si="103"/>
        <v>0</v>
      </c>
      <c r="EZL160" s="358">
        <f t="shared" si="103"/>
        <v>0</v>
      </c>
      <c r="EZM160" s="358">
        <f t="shared" si="103"/>
        <v>0</v>
      </c>
      <c r="EZN160" s="358">
        <f t="shared" si="103"/>
        <v>0</v>
      </c>
      <c r="EZO160" s="358">
        <f t="shared" si="103"/>
        <v>0</v>
      </c>
      <c r="EZP160" s="358">
        <f t="shared" si="103"/>
        <v>0</v>
      </c>
      <c r="EZQ160" s="358">
        <f t="shared" si="103"/>
        <v>0</v>
      </c>
      <c r="EZR160" s="358">
        <f t="shared" si="103"/>
        <v>0</v>
      </c>
      <c r="EZS160" s="358">
        <f t="shared" si="103"/>
        <v>0</v>
      </c>
      <c r="EZT160" s="358">
        <f t="shared" si="103"/>
        <v>0</v>
      </c>
      <c r="EZU160" s="358">
        <f t="shared" si="103"/>
        <v>0</v>
      </c>
      <c r="EZV160" s="358">
        <f t="shared" si="103"/>
        <v>0</v>
      </c>
      <c r="EZW160" s="358">
        <f t="shared" si="103"/>
        <v>0</v>
      </c>
      <c r="EZX160" s="358">
        <f t="shared" si="103"/>
        <v>0</v>
      </c>
      <c r="EZY160" s="358">
        <f t="shared" si="103"/>
        <v>0</v>
      </c>
      <c r="EZZ160" s="358">
        <f t="shared" si="103"/>
        <v>0</v>
      </c>
      <c r="FAA160" s="358">
        <f t="shared" si="103"/>
        <v>0</v>
      </c>
      <c r="FAB160" s="358">
        <f t="shared" si="103"/>
        <v>0</v>
      </c>
      <c r="FAC160" s="358">
        <f t="shared" si="103"/>
        <v>0</v>
      </c>
      <c r="FAD160" s="358">
        <f t="shared" si="103"/>
        <v>0</v>
      </c>
      <c r="FAE160" s="358">
        <f t="shared" si="103"/>
        <v>0</v>
      </c>
      <c r="FAF160" s="358">
        <f t="shared" si="103"/>
        <v>0</v>
      </c>
      <c r="FAG160" s="358">
        <f t="shared" si="103"/>
        <v>0</v>
      </c>
      <c r="FAH160" s="358">
        <f t="shared" si="103"/>
        <v>0</v>
      </c>
      <c r="FAI160" s="358">
        <f t="shared" si="103"/>
        <v>0</v>
      </c>
      <c r="FAJ160" s="358">
        <f t="shared" si="103"/>
        <v>0</v>
      </c>
      <c r="FAK160" s="358">
        <f t="shared" si="103"/>
        <v>0</v>
      </c>
      <c r="FAL160" s="358">
        <f t="shared" si="103"/>
        <v>0</v>
      </c>
      <c r="FAM160" s="358">
        <f t="shared" si="103"/>
        <v>0</v>
      </c>
      <c r="FAN160" s="358">
        <f t="shared" si="103"/>
        <v>0</v>
      </c>
      <c r="FAO160" s="358">
        <f t="shared" si="103"/>
        <v>0</v>
      </c>
      <c r="FAP160" s="358">
        <f t="shared" si="103"/>
        <v>0</v>
      </c>
      <c r="FAQ160" s="358">
        <f t="shared" si="103"/>
        <v>0</v>
      </c>
      <c r="FAR160" s="358">
        <f t="shared" si="103"/>
        <v>0</v>
      </c>
      <c r="FAS160" s="358">
        <f t="shared" si="103"/>
        <v>0</v>
      </c>
      <c r="FAT160" s="358">
        <f t="shared" si="103"/>
        <v>0</v>
      </c>
      <c r="FAU160" s="358">
        <f t="shared" si="103"/>
        <v>0</v>
      </c>
      <c r="FAV160" s="358">
        <f t="shared" si="103"/>
        <v>0</v>
      </c>
      <c r="FAW160" s="358">
        <f t="shared" si="103"/>
        <v>0</v>
      </c>
      <c r="FAX160" s="358">
        <f t="shared" ref="FAX160:FDI160" si="104">FAX145*$H$83</f>
        <v>0</v>
      </c>
      <c r="FAY160" s="358">
        <f t="shared" si="104"/>
        <v>0</v>
      </c>
      <c r="FAZ160" s="358">
        <f t="shared" si="104"/>
        <v>0</v>
      </c>
      <c r="FBA160" s="358">
        <f t="shared" si="104"/>
        <v>0</v>
      </c>
      <c r="FBB160" s="358">
        <f t="shared" si="104"/>
        <v>0</v>
      </c>
      <c r="FBC160" s="358">
        <f t="shared" si="104"/>
        <v>0</v>
      </c>
      <c r="FBD160" s="358">
        <f t="shared" si="104"/>
        <v>0</v>
      </c>
      <c r="FBE160" s="358">
        <f t="shared" si="104"/>
        <v>0</v>
      </c>
      <c r="FBF160" s="358">
        <f t="shared" si="104"/>
        <v>0</v>
      </c>
      <c r="FBG160" s="358">
        <f t="shared" si="104"/>
        <v>0</v>
      </c>
      <c r="FBH160" s="358">
        <f t="shared" si="104"/>
        <v>0</v>
      </c>
      <c r="FBI160" s="358">
        <f t="shared" si="104"/>
        <v>0</v>
      </c>
      <c r="FBJ160" s="358">
        <f t="shared" si="104"/>
        <v>0</v>
      </c>
      <c r="FBK160" s="358">
        <f t="shared" si="104"/>
        <v>0</v>
      </c>
      <c r="FBL160" s="358">
        <f t="shared" si="104"/>
        <v>0</v>
      </c>
      <c r="FBM160" s="358">
        <f t="shared" si="104"/>
        <v>0</v>
      </c>
      <c r="FBN160" s="358">
        <f t="shared" si="104"/>
        <v>0</v>
      </c>
      <c r="FBO160" s="358">
        <f t="shared" si="104"/>
        <v>0</v>
      </c>
      <c r="FBP160" s="358">
        <f t="shared" si="104"/>
        <v>0</v>
      </c>
      <c r="FBQ160" s="358">
        <f t="shared" si="104"/>
        <v>0</v>
      </c>
      <c r="FBR160" s="358">
        <f t="shared" si="104"/>
        <v>0</v>
      </c>
      <c r="FBS160" s="358">
        <f t="shared" si="104"/>
        <v>0</v>
      </c>
      <c r="FBT160" s="358">
        <f t="shared" si="104"/>
        <v>0</v>
      </c>
      <c r="FBU160" s="358">
        <f t="shared" si="104"/>
        <v>0</v>
      </c>
      <c r="FBV160" s="358">
        <f t="shared" si="104"/>
        <v>0</v>
      </c>
      <c r="FBW160" s="358">
        <f t="shared" si="104"/>
        <v>0</v>
      </c>
      <c r="FBX160" s="358">
        <f t="shared" si="104"/>
        <v>0</v>
      </c>
      <c r="FBY160" s="358">
        <f t="shared" si="104"/>
        <v>0</v>
      </c>
      <c r="FBZ160" s="358">
        <f t="shared" si="104"/>
        <v>0</v>
      </c>
      <c r="FCA160" s="358">
        <f t="shared" si="104"/>
        <v>0</v>
      </c>
      <c r="FCB160" s="358">
        <f t="shared" si="104"/>
        <v>0</v>
      </c>
      <c r="FCC160" s="358">
        <f t="shared" si="104"/>
        <v>0</v>
      </c>
      <c r="FCD160" s="358">
        <f t="shared" si="104"/>
        <v>0</v>
      </c>
      <c r="FCE160" s="358">
        <f t="shared" si="104"/>
        <v>0</v>
      </c>
      <c r="FCF160" s="358">
        <f t="shared" si="104"/>
        <v>0</v>
      </c>
      <c r="FCG160" s="358">
        <f t="shared" si="104"/>
        <v>0</v>
      </c>
      <c r="FCH160" s="358">
        <f t="shared" si="104"/>
        <v>0</v>
      </c>
      <c r="FCI160" s="358">
        <f t="shared" si="104"/>
        <v>0</v>
      </c>
      <c r="FCJ160" s="358">
        <f t="shared" si="104"/>
        <v>0</v>
      </c>
      <c r="FCK160" s="358">
        <f t="shared" si="104"/>
        <v>0</v>
      </c>
      <c r="FCL160" s="358">
        <f t="shared" si="104"/>
        <v>0</v>
      </c>
      <c r="FCM160" s="358">
        <f t="shared" si="104"/>
        <v>0</v>
      </c>
      <c r="FCN160" s="358">
        <f t="shared" si="104"/>
        <v>0</v>
      </c>
      <c r="FCO160" s="358">
        <f t="shared" si="104"/>
        <v>0</v>
      </c>
      <c r="FCP160" s="358">
        <f t="shared" si="104"/>
        <v>0</v>
      </c>
      <c r="FCQ160" s="358">
        <f t="shared" si="104"/>
        <v>0</v>
      </c>
      <c r="FCR160" s="358">
        <f t="shared" si="104"/>
        <v>0</v>
      </c>
      <c r="FCS160" s="358">
        <f t="shared" si="104"/>
        <v>0</v>
      </c>
      <c r="FCT160" s="358">
        <f t="shared" si="104"/>
        <v>0</v>
      </c>
      <c r="FCU160" s="358">
        <f t="shared" si="104"/>
        <v>0</v>
      </c>
      <c r="FCV160" s="358">
        <f t="shared" si="104"/>
        <v>0</v>
      </c>
      <c r="FCW160" s="358">
        <f t="shared" si="104"/>
        <v>0</v>
      </c>
      <c r="FCX160" s="358">
        <f t="shared" si="104"/>
        <v>0</v>
      </c>
      <c r="FCY160" s="358">
        <f t="shared" si="104"/>
        <v>0</v>
      </c>
      <c r="FCZ160" s="358">
        <f t="shared" si="104"/>
        <v>0</v>
      </c>
      <c r="FDA160" s="358">
        <f t="shared" si="104"/>
        <v>0</v>
      </c>
      <c r="FDB160" s="358">
        <f t="shared" si="104"/>
        <v>0</v>
      </c>
      <c r="FDC160" s="358">
        <f t="shared" si="104"/>
        <v>0</v>
      </c>
      <c r="FDD160" s="358">
        <f t="shared" si="104"/>
        <v>0</v>
      </c>
      <c r="FDE160" s="358">
        <f t="shared" si="104"/>
        <v>0</v>
      </c>
      <c r="FDF160" s="358">
        <f t="shared" si="104"/>
        <v>0</v>
      </c>
      <c r="FDG160" s="358">
        <f t="shared" si="104"/>
        <v>0</v>
      </c>
      <c r="FDH160" s="358">
        <f t="shared" si="104"/>
        <v>0</v>
      </c>
      <c r="FDI160" s="358">
        <f t="shared" si="104"/>
        <v>0</v>
      </c>
      <c r="FDJ160" s="358">
        <f t="shared" ref="FDJ160:FFU160" si="105">FDJ145*$H$83</f>
        <v>0</v>
      </c>
      <c r="FDK160" s="358">
        <f t="shared" si="105"/>
        <v>0</v>
      </c>
      <c r="FDL160" s="358">
        <f t="shared" si="105"/>
        <v>0</v>
      </c>
      <c r="FDM160" s="358">
        <f t="shared" si="105"/>
        <v>0</v>
      </c>
      <c r="FDN160" s="358">
        <f t="shared" si="105"/>
        <v>0</v>
      </c>
      <c r="FDO160" s="358">
        <f t="shared" si="105"/>
        <v>0</v>
      </c>
      <c r="FDP160" s="358">
        <f t="shared" si="105"/>
        <v>0</v>
      </c>
      <c r="FDQ160" s="358">
        <f t="shared" si="105"/>
        <v>0</v>
      </c>
      <c r="FDR160" s="358">
        <f t="shared" si="105"/>
        <v>0</v>
      </c>
      <c r="FDS160" s="358">
        <f t="shared" si="105"/>
        <v>0</v>
      </c>
      <c r="FDT160" s="358">
        <f t="shared" si="105"/>
        <v>0</v>
      </c>
      <c r="FDU160" s="358">
        <f t="shared" si="105"/>
        <v>0</v>
      </c>
      <c r="FDV160" s="358">
        <f t="shared" si="105"/>
        <v>0</v>
      </c>
      <c r="FDW160" s="358">
        <f t="shared" si="105"/>
        <v>0</v>
      </c>
      <c r="FDX160" s="358">
        <f t="shared" si="105"/>
        <v>0</v>
      </c>
      <c r="FDY160" s="358">
        <f t="shared" si="105"/>
        <v>0</v>
      </c>
      <c r="FDZ160" s="358">
        <f t="shared" si="105"/>
        <v>0</v>
      </c>
      <c r="FEA160" s="358">
        <f t="shared" si="105"/>
        <v>0</v>
      </c>
      <c r="FEB160" s="358">
        <f t="shared" si="105"/>
        <v>0</v>
      </c>
      <c r="FEC160" s="358">
        <f t="shared" si="105"/>
        <v>0</v>
      </c>
      <c r="FED160" s="358">
        <f t="shared" si="105"/>
        <v>0</v>
      </c>
      <c r="FEE160" s="358">
        <f t="shared" si="105"/>
        <v>0</v>
      </c>
      <c r="FEF160" s="358">
        <f t="shared" si="105"/>
        <v>0</v>
      </c>
      <c r="FEG160" s="358">
        <f t="shared" si="105"/>
        <v>0</v>
      </c>
      <c r="FEH160" s="358">
        <f t="shared" si="105"/>
        <v>0</v>
      </c>
      <c r="FEI160" s="358">
        <f t="shared" si="105"/>
        <v>0</v>
      </c>
      <c r="FEJ160" s="358">
        <f t="shared" si="105"/>
        <v>0</v>
      </c>
      <c r="FEK160" s="358">
        <f t="shared" si="105"/>
        <v>0</v>
      </c>
      <c r="FEL160" s="358">
        <f t="shared" si="105"/>
        <v>0</v>
      </c>
      <c r="FEM160" s="358">
        <f t="shared" si="105"/>
        <v>0</v>
      </c>
      <c r="FEN160" s="358">
        <f t="shared" si="105"/>
        <v>0</v>
      </c>
      <c r="FEO160" s="358">
        <f t="shared" si="105"/>
        <v>0</v>
      </c>
      <c r="FEP160" s="358">
        <f t="shared" si="105"/>
        <v>0</v>
      </c>
      <c r="FEQ160" s="358">
        <f t="shared" si="105"/>
        <v>0</v>
      </c>
      <c r="FER160" s="358">
        <f t="shared" si="105"/>
        <v>0</v>
      </c>
      <c r="FES160" s="358">
        <f t="shared" si="105"/>
        <v>0</v>
      </c>
      <c r="FET160" s="358">
        <f t="shared" si="105"/>
        <v>0</v>
      </c>
      <c r="FEU160" s="358">
        <f t="shared" si="105"/>
        <v>0</v>
      </c>
      <c r="FEV160" s="358">
        <f t="shared" si="105"/>
        <v>0</v>
      </c>
      <c r="FEW160" s="358">
        <f t="shared" si="105"/>
        <v>0</v>
      </c>
      <c r="FEX160" s="358">
        <f t="shared" si="105"/>
        <v>0</v>
      </c>
      <c r="FEY160" s="358">
        <f t="shared" si="105"/>
        <v>0</v>
      </c>
      <c r="FEZ160" s="358">
        <f t="shared" si="105"/>
        <v>0</v>
      </c>
      <c r="FFA160" s="358">
        <f t="shared" si="105"/>
        <v>0</v>
      </c>
      <c r="FFB160" s="358">
        <f t="shared" si="105"/>
        <v>0</v>
      </c>
      <c r="FFC160" s="358">
        <f t="shared" si="105"/>
        <v>0</v>
      </c>
      <c r="FFD160" s="358">
        <f t="shared" si="105"/>
        <v>0</v>
      </c>
      <c r="FFE160" s="358">
        <f t="shared" si="105"/>
        <v>0</v>
      </c>
      <c r="FFF160" s="358">
        <f t="shared" si="105"/>
        <v>0</v>
      </c>
      <c r="FFG160" s="358">
        <f t="shared" si="105"/>
        <v>0</v>
      </c>
      <c r="FFH160" s="358">
        <f t="shared" si="105"/>
        <v>0</v>
      </c>
      <c r="FFI160" s="358">
        <f t="shared" si="105"/>
        <v>0</v>
      </c>
      <c r="FFJ160" s="358">
        <f t="shared" si="105"/>
        <v>0</v>
      </c>
      <c r="FFK160" s="358">
        <f t="shared" si="105"/>
        <v>0</v>
      </c>
      <c r="FFL160" s="358">
        <f t="shared" si="105"/>
        <v>0</v>
      </c>
      <c r="FFM160" s="358">
        <f t="shared" si="105"/>
        <v>0</v>
      </c>
      <c r="FFN160" s="358">
        <f t="shared" si="105"/>
        <v>0</v>
      </c>
      <c r="FFO160" s="358">
        <f t="shared" si="105"/>
        <v>0</v>
      </c>
      <c r="FFP160" s="358">
        <f t="shared" si="105"/>
        <v>0</v>
      </c>
      <c r="FFQ160" s="358">
        <f t="shared" si="105"/>
        <v>0</v>
      </c>
      <c r="FFR160" s="358">
        <f t="shared" si="105"/>
        <v>0</v>
      </c>
      <c r="FFS160" s="358">
        <f t="shared" si="105"/>
        <v>0</v>
      </c>
      <c r="FFT160" s="358">
        <f t="shared" si="105"/>
        <v>0</v>
      </c>
      <c r="FFU160" s="358">
        <f t="shared" si="105"/>
        <v>0</v>
      </c>
      <c r="FFV160" s="358">
        <f t="shared" ref="FFV160:FIG160" si="106">FFV145*$H$83</f>
        <v>0</v>
      </c>
      <c r="FFW160" s="358">
        <f t="shared" si="106"/>
        <v>0</v>
      </c>
      <c r="FFX160" s="358">
        <f t="shared" si="106"/>
        <v>0</v>
      </c>
      <c r="FFY160" s="358">
        <f t="shared" si="106"/>
        <v>0</v>
      </c>
      <c r="FFZ160" s="358">
        <f t="shared" si="106"/>
        <v>0</v>
      </c>
      <c r="FGA160" s="358">
        <f t="shared" si="106"/>
        <v>0</v>
      </c>
      <c r="FGB160" s="358">
        <f t="shared" si="106"/>
        <v>0</v>
      </c>
      <c r="FGC160" s="358">
        <f t="shared" si="106"/>
        <v>0</v>
      </c>
      <c r="FGD160" s="358">
        <f t="shared" si="106"/>
        <v>0</v>
      </c>
      <c r="FGE160" s="358">
        <f t="shared" si="106"/>
        <v>0</v>
      </c>
      <c r="FGF160" s="358">
        <f t="shared" si="106"/>
        <v>0</v>
      </c>
      <c r="FGG160" s="358">
        <f t="shared" si="106"/>
        <v>0</v>
      </c>
      <c r="FGH160" s="358">
        <f t="shared" si="106"/>
        <v>0</v>
      </c>
      <c r="FGI160" s="358">
        <f t="shared" si="106"/>
        <v>0</v>
      </c>
      <c r="FGJ160" s="358">
        <f t="shared" si="106"/>
        <v>0</v>
      </c>
      <c r="FGK160" s="358">
        <f t="shared" si="106"/>
        <v>0</v>
      </c>
      <c r="FGL160" s="358">
        <f t="shared" si="106"/>
        <v>0</v>
      </c>
      <c r="FGM160" s="358">
        <f t="shared" si="106"/>
        <v>0</v>
      </c>
      <c r="FGN160" s="358">
        <f t="shared" si="106"/>
        <v>0</v>
      </c>
      <c r="FGO160" s="358">
        <f t="shared" si="106"/>
        <v>0</v>
      </c>
      <c r="FGP160" s="358">
        <f t="shared" si="106"/>
        <v>0</v>
      </c>
      <c r="FGQ160" s="358">
        <f t="shared" si="106"/>
        <v>0</v>
      </c>
      <c r="FGR160" s="358">
        <f t="shared" si="106"/>
        <v>0</v>
      </c>
      <c r="FGS160" s="358">
        <f t="shared" si="106"/>
        <v>0</v>
      </c>
      <c r="FGT160" s="358">
        <f t="shared" si="106"/>
        <v>0</v>
      </c>
      <c r="FGU160" s="358">
        <f t="shared" si="106"/>
        <v>0</v>
      </c>
      <c r="FGV160" s="358">
        <f t="shared" si="106"/>
        <v>0</v>
      </c>
      <c r="FGW160" s="358">
        <f t="shared" si="106"/>
        <v>0</v>
      </c>
      <c r="FGX160" s="358">
        <f t="shared" si="106"/>
        <v>0</v>
      </c>
      <c r="FGY160" s="358">
        <f t="shared" si="106"/>
        <v>0</v>
      </c>
      <c r="FGZ160" s="358">
        <f t="shared" si="106"/>
        <v>0</v>
      </c>
      <c r="FHA160" s="358">
        <f t="shared" si="106"/>
        <v>0</v>
      </c>
      <c r="FHB160" s="358">
        <f t="shared" si="106"/>
        <v>0</v>
      </c>
      <c r="FHC160" s="358">
        <f t="shared" si="106"/>
        <v>0</v>
      </c>
      <c r="FHD160" s="358">
        <f t="shared" si="106"/>
        <v>0</v>
      </c>
      <c r="FHE160" s="358">
        <f t="shared" si="106"/>
        <v>0</v>
      </c>
      <c r="FHF160" s="358">
        <f t="shared" si="106"/>
        <v>0</v>
      </c>
      <c r="FHG160" s="358">
        <f t="shared" si="106"/>
        <v>0</v>
      </c>
      <c r="FHH160" s="358">
        <f t="shared" si="106"/>
        <v>0</v>
      </c>
      <c r="FHI160" s="358">
        <f t="shared" si="106"/>
        <v>0</v>
      </c>
      <c r="FHJ160" s="358">
        <f t="shared" si="106"/>
        <v>0</v>
      </c>
      <c r="FHK160" s="358">
        <f t="shared" si="106"/>
        <v>0</v>
      </c>
      <c r="FHL160" s="358">
        <f t="shared" si="106"/>
        <v>0</v>
      </c>
      <c r="FHM160" s="358">
        <f t="shared" si="106"/>
        <v>0</v>
      </c>
      <c r="FHN160" s="358">
        <f t="shared" si="106"/>
        <v>0</v>
      </c>
      <c r="FHO160" s="358">
        <f t="shared" si="106"/>
        <v>0</v>
      </c>
      <c r="FHP160" s="358">
        <f t="shared" si="106"/>
        <v>0</v>
      </c>
      <c r="FHQ160" s="358">
        <f t="shared" si="106"/>
        <v>0</v>
      </c>
      <c r="FHR160" s="358">
        <f t="shared" si="106"/>
        <v>0</v>
      </c>
      <c r="FHS160" s="358">
        <f t="shared" si="106"/>
        <v>0</v>
      </c>
      <c r="FHT160" s="358">
        <f t="shared" si="106"/>
        <v>0</v>
      </c>
      <c r="FHU160" s="358">
        <f t="shared" si="106"/>
        <v>0</v>
      </c>
      <c r="FHV160" s="358">
        <f t="shared" si="106"/>
        <v>0</v>
      </c>
      <c r="FHW160" s="358">
        <f t="shared" si="106"/>
        <v>0</v>
      </c>
      <c r="FHX160" s="358">
        <f t="shared" si="106"/>
        <v>0</v>
      </c>
      <c r="FHY160" s="358">
        <f t="shared" si="106"/>
        <v>0</v>
      </c>
      <c r="FHZ160" s="358">
        <f t="shared" si="106"/>
        <v>0</v>
      </c>
      <c r="FIA160" s="358">
        <f t="shared" si="106"/>
        <v>0</v>
      </c>
      <c r="FIB160" s="358">
        <f t="shared" si="106"/>
        <v>0</v>
      </c>
      <c r="FIC160" s="358">
        <f t="shared" si="106"/>
        <v>0</v>
      </c>
      <c r="FID160" s="358">
        <f t="shared" si="106"/>
        <v>0</v>
      </c>
      <c r="FIE160" s="358">
        <f t="shared" si="106"/>
        <v>0</v>
      </c>
      <c r="FIF160" s="358">
        <f t="shared" si="106"/>
        <v>0</v>
      </c>
      <c r="FIG160" s="358">
        <f t="shared" si="106"/>
        <v>0</v>
      </c>
      <c r="FIH160" s="358">
        <f t="shared" ref="FIH160:FKS160" si="107">FIH145*$H$83</f>
        <v>0</v>
      </c>
      <c r="FII160" s="358">
        <f t="shared" si="107"/>
        <v>0</v>
      </c>
      <c r="FIJ160" s="358">
        <f t="shared" si="107"/>
        <v>0</v>
      </c>
      <c r="FIK160" s="358">
        <f t="shared" si="107"/>
        <v>0</v>
      </c>
      <c r="FIL160" s="358">
        <f t="shared" si="107"/>
        <v>0</v>
      </c>
      <c r="FIM160" s="358">
        <f t="shared" si="107"/>
        <v>0</v>
      </c>
      <c r="FIN160" s="358">
        <f t="shared" si="107"/>
        <v>0</v>
      </c>
      <c r="FIO160" s="358">
        <f t="shared" si="107"/>
        <v>0</v>
      </c>
      <c r="FIP160" s="358">
        <f t="shared" si="107"/>
        <v>0</v>
      </c>
      <c r="FIQ160" s="358">
        <f t="shared" si="107"/>
        <v>0</v>
      </c>
      <c r="FIR160" s="358">
        <f t="shared" si="107"/>
        <v>0</v>
      </c>
      <c r="FIS160" s="358">
        <f t="shared" si="107"/>
        <v>0</v>
      </c>
      <c r="FIT160" s="358">
        <f t="shared" si="107"/>
        <v>0</v>
      </c>
      <c r="FIU160" s="358">
        <f t="shared" si="107"/>
        <v>0</v>
      </c>
      <c r="FIV160" s="358">
        <f t="shared" si="107"/>
        <v>0</v>
      </c>
      <c r="FIW160" s="358">
        <f t="shared" si="107"/>
        <v>0</v>
      </c>
      <c r="FIX160" s="358">
        <f t="shared" si="107"/>
        <v>0</v>
      </c>
      <c r="FIY160" s="358">
        <f t="shared" si="107"/>
        <v>0</v>
      </c>
      <c r="FIZ160" s="358">
        <f t="shared" si="107"/>
        <v>0</v>
      </c>
      <c r="FJA160" s="358">
        <f t="shared" si="107"/>
        <v>0</v>
      </c>
      <c r="FJB160" s="358">
        <f t="shared" si="107"/>
        <v>0</v>
      </c>
      <c r="FJC160" s="358">
        <f t="shared" si="107"/>
        <v>0</v>
      </c>
      <c r="FJD160" s="358">
        <f t="shared" si="107"/>
        <v>0</v>
      </c>
      <c r="FJE160" s="358">
        <f t="shared" si="107"/>
        <v>0</v>
      </c>
      <c r="FJF160" s="358">
        <f t="shared" si="107"/>
        <v>0</v>
      </c>
      <c r="FJG160" s="358">
        <f t="shared" si="107"/>
        <v>0</v>
      </c>
      <c r="FJH160" s="358">
        <f t="shared" si="107"/>
        <v>0</v>
      </c>
      <c r="FJI160" s="358">
        <f t="shared" si="107"/>
        <v>0</v>
      </c>
      <c r="FJJ160" s="358">
        <f t="shared" si="107"/>
        <v>0</v>
      </c>
      <c r="FJK160" s="358">
        <f t="shared" si="107"/>
        <v>0</v>
      </c>
      <c r="FJL160" s="358">
        <f t="shared" si="107"/>
        <v>0</v>
      </c>
      <c r="FJM160" s="358">
        <f t="shared" si="107"/>
        <v>0</v>
      </c>
      <c r="FJN160" s="358">
        <f t="shared" si="107"/>
        <v>0</v>
      </c>
      <c r="FJO160" s="358">
        <f t="shared" si="107"/>
        <v>0</v>
      </c>
      <c r="FJP160" s="358">
        <f t="shared" si="107"/>
        <v>0</v>
      </c>
      <c r="FJQ160" s="358">
        <f t="shared" si="107"/>
        <v>0</v>
      </c>
      <c r="FJR160" s="358">
        <f t="shared" si="107"/>
        <v>0</v>
      </c>
      <c r="FJS160" s="358">
        <f t="shared" si="107"/>
        <v>0</v>
      </c>
      <c r="FJT160" s="358">
        <f t="shared" si="107"/>
        <v>0</v>
      </c>
      <c r="FJU160" s="358">
        <f t="shared" si="107"/>
        <v>0</v>
      </c>
      <c r="FJV160" s="358">
        <f t="shared" si="107"/>
        <v>0</v>
      </c>
      <c r="FJW160" s="358">
        <f t="shared" si="107"/>
        <v>0</v>
      </c>
      <c r="FJX160" s="358">
        <f t="shared" si="107"/>
        <v>0</v>
      </c>
      <c r="FJY160" s="358">
        <f t="shared" si="107"/>
        <v>0</v>
      </c>
      <c r="FJZ160" s="358">
        <f t="shared" si="107"/>
        <v>0</v>
      </c>
      <c r="FKA160" s="358">
        <f t="shared" si="107"/>
        <v>0</v>
      </c>
      <c r="FKB160" s="358">
        <f t="shared" si="107"/>
        <v>0</v>
      </c>
      <c r="FKC160" s="358">
        <f t="shared" si="107"/>
        <v>0</v>
      </c>
      <c r="FKD160" s="358">
        <f t="shared" si="107"/>
        <v>0</v>
      </c>
      <c r="FKE160" s="358">
        <f t="shared" si="107"/>
        <v>0</v>
      </c>
      <c r="FKF160" s="358">
        <f t="shared" si="107"/>
        <v>0</v>
      </c>
      <c r="FKG160" s="358">
        <f t="shared" si="107"/>
        <v>0</v>
      </c>
      <c r="FKH160" s="358">
        <f t="shared" si="107"/>
        <v>0</v>
      </c>
      <c r="FKI160" s="358">
        <f t="shared" si="107"/>
        <v>0</v>
      </c>
      <c r="FKJ160" s="358">
        <f t="shared" si="107"/>
        <v>0</v>
      </c>
      <c r="FKK160" s="358">
        <f t="shared" si="107"/>
        <v>0</v>
      </c>
      <c r="FKL160" s="358">
        <f t="shared" si="107"/>
        <v>0</v>
      </c>
      <c r="FKM160" s="358">
        <f t="shared" si="107"/>
        <v>0</v>
      </c>
      <c r="FKN160" s="358">
        <f t="shared" si="107"/>
        <v>0</v>
      </c>
      <c r="FKO160" s="358">
        <f t="shared" si="107"/>
        <v>0</v>
      </c>
      <c r="FKP160" s="358">
        <f t="shared" si="107"/>
        <v>0</v>
      </c>
      <c r="FKQ160" s="358">
        <f t="shared" si="107"/>
        <v>0</v>
      </c>
      <c r="FKR160" s="358">
        <f t="shared" si="107"/>
        <v>0</v>
      </c>
      <c r="FKS160" s="358">
        <f t="shared" si="107"/>
        <v>0</v>
      </c>
      <c r="FKT160" s="358">
        <f t="shared" ref="FKT160:FNE160" si="108">FKT145*$H$83</f>
        <v>0</v>
      </c>
      <c r="FKU160" s="358">
        <f t="shared" si="108"/>
        <v>0</v>
      </c>
      <c r="FKV160" s="358">
        <f t="shared" si="108"/>
        <v>0</v>
      </c>
      <c r="FKW160" s="358">
        <f t="shared" si="108"/>
        <v>0</v>
      </c>
      <c r="FKX160" s="358">
        <f t="shared" si="108"/>
        <v>0</v>
      </c>
      <c r="FKY160" s="358">
        <f t="shared" si="108"/>
        <v>0</v>
      </c>
      <c r="FKZ160" s="358">
        <f t="shared" si="108"/>
        <v>0</v>
      </c>
      <c r="FLA160" s="358">
        <f t="shared" si="108"/>
        <v>0</v>
      </c>
      <c r="FLB160" s="358">
        <f t="shared" si="108"/>
        <v>0</v>
      </c>
      <c r="FLC160" s="358">
        <f t="shared" si="108"/>
        <v>0</v>
      </c>
      <c r="FLD160" s="358">
        <f t="shared" si="108"/>
        <v>0</v>
      </c>
      <c r="FLE160" s="358">
        <f t="shared" si="108"/>
        <v>0</v>
      </c>
      <c r="FLF160" s="358">
        <f t="shared" si="108"/>
        <v>0</v>
      </c>
      <c r="FLG160" s="358">
        <f t="shared" si="108"/>
        <v>0</v>
      </c>
      <c r="FLH160" s="358">
        <f t="shared" si="108"/>
        <v>0</v>
      </c>
      <c r="FLI160" s="358">
        <f t="shared" si="108"/>
        <v>0</v>
      </c>
      <c r="FLJ160" s="358">
        <f t="shared" si="108"/>
        <v>0</v>
      </c>
      <c r="FLK160" s="358">
        <f t="shared" si="108"/>
        <v>0</v>
      </c>
      <c r="FLL160" s="358">
        <f t="shared" si="108"/>
        <v>0</v>
      </c>
      <c r="FLM160" s="358">
        <f t="shared" si="108"/>
        <v>0</v>
      </c>
      <c r="FLN160" s="358">
        <f t="shared" si="108"/>
        <v>0</v>
      </c>
      <c r="FLO160" s="358">
        <f t="shared" si="108"/>
        <v>0</v>
      </c>
      <c r="FLP160" s="358">
        <f t="shared" si="108"/>
        <v>0</v>
      </c>
      <c r="FLQ160" s="358">
        <f t="shared" si="108"/>
        <v>0</v>
      </c>
      <c r="FLR160" s="358">
        <f t="shared" si="108"/>
        <v>0</v>
      </c>
      <c r="FLS160" s="358">
        <f t="shared" si="108"/>
        <v>0</v>
      </c>
      <c r="FLT160" s="358">
        <f t="shared" si="108"/>
        <v>0</v>
      </c>
      <c r="FLU160" s="358">
        <f t="shared" si="108"/>
        <v>0</v>
      </c>
      <c r="FLV160" s="358">
        <f t="shared" si="108"/>
        <v>0</v>
      </c>
      <c r="FLW160" s="358">
        <f t="shared" si="108"/>
        <v>0</v>
      </c>
      <c r="FLX160" s="358">
        <f t="shared" si="108"/>
        <v>0</v>
      </c>
      <c r="FLY160" s="358">
        <f t="shared" si="108"/>
        <v>0</v>
      </c>
      <c r="FLZ160" s="358">
        <f t="shared" si="108"/>
        <v>0</v>
      </c>
      <c r="FMA160" s="358">
        <f t="shared" si="108"/>
        <v>0</v>
      </c>
      <c r="FMB160" s="358">
        <f t="shared" si="108"/>
        <v>0</v>
      </c>
      <c r="FMC160" s="358">
        <f t="shared" si="108"/>
        <v>0</v>
      </c>
      <c r="FMD160" s="358">
        <f t="shared" si="108"/>
        <v>0</v>
      </c>
      <c r="FME160" s="358">
        <f t="shared" si="108"/>
        <v>0</v>
      </c>
      <c r="FMF160" s="358">
        <f t="shared" si="108"/>
        <v>0</v>
      </c>
      <c r="FMG160" s="358">
        <f t="shared" si="108"/>
        <v>0</v>
      </c>
      <c r="FMH160" s="358">
        <f t="shared" si="108"/>
        <v>0</v>
      </c>
      <c r="FMI160" s="358">
        <f t="shared" si="108"/>
        <v>0</v>
      </c>
      <c r="FMJ160" s="358">
        <f t="shared" si="108"/>
        <v>0</v>
      </c>
      <c r="FMK160" s="358">
        <f t="shared" si="108"/>
        <v>0</v>
      </c>
      <c r="FML160" s="358">
        <f t="shared" si="108"/>
        <v>0</v>
      </c>
      <c r="FMM160" s="358">
        <f t="shared" si="108"/>
        <v>0</v>
      </c>
      <c r="FMN160" s="358">
        <f t="shared" si="108"/>
        <v>0</v>
      </c>
      <c r="FMO160" s="358">
        <f t="shared" si="108"/>
        <v>0</v>
      </c>
      <c r="FMP160" s="358">
        <f t="shared" si="108"/>
        <v>0</v>
      </c>
      <c r="FMQ160" s="358">
        <f t="shared" si="108"/>
        <v>0</v>
      </c>
      <c r="FMR160" s="358">
        <f t="shared" si="108"/>
        <v>0</v>
      </c>
      <c r="FMS160" s="358">
        <f t="shared" si="108"/>
        <v>0</v>
      </c>
      <c r="FMT160" s="358">
        <f t="shared" si="108"/>
        <v>0</v>
      </c>
      <c r="FMU160" s="358">
        <f t="shared" si="108"/>
        <v>0</v>
      </c>
      <c r="FMV160" s="358">
        <f t="shared" si="108"/>
        <v>0</v>
      </c>
      <c r="FMW160" s="358">
        <f t="shared" si="108"/>
        <v>0</v>
      </c>
      <c r="FMX160" s="358">
        <f t="shared" si="108"/>
        <v>0</v>
      </c>
      <c r="FMY160" s="358">
        <f t="shared" si="108"/>
        <v>0</v>
      </c>
      <c r="FMZ160" s="358">
        <f t="shared" si="108"/>
        <v>0</v>
      </c>
      <c r="FNA160" s="358">
        <f t="shared" si="108"/>
        <v>0</v>
      </c>
      <c r="FNB160" s="358">
        <f t="shared" si="108"/>
        <v>0</v>
      </c>
      <c r="FNC160" s="358">
        <f t="shared" si="108"/>
        <v>0</v>
      </c>
      <c r="FND160" s="358">
        <f t="shared" si="108"/>
        <v>0</v>
      </c>
      <c r="FNE160" s="358">
        <f t="shared" si="108"/>
        <v>0</v>
      </c>
      <c r="FNF160" s="358">
        <f t="shared" ref="FNF160:FPQ160" si="109">FNF145*$H$83</f>
        <v>0</v>
      </c>
      <c r="FNG160" s="358">
        <f t="shared" si="109"/>
        <v>0</v>
      </c>
      <c r="FNH160" s="358">
        <f t="shared" si="109"/>
        <v>0</v>
      </c>
      <c r="FNI160" s="358">
        <f t="shared" si="109"/>
        <v>0</v>
      </c>
      <c r="FNJ160" s="358">
        <f t="shared" si="109"/>
        <v>0</v>
      </c>
      <c r="FNK160" s="358">
        <f t="shared" si="109"/>
        <v>0</v>
      </c>
      <c r="FNL160" s="358">
        <f t="shared" si="109"/>
        <v>0</v>
      </c>
      <c r="FNM160" s="358">
        <f t="shared" si="109"/>
        <v>0</v>
      </c>
      <c r="FNN160" s="358">
        <f t="shared" si="109"/>
        <v>0</v>
      </c>
      <c r="FNO160" s="358">
        <f t="shared" si="109"/>
        <v>0</v>
      </c>
      <c r="FNP160" s="358">
        <f t="shared" si="109"/>
        <v>0</v>
      </c>
      <c r="FNQ160" s="358">
        <f t="shared" si="109"/>
        <v>0</v>
      </c>
      <c r="FNR160" s="358">
        <f t="shared" si="109"/>
        <v>0</v>
      </c>
      <c r="FNS160" s="358">
        <f t="shared" si="109"/>
        <v>0</v>
      </c>
      <c r="FNT160" s="358">
        <f t="shared" si="109"/>
        <v>0</v>
      </c>
      <c r="FNU160" s="358">
        <f t="shared" si="109"/>
        <v>0</v>
      </c>
      <c r="FNV160" s="358">
        <f t="shared" si="109"/>
        <v>0</v>
      </c>
      <c r="FNW160" s="358">
        <f t="shared" si="109"/>
        <v>0</v>
      </c>
      <c r="FNX160" s="358">
        <f t="shared" si="109"/>
        <v>0</v>
      </c>
      <c r="FNY160" s="358">
        <f t="shared" si="109"/>
        <v>0</v>
      </c>
      <c r="FNZ160" s="358">
        <f t="shared" si="109"/>
        <v>0</v>
      </c>
      <c r="FOA160" s="358">
        <f t="shared" si="109"/>
        <v>0</v>
      </c>
      <c r="FOB160" s="358">
        <f t="shared" si="109"/>
        <v>0</v>
      </c>
      <c r="FOC160" s="358">
        <f t="shared" si="109"/>
        <v>0</v>
      </c>
      <c r="FOD160" s="358">
        <f t="shared" si="109"/>
        <v>0</v>
      </c>
      <c r="FOE160" s="358">
        <f t="shared" si="109"/>
        <v>0</v>
      </c>
      <c r="FOF160" s="358">
        <f t="shared" si="109"/>
        <v>0</v>
      </c>
      <c r="FOG160" s="358">
        <f t="shared" si="109"/>
        <v>0</v>
      </c>
      <c r="FOH160" s="358">
        <f t="shared" si="109"/>
        <v>0</v>
      </c>
      <c r="FOI160" s="358">
        <f t="shared" si="109"/>
        <v>0</v>
      </c>
      <c r="FOJ160" s="358">
        <f t="shared" si="109"/>
        <v>0</v>
      </c>
      <c r="FOK160" s="358">
        <f t="shared" si="109"/>
        <v>0</v>
      </c>
      <c r="FOL160" s="358">
        <f t="shared" si="109"/>
        <v>0</v>
      </c>
      <c r="FOM160" s="358">
        <f t="shared" si="109"/>
        <v>0</v>
      </c>
      <c r="FON160" s="358">
        <f t="shared" si="109"/>
        <v>0</v>
      </c>
      <c r="FOO160" s="358">
        <f t="shared" si="109"/>
        <v>0</v>
      </c>
      <c r="FOP160" s="358">
        <f t="shared" si="109"/>
        <v>0</v>
      </c>
      <c r="FOQ160" s="358">
        <f t="shared" si="109"/>
        <v>0</v>
      </c>
      <c r="FOR160" s="358">
        <f t="shared" si="109"/>
        <v>0</v>
      </c>
      <c r="FOS160" s="358">
        <f t="shared" si="109"/>
        <v>0</v>
      </c>
      <c r="FOT160" s="358">
        <f t="shared" si="109"/>
        <v>0</v>
      </c>
      <c r="FOU160" s="358">
        <f t="shared" si="109"/>
        <v>0</v>
      </c>
      <c r="FOV160" s="358">
        <f t="shared" si="109"/>
        <v>0</v>
      </c>
      <c r="FOW160" s="358">
        <f t="shared" si="109"/>
        <v>0</v>
      </c>
      <c r="FOX160" s="358">
        <f t="shared" si="109"/>
        <v>0</v>
      </c>
      <c r="FOY160" s="358">
        <f t="shared" si="109"/>
        <v>0</v>
      </c>
      <c r="FOZ160" s="358">
        <f t="shared" si="109"/>
        <v>0</v>
      </c>
      <c r="FPA160" s="358">
        <f t="shared" si="109"/>
        <v>0</v>
      </c>
      <c r="FPB160" s="358">
        <f t="shared" si="109"/>
        <v>0</v>
      </c>
      <c r="FPC160" s="358">
        <f t="shared" si="109"/>
        <v>0</v>
      </c>
      <c r="FPD160" s="358">
        <f t="shared" si="109"/>
        <v>0</v>
      </c>
      <c r="FPE160" s="358">
        <f t="shared" si="109"/>
        <v>0</v>
      </c>
      <c r="FPF160" s="358">
        <f t="shared" si="109"/>
        <v>0</v>
      </c>
      <c r="FPG160" s="358">
        <f t="shared" si="109"/>
        <v>0</v>
      </c>
      <c r="FPH160" s="358">
        <f t="shared" si="109"/>
        <v>0</v>
      </c>
      <c r="FPI160" s="358">
        <f t="shared" si="109"/>
        <v>0</v>
      </c>
      <c r="FPJ160" s="358">
        <f t="shared" si="109"/>
        <v>0</v>
      </c>
      <c r="FPK160" s="358">
        <f t="shared" si="109"/>
        <v>0</v>
      </c>
      <c r="FPL160" s="358">
        <f t="shared" si="109"/>
        <v>0</v>
      </c>
      <c r="FPM160" s="358">
        <f t="shared" si="109"/>
        <v>0</v>
      </c>
      <c r="FPN160" s="358">
        <f t="shared" si="109"/>
        <v>0</v>
      </c>
      <c r="FPO160" s="358">
        <f t="shared" si="109"/>
        <v>0</v>
      </c>
      <c r="FPP160" s="358">
        <f t="shared" si="109"/>
        <v>0</v>
      </c>
      <c r="FPQ160" s="358">
        <f t="shared" si="109"/>
        <v>0</v>
      </c>
      <c r="FPR160" s="358">
        <f t="shared" ref="FPR160:FSC160" si="110">FPR145*$H$83</f>
        <v>0</v>
      </c>
      <c r="FPS160" s="358">
        <f t="shared" si="110"/>
        <v>0</v>
      </c>
      <c r="FPT160" s="358">
        <f t="shared" si="110"/>
        <v>0</v>
      </c>
      <c r="FPU160" s="358">
        <f t="shared" si="110"/>
        <v>0</v>
      </c>
      <c r="FPV160" s="358">
        <f t="shared" si="110"/>
        <v>0</v>
      </c>
      <c r="FPW160" s="358">
        <f t="shared" si="110"/>
        <v>0</v>
      </c>
      <c r="FPX160" s="358">
        <f t="shared" si="110"/>
        <v>0</v>
      </c>
      <c r="FPY160" s="358">
        <f t="shared" si="110"/>
        <v>0</v>
      </c>
      <c r="FPZ160" s="358">
        <f t="shared" si="110"/>
        <v>0</v>
      </c>
      <c r="FQA160" s="358">
        <f t="shared" si="110"/>
        <v>0</v>
      </c>
      <c r="FQB160" s="358">
        <f t="shared" si="110"/>
        <v>0</v>
      </c>
      <c r="FQC160" s="358">
        <f t="shared" si="110"/>
        <v>0</v>
      </c>
      <c r="FQD160" s="358">
        <f t="shared" si="110"/>
        <v>0</v>
      </c>
      <c r="FQE160" s="358">
        <f t="shared" si="110"/>
        <v>0</v>
      </c>
      <c r="FQF160" s="358">
        <f t="shared" si="110"/>
        <v>0</v>
      </c>
      <c r="FQG160" s="358">
        <f t="shared" si="110"/>
        <v>0</v>
      </c>
      <c r="FQH160" s="358">
        <f t="shared" si="110"/>
        <v>0</v>
      </c>
      <c r="FQI160" s="358">
        <f t="shared" si="110"/>
        <v>0</v>
      </c>
      <c r="FQJ160" s="358">
        <f t="shared" si="110"/>
        <v>0</v>
      </c>
      <c r="FQK160" s="358">
        <f t="shared" si="110"/>
        <v>0</v>
      </c>
      <c r="FQL160" s="358">
        <f t="shared" si="110"/>
        <v>0</v>
      </c>
      <c r="FQM160" s="358">
        <f t="shared" si="110"/>
        <v>0</v>
      </c>
      <c r="FQN160" s="358">
        <f t="shared" si="110"/>
        <v>0</v>
      </c>
      <c r="FQO160" s="358">
        <f t="shared" si="110"/>
        <v>0</v>
      </c>
      <c r="FQP160" s="358">
        <f t="shared" si="110"/>
        <v>0</v>
      </c>
      <c r="FQQ160" s="358">
        <f t="shared" si="110"/>
        <v>0</v>
      </c>
      <c r="FQR160" s="358">
        <f t="shared" si="110"/>
        <v>0</v>
      </c>
      <c r="FQS160" s="358">
        <f t="shared" si="110"/>
        <v>0</v>
      </c>
      <c r="FQT160" s="358">
        <f t="shared" si="110"/>
        <v>0</v>
      </c>
      <c r="FQU160" s="358">
        <f t="shared" si="110"/>
        <v>0</v>
      </c>
      <c r="FQV160" s="358">
        <f t="shared" si="110"/>
        <v>0</v>
      </c>
      <c r="FQW160" s="358">
        <f t="shared" si="110"/>
        <v>0</v>
      </c>
      <c r="FQX160" s="358">
        <f t="shared" si="110"/>
        <v>0</v>
      </c>
      <c r="FQY160" s="358">
        <f t="shared" si="110"/>
        <v>0</v>
      </c>
      <c r="FQZ160" s="358">
        <f t="shared" si="110"/>
        <v>0</v>
      </c>
      <c r="FRA160" s="358">
        <f t="shared" si="110"/>
        <v>0</v>
      </c>
      <c r="FRB160" s="358">
        <f t="shared" si="110"/>
        <v>0</v>
      </c>
      <c r="FRC160" s="358">
        <f t="shared" si="110"/>
        <v>0</v>
      </c>
      <c r="FRD160" s="358">
        <f t="shared" si="110"/>
        <v>0</v>
      </c>
      <c r="FRE160" s="358">
        <f t="shared" si="110"/>
        <v>0</v>
      </c>
      <c r="FRF160" s="358">
        <f t="shared" si="110"/>
        <v>0</v>
      </c>
      <c r="FRG160" s="358">
        <f t="shared" si="110"/>
        <v>0</v>
      </c>
      <c r="FRH160" s="358">
        <f t="shared" si="110"/>
        <v>0</v>
      </c>
      <c r="FRI160" s="358">
        <f t="shared" si="110"/>
        <v>0</v>
      </c>
      <c r="FRJ160" s="358">
        <f t="shared" si="110"/>
        <v>0</v>
      </c>
      <c r="FRK160" s="358">
        <f t="shared" si="110"/>
        <v>0</v>
      </c>
      <c r="FRL160" s="358">
        <f t="shared" si="110"/>
        <v>0</v>
      </c>
      <c r="FRM160" s="358">
        <f t="shared" si="110"/>
        <v>0</v>
      </c>
      <c r="FRN160" s="358">
        <f t="shared" si="110"/>
        <v>0</v>
      </c>
      <c r="FRO160" s="358">
        <f t="shared" si="110"/>
        <v>0</v>
      </c>
      <c r="FRP160" s="358">
        <f t="shared" si="110"/>
        <v>0</v>
      </c>
      <c r="FRQ160" s="358">
        <f t="shared" si="110"/>
        <v>0</v>
      </c>
      <c r="FRR160" s="358">
        <f t="shared" si="110"/>
        <v>0</v>
      </c>
      <c r="FRS160" s="358">
        <f t="shared" si="110"/>
        <v>0</v>
      </c>
      <c r="FRT160" s="358">
        <f t="shared" si="110"/>
        <v>0</v>
      </c>
      <c r="FRU160" s="358">
        <f t="shared" si="110"/>
        <v>0</v>
      </c>
      <c r="FRV160" s="358">
        <f t="shared" si="110"/>
        <v>0</v>
      </c>
      <c r="FRW160" s="358">
        <f t="shared" si="110"/>
        <v>0</v>
      </c>
      <c r="FRX160" s="358">
        <f t="shared" si="110"/>
        <v>0</v>
      </c>
      <c r="FRY160" s="358">
        <f t="shared" si="110"/>
        <v>0</v>
      </c>
      <c r="FRZ160" s="358">
        <f t="shared" si="110"/>
        <v>0</v>
      </c>
      <c r="FSA160" s="358">
        <f t="shared" si="110"/>
        <v>0</v>
      </c>
      <c r="FSB160" s="358">
        <f t="shared" si="110"/>
        <v>0</v>
      </c>
      <c r="FSC160" s="358">
        <f t="shared" si="110"/>
        <v>0</v>
      </c>
      <c r="FSD160" s="358">
        <f t="shared" ref="FSD160:FUO160" si="111">FSD145*$H$83</f>
        <v>0</v>
      </c>
      <c r="FSE160" s="358">
        <f t="shared" si="111"/>
        <v>0</v>
      </c>
      <c r="FSF160" s="358">
        <f t="shared" si="111"/>
        <v>0</v>
      </c>
      <c r="FSG160" s="358">
        <f t="shared" si="111"/>
        <v>0</v>
      </c>
      <c r="FSH160" s="358">
        <f t="shared" si="111"/>
        <v>0</v>
      </c>
      <c r="FSI160" s="358">
        <f t="shared" si="111"/>
        <v>0</v>
      </c>
      <c r="FSJ160" s="358">
        <f t="shared" si="111"/>
        <v>0</v>
      </c>
      <c r="FSK160" s="358">
        <f t="shared" si="111"/>
        <v>0</v>
      </c>
      <c r="FSL160" s="358">
        <f t="shared" si="111"/>
        <v>0</v>
      </c>
      <c r="FSM160" s="358">
        <f t="shared" si="111"/>
        <v>0</v>
      </c>
      <c r="FSN160" s="358">
        <f t="shared" si="111"/>
        <v>0</v>
      </c>
      <c r="FSO160" s="358">
        <f t="shared" si="111"/>
        <v>0</v>
      </c>
      <c r="FSP160" s="358">
        <f t="shared" si="111"/>
        <v>0</v>
      </c>
      <c r="FSQ160" s="358">
        <f t="shared" si="111"/>
        <v>0</v>
      </c>
      <c r="FSR160" s="358">
        <f t="shared" si="111"/>
        <v>0</v>
      </c>
      <c r="FSS160" s="358">
        <f t="shared" si="111"/>
        <v>0</v>
      </c>
      <c r="FST160" s="358">
        <f t="shared" si="111"/>
        <v>0</v>
      </c>
      <c r="FSU160" s="358">
        <f t="shared" si="111"/>
        <v>0</v>
      </c>
      <c r="FSV160" s="358">
        <f t="shared" si="111"/>
        <v>0</v>
      </c>
      <c r="FSW160" s="358">
        <f t="shared" si="111"/>
        <v>0</v>
      </c>
      <c r="FSX160" s="358">
        <f t="shared" si="111"/>
        <v>0</v>
      </c>
      <c r="FSY160" s="358">
        <f t="shared" si="111"/>
        <v>0</v>
      </c>
      <c r="FSZ160" s="358">
        <f t="shared" si="111"/>
        <v>0</v>
      </c>
      <c r="FTA160" s="358">
        <f t="shared" si="111"/>
        <v>0</v>
      </c>
      <c r="FTB160" s="358">
        <f t="shared" si="111"/>
        <v>0</v>
      </c>
      <c r="FTC160" s="358">
        <f t="shared" si="111"/>
        <v>0</v>
      </c>
      <c r="FTD160" s="358">
        <f t="shared" si="111"/>
        <v>0</v>
      </c>
      <c r="FTE160" s="358">
        <f t="shared" si="111"/>
        <v>0</v>
      </c>
      <c r="FTF160" s="358">
        <f t="shared" si="111"/>
        <v>0</v>
      </c>
      <c r="FTG160" s="358">
        <f t="shared" si="111"/>
        <v>0</v>
      </c>
      <c r="FTH160" s="358">
        <f t="shared" si="111"/>
        <v>0</v>
      </c>
      <c r="FTI160" s="358">
        <f t="shared" si="111"/>
        <v>0</v>
      </c>
      <c r="FTJ160" s="358">
        <f t="shared" si="111"/>
        <v>0</v>
      </c>
      <c r="FTK160" s="358">
        <f t="shared" si="111"/>
        <v>0</v>
      </c>
      <c r="FTL160" s="358">
        <f t="shared" si="111"/>
        <v>0</v>
      </c>
      <c r="FTM160" s="358">
        <f t="shared" si="111"/>
        <v>0</v>
      </c>
      <c r="FTN160" s="358">
        <f t="shared" si="111"/>
        <v>0</v>
      </c>
      <c r="FTO160" s="358">
        <f t="shared" si="111"/>
        <v>0</v>
      </c>
      <c r="FTP160" s="358">
        <f t="shared" si="111"/>
        <v>0</v>
      </c>
      <c r="FTQ160" s="358">
        <f t="shared" si="111"/>
        <v>0</v>
      </c>
      <c r="FTR160" s="358">
        <f t="shared" si="111"/>
        <v>0</v>
      </c>
      <c r="FTS160" s="358">
        <f t="shared" si="111"/>
        <v>0</v>
      </c>
      <c r="FTT160" s="358">
        <f t="shared" si="111"/>
        <v>0</v>
      </c>
      <c r="FTU160" s="358">
        <f t="shared" si="111"/>
        <v>0</v>
      </c>
      <c r="FTV160" s="358">
        <f t="shared" si="111"/>
        <v>0</v>
      </c>
      <c r="FTW160" s="358">
        <f t="shared" si="111"/>
        <v>0</v>
      </c>
      <c r="FTX160" s="358">
        <f t="shared" si="111"/>
        <v>0</v>
      </c>
      <c r="FTY160" s="358">
        <f t="shared" si="111"/>
        <v>0</v>
      </c>
      <c r="FTZ160" s="358">
        <f t="shared" si="111"/>
        <v>0</v>
      </c>
      <c r="FUA160" s="358">
        <f t="shared" si="111"/>
        <v>0</v>
      </c>
      <c r="FUB160" s="358">
        <f t="shared" si="111"/>
        <v>0</v>
      </c>
      <c r="FUC160" s="358">
        <f t="shared" si="111"/>
        <v>0</v>
      </c>
      <c r="FUD160" s="358">
        <f t="shared" si="111"/>
        <v>0</v>
      </c>
      <c r="FUE160" s="358">
        <f t="shared" si="111"/>
        <v>0</v>
      </c>
      <c r="FUF160" s="358">
        <f t="shared" si="111"/>
        <v>0</v>
      </c>
      <c r="FUG160" s="358">
        <f t="shared" si="111"/>
        <v>0</v>
      </c>
      <c r="FUH160" s="358">
        <f t="shared" si="111"/>
        <v>0</v>
      </c>
      <c r="FUI160" s="358">
        <f t="shared" si="111"/>
        <v>0</v>
      </c>
      <c r="FUJ160" s="358">
        <f t="shared" si="111"/>
        <v>0</v>
      </c>
      <c r="FUK160" s="358">
        <f t="shared" si="111"/>
        <v>0</v>
      </c>
      <c r="FUL160" s="358">
        <f t="shared" si="111"/>
        <v>0</v>
      </c>
      <c r="FUM160" s="358">
        <f t="shared" si="111"/>
        <v>0</v>
      </c>
      <c r="FUN160" s="358">
        <f t="shared" si="111"/>
        <v>0</v>
      </c>
      <c r="FUO160" s="358">
        <f t="shared" si="111"/>
        <v>0</v>
      </c>
      <c r="FUP160" s="358">
        <f t="shared" ref="FUP160:FXA160" si="112">FUP145*$H$83</f>
        <v>0</v>
      </c>
      <c r="FUQ160" s="358">
        <f t="shared" si="112"/>
        <v>0</v>
      </c>
      <c r="FUR160" s="358">
        <f t="shared" si="112"/>
        <v>0</v>
      </c>
      <c r="FUS160" s="358">
        <f t="shared" si="112"/>
        <v>0</v>
      </c>
      <c r="FUT160" s="358">
        <f t="shared" si="112"/>
        <v>0</v>
      </c>
      <c r="FUU160" s="358">
        <f t="shared" si="112"/>
        <v>0</v>
      </c>
      <c r="FUV160" s="358">
        <f t="shared" si="112"/>
        <v>0</v>
      </c>
      <c r="FUW160" s="358">
        <f t="shared" si="112"/>
        <v>0</v>
      </c>
      <c r="FUX160" s="358">
        <f t="shared" si="112"/>
        <v>0</v>
      </c>
      <c r="FUY160" s="358">
        <f t="shared" si="112"/>
        <v>0</v>
      </c>
      <c r="FUZ160" s="358">
        <f t="shared" si="112"/>
        <v>0</v>
      </c>
      <c r="FVA160" s="358">
        <f t="shared" si="112"/>
        <v>0</v>
      </c>
      <c r="FVB160" s="358">
        <f t="shared" si="112"/>
        <v>0</v>
      </c>
      <c r="FVC160" s="358">
        <f t="shared" si="112"/>
        <v>0</v>
      </c>
      <c r="FVD160" s="358">
        <f t="shared" si="112"/>
        <v>0</v>
      </c>
      <c r="FVE160" s="358">
        <f t="shared" si="112"/>
        <v>0</v>
      </c>
      <c r="FVF160" s="358">
        <f t="shared" si="112"/>
        <v>0</v>
      </c>
      <c r="FVG160" s="358">
        <f t="shared" si="112"/>
        <v>0</v>
      </c>
      <c r="FVH160" s="358">
        <f t="shared" si="112"/>
        <v>0</v>
      </c>
      <c r="FVI160" s="358">
        <f t="shared" si="112"/>
        <v>0</v>
      </c>
      <c r="FVJ160" s="358">
        <f t="shared" si="112"/>
        <v>0</v>
      </c>
      <c r="FVK160" s="358">
        <f t="shared" si="112"/>
        <v>0</v>
      </c>
      <c r="FVL160" s="358">
        <f t="shared" si="112"/>
        <v>0</v>
      </c>
      <c r="FVM160" s="358">
        <f t="shared" si="112"/>
        <v>0</v>
      </c>
      <c r="FVN160" s="358">
        <f t="shared" si="112"/>
        <v>0</v>
      </c>
      <c r="FVO160" s="358">
        <f t="shared" si="112"/>
        <v>0</v>
      </c>
      <c r="FVP160" s="358">
        <f t="shared" si="112"/>
        <v>0</v>
      </c>
      <c r="FVQ160" s="358">
        <f t="shared" si="112"/>
        <v>0</v>
      </c>
      <c r="FVR160" s="358">
        <f t="shared" si="112"/>
        <v>0</v>
      </c>
      <c r="FVS160" s="358">
        <f t="shared" si="112"/>
        <v>0</v>
      </c>
      <c r="FVT160" s="358">
        <f t="shared" si="112"/>
        <v>0</v>
      </c>
      <c r="FVU160" s="358">
        <f t="shared" si="112"/>
        <v>0</v>
      </c>
      <c r="FVV160" s="358">
        <f t="shared" si="112"/>
        <v>0</v>
      </c>
      <c r="FVW160" s="358">
        <f t="shared" si="112"/>
        <v>0</v>
      </c>
      <c r="FVX160" s="358">
        <f t="shared" si="112"/>
        <v>0</v>
      </c>
      <c r="FVY160" s="358">
        <f t="shared" si="112"/>
        <v>0</v>
      </c>
      <c r="FVZ160" s="358">
        <f t="shared" si="112"/>
        <v>0</v>
      </c>
      <c r="FWA160" s="358">
        <f t="shared" si="112"/>
        <v>0</v>
      </c>
      <c r="FWB160" s="358">
        <f t="shared" si="112"/>
        <v>0</v>
      </c>
      <c r="FWC160" s="358">
        <f t="shared" si="112"/>
        <v>0</v>
      </c>
      <c r="FWD160" s="358">
        <f t="shared" si="112"/>
        <v>0</v>
      </c>
      <c r="FWE160" s="358">
        <f t="shared" si="112"/>
        <v>0</v>
      </c>
      <c r="FWF160" s="358">
        <f t="shared" si="112"/>
        <v>0</v>
      </c>
      <c r="FWG160" s="358">
        <f t="shared" si="112"/>
        <v>0</v>
      </c>
      <c r="FWH160" s="358">
        <f t="shared" si="112"/>
        <v>0</v>
      </c>
      <c r="FWI160" s="358">
        <f t="shared" si="112"/>
        <v>0</v>
      </c>
      <c r="FWJ160" s="358">
        <f t="shared" si="112"/>
        <v>0</v>
      </c>
      <c r="FWK160" s="358">
        <f t="shared" si="112"/>
        <v>0</v>
      </c>
      <c r="FWL160" s="358">
        <f t="shared" si="112"/>
        <v>0</v>
      </c>
      <c r="FWM160" s="358">
        <f t="shared" si="112"/>
        <v>0</v>
      </c>
      <c r="FWN160" s="358">
        <f t="shared" si="112"/>
        <v>0</v>
      </c>
      <c r="FWO160" s="358">
        <f t="shared" si="112"/>
        <v>0</v>
      </c>
      <c r="FWP160" s="358">
        <f t="shared" si="112"/>
        <v>0</v>
      </c>
      <c r="FWQ160" s="358">
        <f t="shared" si="112"/>
        <v>0</v>
      </c>
      <c r="FWR160" s="358">
        <f t="shared" si="112"/>
        <v>0</v>
      </c>
      <c r="FWS160" s="358">
        <f t="shared" si="112"/>
        <v>0</v>
      </c>
      <c r="FWT160" s="358">
        <f t="shared" si="112"/>
        <v>0</v>
      </c>
      <c r="FWU160" s="358">
        <f t="shared" si="112"/>
        <v>0</v>
      </c>
      <c r="FWV160" s="358">
        <f t="shared" si="112"/>
        <v>0</v>
      </c>
      <c r="FWW160" s="358">
        <f t="shared" si="112"/>
        <v>0</v>
      </c>
      <c r="FWX160" s="358">
        <f t="shared" si="112"/>
        <v>0</v>
      </c>
      <c r="FWY160" s="358">
        <f t="shared" si="112"/>
        <v>0</v>
      </c>
      <c r="FWZ160" s="358">
        <f t="shared" si="112"/>
        <v>0</v>
      </c>
      <c r="FXA160" s="358">
        <f t="shared" si="112"/>
        <v>0</v>
      </c>
      <c r="FXB160" s="358">
        <f t="shared" ref="FXB160:FZM160" si="113">FXB145*$H$83</f>
        <v>0</v>
      </c>
      <c r="FXC160" s="358">
        <f t="shared" si="113"/>
        <v>0</v>
      </c>
      <c r="FXD160" s="358">
        <f t="shared" si="113"/>
        <v>0</v>
      </c>
      <c r="FXE160" s="358">
        <f t="shared" si="113"/>
        <v>0</v>
      </c>
      <c r="FXF160" s="358">
        <f t="shared" si="113"/>
        <v>0</v>
      </c>
      <c r="FXG160" s="358">
        <f t="shared" si="113"/>
        <v>0</v>
      </c>
      <c r="FXH160" s="358">
        <f t="shared" si="113"/>
        <v>0</v>
      </c>
      <c r="FXI160" s="358">
        <f t="shared" si="113"/>
        <v>0</v>
      </c>
      <c r="FXJ160" s="358">
        <f t="shared" si="113"/>
        <v>0</v>
      </c>
      <c r="FXK160" s="358">
        <f t="shared" si="113"/>
        <v>0</v>
      </c>
      <c r="FXL160" s="358">
        <f t="shared" si="113"/>
        <v>0</v>
      </c>
      <c r="FXM160" s="358">
        <f t="shared" si="113"/>
        <v>0</v>
      </c>
      <c r="FXN160" s="358">
        <f t="shared" si="113"/>
        <v>0</v>
      </c>
      <c r="FXO160" s="358">
        <f t="shared" si="113"/>
        <v>0</v>
      </c>
      <c r="FXP160" s="358">
        <f t="shared" si="113"/>
        <v>0</v>
      </c>
      <c r="FXQ160" s="358">
        <f t="shared" si="113"/>
        <v>0</v>
      </c>
      <c r="FXR160" s="358">
        <f t="shared" si="113"/>
        <v>0</v>
      </c>
      <c r="FXS160" s="358">
        <f t="shared" si="113"/>
        <v>0</v>
      </c>
      <c r="FXT160" s="358">
        <f t="shared" si="113"/>
        <v>0</v>
      </c>
      <c r="FXU160" s="358">
        <f t="shared" si="113"/>
        <v>0</v>
      </c>
      <c r="FXV160" s="358">
        <f t="shared" si="113"/>
        <v>0</v>
      </c>
      <c r="FXW160" s="358">
        <f t="shared" si="113"/>
        <v>0</v>
      </c>
      <c r="FXX160" s="358">
        <f t="shared" si="113"/>
        <v>0</v>
      </c>
      <c r="FXY160" s="358">
        <f t="shared" si="113"/>
        <v>0</v>
      </c>
      <c r="FXZ160" s="358">
        <f t="shared" si="113"/>
        <v>0</v>
      </c>
      <c r="FYA160" s="358">
        <f t="shared" si="113"/>
        <v>0</v>
      </c>
      <c r="FYB160" s="358">
        <f t="shared" si="113"/>
        <v>0</v>
      </c>
      <c r="FYC160" s="358">
        <f t="shared" si="113"/>
        <v>0</v>
      </c>
      <c r="FYD160" s="358">
        <f t="shared" si="113"/>
        <v>0</v>
      </c>
      <c r="FYE160" s="358">
        <f t="shared" si="113"/>
        <v>0</v>
      </c>
      <c r="FYF160" s="358">
        <f t="shared" si="113"/>
        <v>0</v>
      </c>
      <c r="FYG160" s="358">
        <f t="shared" si="113"/>
        <v>0</v>
      </c>
      <c r="FYH160" s="358">
        <f t="shared" si="113"/>
        <v>0</v>
      </c>
      <c r="FYI160" s="358">
        <f t="shared" si="113"/>
        <v>0</v>
      </c>
      <c r="FYJ160" s="358">
        <f t="shared" si="113"/>
        <v>0</v>
      </c>
      <c r="FYK160" s="358">
        <f t="shared" si="113"/>
        <v>0</v>
      </c>
      <c r="FYL160" s="358">
        <f t="shared" si="113"/>
        <v>0</v>
      </c>
      <c r="FYM160" s="358">
        <f t="shared" si="113"/>
        <v>0</v>
      </c>
      <c r="FYN160" s="358">
        <f t="shared" si="113"/>
        <v>0</v>
      </c>
      <c r="FYO160" s="358">
        <f t="shared" si="113"/>
        <v>0</v>
      </c>
      <c r="FYP160" s="358">
        <f t="shared" si="113"/>
        <v>0</v>
      </c>
      <c r="FYQ160" s="358">
        <f t="shared" si="113"/>
        <v>0</v>
      </c>
      <c r="FYR160" s="358">
        <f t="shared" si="113"/>
        <v>0</v>
      </c>
      <c r="FYS160" s="358">
        <f t="shared" si="113"/>
        <v>0</v>
      </c>
      <c r="FYT160" s="358">
        <f t="shared" si="113"/>
        <v>0</v>
      </c>
      <c r="FYU160" s="358">
        <f t="shared" si="113"/>
        <v>0</v>
      </c>
      <c r="FYV160" s="358">
        <f t="shared" si="113"/>
        <v>0</v>
      </c>
      <c r="FYW160" s="358">
        <f t="shared" si="113"/>
        <v>0</v>
      </c>
      <c r="FYX160" s="358">
        <f t="shared" si="113"/>
        <v>0</v>
      </c>
      <c r="FYY160" s="358">
        <f t="shared" si="113"/>
        <v>0</v>
      </c>
      <c r="FYZ160" s="358">
        <f t="shared" si="113"/>
        <v>0</v>
      </c>
      <c r="FZA160" s="358">
        <f t="shared" si="113"/>
        <v>0</v>
      </c>
      <c r="FZB160" s="358">
        <f t="shared" si="113"/>
        <v>0</v>
      </c>
      <c r="FZC160" s="358">
        <f t="shared" si="113"/>
        <v>0</v>
      </c>
      <c r="FZD160" s="358">
        <f t="shared" si="113"/>
        <v>0</v>
      </c>
      <c r="FZE160" s="358">
        <f t="shared" si="113"/>
        <v>0</v>
      </c>
      <c r="FZF160" s="358">
        <f t="shared" si="113"/>
        <v>0</v>
      </c>
      <c r="FZG160" s="358">
        <f t="shared" si="113"/>
        <v>0</v>
      </c>
      <c r="FZH160" s="358">
        <f t="shared" si="113"/>
        <v>0</v>
      </c>
      <c r="FZI160" s="358">
        <f t="shared" si="113"/>
        <v>0</v>
      </c>
      <c r="FZJ160" s="358">
        <f t="shared" si="113"/>
        <v>0</v>
      </c>
      <c r="FZK160" s="358">
        <f t="shared" si="113"/>
        <v>0</v>
      </c>
      <c r="FZL160" s="358">
        <f t="shared" si="113"/>
        <v>0</v>
      </c>
      <c r="FZM160" s="358">
        <f t="shared" si="113"/>
        <v>0</v>
      </c>
      <c r="FZN160" s="358">
        <f t="shared" ref="FZN160:GBY160" si="114">FZN145*$H$83</f>
        <v>0</v>
      </c>
      <c r="FZO160" s="358">
        <f t="shared" si="114"/>
        <v>0</v>
      </c>
      <c r="FZP160" s="358">
        <f t="shared" si="114"/>
        <v>0</v>
      </c>
      <c r="FZQ160" s="358">
        <f t="shared" si="114"/>
        <v>0</v>
      </c>
      <c r="FZR160" s="358">
        <f t="shared" si="114"/>
        <v>0</v>
      </c>
      <c r="FZS160" s="358">
        <f t="shared" si="114"/>
        <v>0</v>
      </c>
      <c r="FZT160" s="358">
        <f t="shared" si="114"/>
        <v>0</v>
      </c>
      <c r="FZU160" s="358">
        <f t="shared" si="114"/>
        <v>0</v>
      </c>
      <c r="FZV160" s="358">
        <f t="shared" si="114"/>
        <v>0</v>
      </c>
      <c r="FZW160" s="358">
        <f t="shared" si="114"/>
        <v>0</v>
      </c>
      <c r="FZX160" s="358">
        <f t="shared" si="114"/>
        <v>0</v>
      </c>
      <c r="FZY160" s="358">
        <f t="shared" si="114"/>
        <v>0</v>
      </c>
      <c r="FZZ160" s="358">
        <f t="shared" si="114"/>
        <v>0</v>
      </c>
      <c r="GAA160" s="358">
        <f t="shared" si="114"/>
        <v>0</v>
      </c>
      <c r="GAB160" s="358">
        <f t="shared" si="114"/>
        <v>0</v>
      </c>
      <c r="GAC160" s="358">
        <f t="shared" si="114"/>
        <v>0</v>
      </c>
      <c r="GAD160" s="358">
        <f t="shared" si="114"/>
        <v>0</v>
      </c>
      <c r="GAE160" s="358">
        <f t="shared" si="114"/>
        <v>0</v>
      </c>
      <c r="GAF160" s="358">
        <f t="shared" si="114"/>
        <v>0</v>
      </c>
      <c r="GAG160" s="358">
        <f t="shared" si="114"/>
        <v>0</v>
      </c>
      <c r="GAH160" s="358">
        <f t="shared" si="114"/>
        <v>0</v>
      </c>
      <c r="GAI160" s="358">
        <f t="shared" si="114"/>
        <v>0</v>
      </c>
      <c r="GAJ160" s="358">
        <f t="shared" si="114"/>
        <v>0</v>
      </c>
      <c r="GAK160" s="358">
        <f t="shared" si="114"/>
        <v>0</v>
      </c>
      <c r="GAL160" s="358">
        <f t="shared" si="114"/>
        <v>0</v>
      </c>
      <c r="GAM160" s="358">
        <f t="shared" si="114"/>
        <v>0</v>
      </c>
      <c r="GAN160" s="358">
        <f t="shared" si="114"/>
        <v>0</v>
      </c>
      <c r="GAO160" s="358">
        <f t="shared" si="114"/>
        <v>0</v>
      </c>
      <c r="GAP160" s="358">
        <f t="shared" si="114"/>
        <v>0</v>
      </c>
      <c r="GAQ160" s="358">
        <f t="shared" si="114"/>
        <v>0</v>
      </c>
      <c r="GAR160" s="358">
        <f t="shared" si="114"/>
        <v>0</v>
      </c>
      <c r="GAS160" s="358">
        <f t="shared" si="114"/>
        <v>0</v>
      </c>
      <c r="GAT160" s="358">
        <f t="shared" si="114"/>
        <v>0</v>
      </c>
      <c r="GAU160" s="358">
        <f t="shared" si="114"/>
        <v>0</v>
      </c>
      <c r="GAV160" s="358">
        <f t="shared" si="114"/>
        <v>0</v>
      </c>
      <c r="GAW160" s="358">
        <f t="shared" si="114"/>
        <v>0</v>
      </c>
      <c r="GAX160" s="358">
        <f t="shared" si="114"/>
        <v>0</v>
      </c>
      <c r="GAY160" s="358">
        <f t="shared" si="114"/>
        <v>0</v>
      </c>
      <c r="GAZ160" s="358">
        <f t="shared" si="114"/>
        <v>0</v>
      </c>
      <c r="GBA160" s="358">
        <f t="shared" si="114"/>
        <v>0</v>
      </c>
      <c r="GBB160" s="358">
        <f t="shared" si="114"/>
        <v>0</v>
      </c>
      <c r="GBC160" s="358">
        <f t="shared" si="114"/>
        <v>0</v>
      </c>
      <c r="GBD160" s="358">
        <f t="shared" si="114"/>
        <v>0</v>
      </c>
      <c r="GBE160" s="358">
        <f t="shared" si="114"/>
        <v>0</v>
      </c>
      <c r="GBF160" s="358">
        <f t="shared" si="114"/>
        <v>0</v>
      </c>
      <c r="GBG160" s="358">
        <f t="shared" si="114"/>
        <v>0</v>
      </c>
      <c r="GBH160" s="358">
        <f t="shared" si="114"/>
        <v>0</v>
      </c>
      <c r="GBI160" s="358">
        <f t="shared" si="114"/>
        <v>0</v>
      </c>
      <c r="GBJ160" s="358">
        <f t="shared" si="114"/>
        <v>0</v>
      </c>
      <c r="GBK160" s="358">
        <f t="shared" si="114"/>
        <v>0</v>
      </c>
      <c r="GBL160" s="358">
        <f t="shared" si="114"/>
        <v>0</v>
      </c>
      <c r="GBM160" s="358">
        <f t="shared" si="114"/>
        <v>0</v>
      </c>
      <c r="GBN160" s="358">
        <f t="shared" si="114"/>
        <v>0</v>
      </c>
      <c r="GBO160" s="358">
        <f t="shared" si="114"/>
        <v>0</v>
      </c>
      <c r="GBP160" s="358">
        <f t="shared" si="114"/>
        <v>0</v>
      </c>
      <c r="GBQ160" s="358">
        <f t="shared" si="114"/>
        <v>0</v>
      </c>
      <c r="GBR160" s="358">
        <f t="shared" si="114"/>
        <v>0</v>
      </c>
      <c r="GBS160" s="358">
        <f t="shared" si="114"/>
        <v>0</v>
      </c>
      <c r="GBT160" s="358">
        <f t="shared" si="114"/>
        <v>0</v>
      </c>
      <c r="GBU160" s="358">
        <f t="shared" si="114"/>
        <v>0</v>
      </c>
      <c r="GBV160" s="358">
        <f t="shared" si="114"/>
        <v>0</v>
      </c>
      <c r="GBW160" s="358">
        <f t="shared" si="114"/>
        <v>0</v>
      </c>
      <c r="GBX160" s="358">
        <f t="shared" si="114"/>
        <v>0</v>
      </c>
      <c r="GBY160" s="358">
        <f t="shared" si="114"/>
        <v>0</v>
      </c>
      <c r="GBZ160" s="358">
        <f t="shared" ref="GBZ160:GEK160" si="115">GBZ145*$H$83</f>
        <v>0</v>
      </c>
      <c r="GCA160" s="358">
        <f t="shared" si="115"/>
        <v>0</v>
      </c>
      <c r="GCB160" s="358">
        <f t="shared" si="115"/>
        <v>0</v>
      </c>
      <c r="GCC160" s="358">
        <f t="shared" si="115"/>
        <v>0</v>
      </c>
      <c r="GCD160" s="358">
        <f t="shared" si="115"/>
        <v>0</v>
      </c>
      <c r="GCE160" s="358">
        <f t="shared" si="115"/>
        <v>0</v>
      </c>
      <c r="GCF160" s="358">
        <f t="shared" si="115"/>
        <v>0</v>
      </c>
      <c r="GCG160" s="358">
        <f t="shared" si="115"/>
        <v>0</v>
      </c>
      <c r="GCH160" s="358">
        <f t="shared" si="115"/>
        <v>0</v>
      </c>
      <c r="GCI160" s="358">
        <f t="shared" si="115"/>
        <v>0</v>
      </c>
      <c r="GCJ160" s="358">
        <f t="shared" si="115"/>
        <v>0</v>
      </c>
      <c r="GCK160" s="358">
        <f t="shared" si="115"/>
        <v>0</v>
      </c>
      <c r="GCL160" s="358">
        <f t="shared" si="115"/>
        <v>0</v>
      </c>
      <c r="GCM160" s="358">
        <f t="shared" si="115"/>
        <v>0</v>
      </c>
      <c r="GCN160" s="358">
        <f t="shared" si="115"/>
        <v>0</v>
      </c>
      <c r="GCO160" s="358">
        <f t="shared" si="115"/>
        <v>0</v>
      </c>
      <c r="GCP160" s="358">
        <f t="shared" si="115"/>
        <v>0</v>
      </c>
      <c r="GCQ160" s="358">
        <f t="shared" si="115"/>
        <v>0</v>
      </c>
      <c r="GCR160" s="358">
        <f t="shared" si="115"/>
        <v>0</v>
      </c>
      <c r="GCS160" s="358">
        <f t="shared" si="115"/>
        <v>0</v>
      </c>
      <c r="GCT160" s="358">
        <f t="shared" si="115"/>
        <v>0</v>
      </c>
      <c r="GCU160" s="358">
        <f t="shared" si="115"/>
        <v>0</v>
      </c>
      <c r="GCV160" s="358">
        <f t="shared" si="115"/>
        <v>0</v>
      </c>
      <c r="GCW160" s="358">
        <f t="shared" si="115"/>
        <v>0</v>
      </c>
      <c r="GCX160" s="358">
        <f t="shared" si="115"/>
        <v>0</v>
      </c>
      <c r="GCY160" s="358">
        <f t="shared" si="115"/>
        <v>0</v>
      </c>
      <c r="GCZ160" s="358">
        <f t="shared" si="115"/>
        <v>0</v>
      </c>
      <c r="GDA160" s="358">
        <f t="shared" si="115"/>
        <v>0</v>
      </c>
      <c r="GDB160" s="358">
        <f t="shared" si="115"/>
        <v>0</v>
      </c>
      <c r="GDC160" s="358">
        <f t="shared" si="115"/>
        <v>0</v>
      </c>
      <c r="GDD160" s="358">
        <f t="shared" si="115"/>
        <v>0</v>
      </c>
      <c r="GDE160" s="358">
        <f t="shared" si="115"/>
        <v>0</v>
      </c>
      <c r="GDF160" s="358">
        <f t="shared" si="115"/>
        <v>0</v>
      </c>
      <c r="GDG160" s="358">
        <f t="shared" si="115"/>
        <v>0</v>
      </c>
      <c r="GDH160" s="358">
        <f t="shared" si="115"/>
        <v>0</v>
      </c>
      <c r="GDI160" s="358">
        <f t="shared" si="115"/>
        <v>0</v>
      </c>
      <c r="GDJ160" s="358">
        <f t="shared" si="115"/>
        <v>0</v>
      </c>
      <c r="GDK160" s="358">
        <f t="shared" si="115"/>
        <v>0</v>
      </c>
      <c r="GDL160" s="358">
        <f t="shared" si="115"/>
        <v>0</v>
      </c>
      <c r="GDM160" s="358">
        <f t="shared" si="115"/>
        <v>0</v>
      </c>
      <c r="GDN160" s="358">
        <f t="shared" si="115"/>
        <v>0</v>
      </c>
      <c r="GDO160" s="358">
        <f t="shared" si="115"/>
        <v>0</v>
      </c>
      <c r="GDP160" s="358">
        <f t="shared" si="115"/>
        <v>0</v>
      </c>
      <c r="GDQ160" s="358">
        <f t="shared" si="115"/>
        <v>0</v>
      </c>
      <c r="GDR160" s="358">
        <f t="shared" si="115"/>
        <v>0</v>
      </c>
      <c r="GDS160" s="358">
        <f t="shared" si="115"/>
        <v>0</v>
      </c>
      <c r="GDT160" s="358">
        <f t="shared" si="115"/>
        <v>0</v>
      </c>
      <c r="GDU160" s="358">
        <f t="shared" si="115"/>
        <v>0</v>
      </c>
      <c r="GDV160" s="358">
        <f t="shared" si="115"/>
        <v>0</v>
      </c>
      <c r="GDW160" s="358">
        <f t="shared" si="115"/>
        <v>0</v>
      </c>
      <c r="GDX160" s="358">
        <f t="shared" si="115"/>
        <v>0</v>
      </c>
      <c r="GDY160" s="358">
        <f t="shared" si="115"/>
        <v>0</v>
      </c>
      <c r="GDZ160" s="358">
        <f t="shared" si="115"/>
        <v>0</v>
      </c>
      <c r="GEA160" s="358">
        <f t="shared" si="115"/>
        <v>0</v>
      </c>
      <c r="GEB160" s="358">
        <f t="shared" si="115"/>
        <v>0</v>
      </c>
      <c r="GEC160" s="358">
        <f t="shared" si="115"/>
        <v>0</v>
      </c>
      <c r="GED160" s="358">
        <f t="shared" si="115"/>
        <v>0</v>
      </c>
      <c r="GEE160" s="358">
        <f t="shared" si="115"/>
        <v>0</v>
      </c>
      <c r="GEF160" s="358">
        <f t="shared" si="115"/>
        <v>0</v>
      </c>
      <c r="GEG160" s="358">
        <f t="shared" si="115"/>
        <v>0</v>
      </c>
      <c r="GEH160" s="358">
        <f t="shared" si="115"/>
        <v>0</v>
      </c>
      <c r="GEI160" s="358">
        <f t="shared" si="115"/>
        <v>0</v>
      </c>
      <c r="GEJ160" s="358">
        <f t="shared" si="115"/>
        <v>0</v>
      </c>
      <c r="GEK160" s="358">
        <f t="shared" si="115"/>
        <v>0</v>
      </c>
      <c r="GEL160" s="358">
        <f t="shared" ref="GEL160:GGW160" si="116">GEL145*$H$83</f>
        <v>0</v>
      </c>
      <c r="GEM160" s="358">
        <f t="shared" si="116"/>
        <v>0</v>
      </c>
      <c r="GEN160" s="358">
        <f t="shared" si="116"/>
        <v>0</v>
      </c>
      <c r="GEO160" s="358">
        <f t="shared" si="116"/>
        <v>0</v>
      </c>
      <c r="GEP160" s="358">
        <f t="shared" si="116"/>
        <v>0</v>
      </c>
      <c r="GEQ160" s="358">
        <f t="shared" si="116"/>
        <v>0</v>
      </c>
      <c r="GER160" s="358">
        <f t="shared" si="116"/>
        <v>0</v>
      </c>
      <c r="GES160" s="358">
        <f t="shared" si="116"/>
        <v>0</v>
      </c>
      <c r="GET160" s="358">
        <f t="shared" si="116"/>
        <v>0</v>
      </c>
      <c r="GEU160" s="358">
        <f t="shared" si="116"/>
        <v>0</v>
      </c>
      <c r="GEV160" s="358">
        <f t="shared" si="116"/>
        <v>0</v>
      </c>
      <c r="GEW160" s="358">
        <f t="shared" si="116"/>
        <v>0</v>
      </c>
      <c r="GEX160" s="358">
        <f t="shared" si="116"/>
        <v>0</v>
      </c>
      <c r="GEY160" s="358">
        <f t="shared" si="116"/>
        <v>0</v>
      </c>
      <c r="GEZ160" s="358">
        <f t="shared" si="116"/>
        <v>0</v>
      </c>
      <c r="GFA160" s="358">
        <f t="shared" si="116"/>
        <v>0</v>
      </c>
      <c r="GFB160" s="358">
        <f t="shared" si="116"/>
        <v>0</v>
      </c>
      <c r="GFC160" s="358">
        <f t="shared" si="116"/>
        <v>0</v>
      </c>
      <c r="GFD160" s="358">
        <f t="shared" si="116"/>
        <v>0</v>
      </c>
      <c r="GFE160" s="358">
        <f t="shared" si="116"/>
        <v>0</v>
      </c>
      <c r="GFF160" s="358">
        <f t="shared" si="116"/>
        <v>0</v>
      </c>
      <c r="GFG160" s="358">
        <f t="shared" si="116"/>
        <v>0</v>
      </c>
      <c r="GFH160" s="358">
        <f t="shared" si="116"/>
        <v>0</v>
      </c>
      <c r="GFI160" s="358">
        <f t="shared" si="116"/>
        <v>0</v>
      </c>
      <c r="GFJ160" s="358">
        <f t="shared" si="116"/>
        <v>0</v>
      </c>
      <c r="GFK160" s="358">
        <f t="shared" si="116"/>
        <v>0</v>
      </c>
      <c r="GFL160" s="358">
        <f t="shared" si="116"/>
        <v>0</v>
      </c>
      <c r="GFM160" s="358">
        <f t="shared" si="116"/>
        <v>0</v>
      </c>
      <c r="GFN160" s="358">
        <f t="shared" si="116"/>
        <v>0</v>
      </c>
      <c r="GFO160" s="358">
        <f t="shared" si="116"/>
        <v>0</v>
      </c>
      <c r="GFP160" s="358">
        <f t="shared" si="116"/>
        <v>0</v>
      </c>
      <c r="GFQ160" s="358">
        <f t="shared" si="116"/>
        <v>0</v>
      </c>
      <c r="GFR160" s="358">
        <f t="shared" si="116"/>
        <v>0</v>
      </c>
      <c r="GFS160" s="358">
        <f t="shared" si="116"/>
        <v>0</v>
      </c>
      <c r="GFT160" s="358">
        <f t="shared" si="116"/>
        <v>0</v>
      </c>
      <c r="GFU160" s="358">
        <f t="shared" si="116"/>
        <v>0</v>
      </c>
      <c r="GFV160" s="358">
        <f t="shared" si="116"/>
        <v>0</v>
      </c>
      <c r="GFW160" s="358">
        <f t="shared" si="116"/>
        <v>0</v>
      </c>
      <c r="GFX160" s="358">
        <f t="shared" si="116"/>
        <v>0</v>
      </c>
      <c r="GFY160" s="358">
        <f t="shared" si="116"/>
        <v>0</v>
      </c>
      <c r="GFZ160" s="358">
        <f t="shared" si="116"/>
        <v>0</v>
      </c>
      <c r="GGA160" s="358">
        <f t="shared" si="116"/>
        <v>0</v>
      </c>
      <c r="GGB160" s="358">
        <f t="shared" si="116"/>
        <v>0</v>
      </c>
      <c r="GGC160" s="358">
        <f t="shared" si="116"/>
        <v>0</v>
      </c>
      <c r="GGD160" s="358">
        <f t="shared" si="116"/>
        <v>0</v>
      </c>
      <c r="GGE160" s="358">
        <f t="shared" si="116"/>
        <v>0</v>
      </c>
      <c r="GGF160" s="358">
        <f t="shared" si="116"/>
        <v>0</v>
      </c>
      <c r="GGG160" s="358">
        <f t="shared" si="116"/>
        <v>0</v>
      </c>
      <c r="GGH160" s="358">
        <f t="shared" si="116"/>
        <v>0</v>
      </c>
      <c r="GGI160" s="358">
        <f t="shared" si="116"/>
        <v>0</v>
      </c>
      <c r="GGJ160" s="358">
        <f t="shared" si="116"/>
        <v>0</v>
      </c>
      <c r="GGK160" s="358">
        <f t="shared" si="116"/>
        <v>0</v>
      </c>
      <c r="GGL160" s="358">
        <f t="shared" si="116"/>
        <v>0</v>
      </c>
      <c r="GGM160" s="358">
        <f t="shared" si="116"/>
        <v>0</v>
      </c>
      <c r="GGN160" s="358">
        <f t="shared" si="116"/>
        <v>0</v>
      </c>
      <c r="GGO160" s="358">
        <f t="shared" si="116"/>
        <v>0</v>
      </c>
      <c r="GGP160" s="358">
        <f t="shared" si="116"/>
        <v>0</v>
      </c>
      <c r="GGQ160" s="358">
        <f t="shared" si="116"/>
        <v>0</v>
      </c>
      <c r="GGR160" s="358">
        <f t="shared" si="116"/>
        <v>0</v>
      </c>
      <c r="GGS160" s="358">
        <f t="shared" si="116"/>
        <v>0</v>
      </c>
      <c r="GGT160" s="358">
        <f t="shared" si="116"/>
        <v>0</v>
      </c>
      <c r="GGU160" s="358">
        <f t="shared" si="116"/>
        <v>0</v>
      </c>
      <c r="GGV160" s="358">
        <f t="shared" si="116"/>
        <v>0</v>
      </c>
      <c r="GGW160" s="358">
        <f t="shared" si="116"/>
        <v>0</v>
      </c>
      <c r="GGX160" s="358">
        <f t="shared" ref="GGX160:GJI160" si="117">GGX145*$H$83</f>
        <v>0</v>
      </c>
      <c r="GGY160" s="358">
        <f t="shared" si="117"/>
        <v>0</v>
      </c>
      <c r="GGZ160" s="358">
        <f t="shared" si="117"/>
        <v>0</v>
      </c>
      <c r="GHA160" s="358">
        <f t="shared" si="117"/>
        <v>0</v>
      </c>
      <c r="GHB160" s="358">
        <f t="shared" si="117"/>
        <v>0</v>
      </c>
      <c r="GHC160" s="358">
        <f t="shared" si="117"/>
        <v>0</v>
      </c>
      <c r="GHD160" s="358">
        <f t="shared" si="117"/>
        <v>0</v>
      </c>
      <c r="GHE160" s="358">
        <f t="shared" si="117"/>
        <v>0</v>
      </c>
      <c r="GHF160" s="358">
        <f t="shared" si="117"/>
        <v>0</v>
      </c>
      <c r="GHG160" s="358">
        <f t="shared" si="117"/>
        <v>0</v>
      </c>
      <c r="GHH160" s="358">
        <f t="shared" si="117"/>
        <v>0</v>
      </c>
      <c r="GHI160" s="358">
        <f t="shared" si="117"/>
        <v>0</v>
      </c>
      <c r="GHJ160" s="358">
        <f t="shared" si="117"/>
        <v>0</v>
      </c>
      <c r="GHK160" s="358">
        <f t="shared" si="117"/>
        <v>0</v>
      </c>
      <c r="GHL160" s="358">
        <f t="shared" si="117"/>
        <v>0</v>
      </c>
      <c r="GHM160" s="358">
        <f t="shared" si="117"/>
        <v>0</v>
      </c>
      <c r="GHN160" s="358">
        <f t="shared" si="117"/>
        <v>0</v>
      </c>
      <c r="GHO160" s="358">
        <f t="shared" si="117"/>
        <v>0</v>
      </c>
      <c r="GHP160" s="358">
        <f t="shared" si="117"/>
        <v>0</v>
      </c>
      <c r="GHQ160" s="358">
        <f t="shared" si="117"/>
        <v>0</v>
      </c>
      <c r="GHR160" s="358">
        <f t="shared" si="117"/>
        <v>0</v>
      </c>
      <c r="GHS160" s="358">
        <f t="shared" si="117"/>
        <v>0</v>
      </c>
      <c r="GHT160" s="358">
        <f t="shared" si="117"/>
        <v>0</v>
      </c>
      <c r="GHU160" s="358">
        <f t="shared" si="117"/>
        <v>0</v>
      </c>
      <c r="GHV160" s="358">
        <f t="shared" si="117"/>
        <v>0</v>
      </c>
      <c r="GHW160" s="358">
        <f t="shared" si="117"/>
        <v>0</v>
      </c>
      <c r="GHX160" s="358">
        <f t="shared" si="117"/>
        <v>0</v>
      </c>
      <c r="GHY160" s="358">
        <f t="shared" si="117"/>
        <v>0</v>
      </c>
      <c r="GHZ160" s="358">
        <f t="shared" si="117"/>
        <v>0</v>
      </c>
      <c r="GIA160" s="358">
        <f t="shared" si="117"/>
        <v>0</v>
      </c>
      <c r="GIB160" s="358">
        <f t="shared" si="117"/>
        <v>0</v>
      </c>
      <c r="GIC160" s="358">
        <f t="shared" si="117"/>
        <v>0</v>
      </c>
      <c r="GID160" s="358">
        <f t="shared" si="117"/>
        <v>0</v>
      </c>
      <c r="GIE160" s="358">
        <f t="shared" si="117"/>
        <v>0</v>
      </c>
      <c r="GIF160" s="358">
        <f t="shared" si="117"/>
        <v>0</v>
      </c>
      <c r="GIG160" s="358">
        <f t="shared" si="117"/>
        <v>0</v>
      </c>
      <c r="GIH160" s="358">
        <f t="shared" si="117"/>
        <v>0</v>
      </c>
      <c r="GII160" s="358">
        <f t="shared" si="117"/>
        <v>0</v>
      </c>
      <c r="GIJ160" s="358">
        <f t="shared" si="117"/>
        <v>0</v>
      </c>
      <c r="GIK160" s="358">
        <f t="shared" si="117"/>
        <v>0</v>
      </c>
      <c r="GIL160" s="358">
        <f t="shared" si="117"/>
        <v>0</v>
      </c>
      <c r="GIM160" s="358">
        <f t="shared" si="117"/>
        <v>0</v>
      </c>
      <c r="GIN160" s="358">
        <f t="shared" si="117"/>
        <v>0</v>
      </c>
      <c r="GIO160" s="358">
        <f t="shared" si="117"/>
        <v>0</v>
      </c>
      <c r="GIP160" s="358">
        <f t="shared" si="117"/>
        <v>0</v>
      </c>
      <c r="GIQ160" s="358">
        <f t="shared" si="117"/>
        <v>0</v>
      </c>
      <c r="GIR160" s="358">
        <f t="shared" si="117"/>
        <v>0</v>
      </c>
      <c r="GIS160" s="358">
        <f t="shared" si="117"/>
        <v>0</v>
      </c>
      <c r="GIT160" s="358">
        <f t="shared" si="117"/>
        <v>0</v>
      </c>
      <c r="GIU160" s="358">
        <f t="shared" si="117"/>
        <v>0</v>
      </c>
      <c r="GIV160" s="358">
        <f t="shared" si="117"/>
        <v>0</v>
      </c>
      <c r="GIW160" s="358">
        <f t="shared" si="117"/>
        <v>0</v>
      </c>
      <c r="GIX160" s="358">
        <f t="shared" si="117"/>
        <v>0</v>
      </c>
      <c r="GIY160" s="358">
        <f t="shared" si="117"/>
        <v>0</v>
      </c>
      <c r="GIZ160" s="358">
        <f t="shared" si="117"/>
        <v>0</v>
      </c>
      <c r="GJA160" s="358">
        <f t="shared" si="117"/>
        <v>0</v>
      </c>
      <c r="GJB160" s="358">
        <f t="shared" si="117"/>
        <v>0</v>
      </c>
      <c r="GJC160" s="358">
        <f t="shared" si="117"/>
        <v>0</v>
      </c>
      <c r="GJD160" s="358">
        <f t="shared" si="117"/>
        <v>0</v>
      </c>
      <c r="GJE160" s="358">
        <f t="shared" si="117"/>
        <v>0</v>
      </c>
      <c r="GJF160" s="358">
        <f t="shared" si="117"/>
        <v>0</v>
      </c>
      <c r="GJG160" s="358">
        <f t="shared" si="117"/>
        <v>0</v>
      </c>
      <c r="GJH160" s="358">
        <f t="shared" si="117"/>
        <v>0</v>
      </c>
      <c r="GJI160" s="358">
        <f t="shared" si="117"/>
        <v>0</v>
      </c>
      <c r="GJJ160" s="358">
        <f t="shared" ref="GJJ160:GLU160" si="118">GJJ145*$H$83</f>
        <v>0</v>
      </c>
      <c r="GJK160" s="358">
        <f t="shared" si="118"/>
        <v>0</v>
      </c>
      <c r="GJL160" s="358">
        <f t="shared" si="118"/>
        <v>0</v>
      </c>
      <c r="GJM160" s="358">
        <f t="shared" si="118"/>
        <v>0</v>
      </c>
      <c r="GJN160" s="358">
        <f t="shared" si="118"/>
        <v>0</v>
      </c>
      <c r="GJO160" s="358">
        <f t="shared" si="118"/>
        <v>0</v>
      </c>
      <c r="GJP160" s="358">
        <f t="shared" si="118"/>
        <v>0</v>
      </c>
      <c r="GJQ160" s="358">
        <f t="shared" si="118"/>
        <v>0</v>
      </c>
      <c r="GJR160" s="358">
        <f t="shared" si="118"/>
        <v>0</v>
      </c>
      <c r="GJS160" s="358">
        <f t="shared" si="118"/>
        <v>0</v>
      </c>
      <c r="GJT160" s="358">
        <f t="shared" si="118"/>
        <v>0</v>
      </c>
      <c r="GJU160" s="358">
        <f t="shared" si="118"/>
        <v>0</v>
      </c>
      <c r="GJV160" s="358">
        <f t="shared" si="118"/>
        <v>0</v>
      </c>
      <c r="GJW160" s="358">
        <f t="shared" si="118"/>
        <v>0</v>
      </c>
      <c r="GJX160" s="358">
        <f t="shared" si="118"/>
        <v>0</v>
      </c>
      <c r="GJY160" s="358">
        <f t="shared" si="118"/>
        <v>0</v>
      </c>
      <c r="GJZ160" s="358">
        <f t="shared" si="118"/>
        <v>0</v>
      </c>
      <c r="GKA160" s="358">
        <f t="shared" si="118"/>
        <v>0</v>
      </c>
      <c r="GKB160" s="358">
        <f t="shared" si="118"/>
        <v>0</v>
      </c>
      <c r="GKC160" s="358">
        <f t="shared" si="118"/>
        <v>0</v>
      </c>
      <c r="GKD160" s="358">
        <f t="shared" si="118"/>
        <v>0</v>
      </c>
      <c r="GKE160" s="358">
        <f t="shared" si="118"/>
        <v>0</v>
      </c>
      <c r="GKF160" s="358">
        <f t="shared" si="118"/>
        <v>0</v>
      </c>
      <c r="GKG160" s="358">
        <f t="shared" si="118"/>
        <v>0</v>
      </c>
      <c r="GKH160" s="358">
        <f t="shared" si="118"/>
        <v>0</v>
      </c>
      <c r="GKI160" s="358">
        <f t="shared" si="118"/>
        <v>0</v>
      </c>
      <c r="GKJ160" s="358">
        <f t="shared" si="118"/>
        <v>0</v>
      </c>
      <c r="GKK160" s="358">
        <f t="shared" si="118"/>
        <v>0</v>
      </c>
      <c r="GKL160" s="358">
        <f t="shared" si="118"/>
        <v>0</v>
      </c>
      <c r="GKM160" s="358">
        <f t="shared" si="118"/>
        <v>0</v>
      </c>
      <c r="GKN160" s="358">
        <f t="shared" si="118"/>
        <v>0</v>
      </c>
      <c r="GKO160" s="358">
        <f t="shared" si="118"/>
        <v>0</v>
      </c>
      <c r="GKP160" s="358">
        <f t="shared" si="118"/>
        <v>0</v>
      </c>
      <c r="GKQ160" s="358">
        <f t="shared" si="118"/>
        <v>0</v>
      </c>
      <c r="GKR160" s="358">
        <f t="shared" si="118"/>
        <v>0</v>
      </c>
      <c r="GKS160" s="358">
        <f t="shared" si="118"/>
        <v>0</v>
      </c>
      <c r="GKT160" s="358">
        <f t="shared" si="118"/>
        <v>0</v>
      </c>
      <c r="GKU160" s="358">
        <f t="shared" si="118"/>
        <v>0</v>
      </c>
      <c r="GKV160" s="358">
        <f t="shared" si="118"/>
        <v>0</v>
      </c>
      <c r="GKW160" s="358">
        <f t="shared" si="118"/>
        <v>0</v>
      </c>
      <c r="GKX160" s="358">
        <f t="shared" si="118"/>
        <v>0</v>
      </c>
      <c r="GKY160" s="358">
        <f t="shared" si="118"/>
        <v>0</v>
      </c>
      <c r="GKZ160" s="358">
        <f t="shared" si="118"/>
        <v>0</v>
      </c>
      <c r="GLA160" s="358">
        <f t="shared" si="118"/>
        <v>0</v>
      </c>
      <c r="GLB160" s="358">
        <f t="shared" si="118"/>
        <v>0</v>
      </c>
      <c r="GLC160" s="358">
        <f t="shared" si="118"/>
        <v>0</v>
      </c>
      <c r="GLD160" s="358">
        <f t="shared" si="118"/>
        <v>0</v>
      </c>
      <c r="GLE160" s="358">
        <f t="shared" si="118"/>
        <v>0</v>
      </c>
      <c r="GLF160" s="358">
        <f t="shared" si="118"/>
        <v>0</v>
      </c>
      <c r="GLG160" s="358">
        <f t="shared" si="118"/>
        <v>0</v>
      </c>
      <c r="GLH160" s="358">
        <f t="shared" si="118"/>
        <v>0</v>
      </c>
      <c r="GLI160" s="358">
        <f t="shared" si="118"/>
        <v>0</v>
      </c>
      <c r="GLJ160" s="358">
        <f t="shared" si="118"/>
        <v>0</v>
      </c>
      <c r="GLK160" s="358">
        <f t="shared" si="118"/>
        <v>0</v>
      </c>
      <c r="GLL160" s="358">
        <f t="shared" si="118"/>
        <v>0</v>
      </c>
      <c r="GLM160" s="358">
        <f t="shared" si="118"/>
        <v>0</v>
      </c>
      <c r="GLN160" s="358">
        <f t="shared" si="118"/>
        <v>0</v>
      </c>
      <c r="GLO160" s="358">
        <f t="shared" si="118"/>
        <v>0</v>
      </c>
      <c r="GLP160" s="358">
        <f t="shared" si="118"/>
        <v>0</v>
      </c>
      <c r="GLQ160" s="358">
        <f t="shared" si="118"/>
        <v>0</v>
      </c>
      <c r="GLR160" s="358">
        <f t="shared" si="118"/>
        <v>0</v>
      </c>
      <c r="GLS160" s="358">
        <f t="shared" si="118"/>
        <v>0</v>
      </c>
      <c r="GLT160" s="358">
        <f t="shared" si="118"/>
        <v>0</v>
      </c>
      <c r="GLU160" s="358">
        <f t="shared" si="118"/>
        <v>0</v>
      </c>
      <c r="GLV160" s="358">
        <f t="shared" ref="GLV160:GOG160" si="119">GLV145*$H$83</f>
        <v>0</v>
      </c>
      <c r="GLW160" s="358">
        <f t="shared" si="119"/>
        <v>0</v>
      </c>
      <c r="GLX160" s="358">
        <f t="shared" si="119"/>
        <v>0</v>
      </c>
      <c r="GLY160" s="358">
        <f t="shared" si="119"/>
        <v>0</v>
      </c>
      <c r="GLZ160" s="358">
        <f t="shared" si="119"/>
        <v>0</v>
      </c>
      <c r="GMA160" s="358">
        <f t="shared" si="119"/>
        <v>0</v>
      </c>
      <c r="GMB160" s="358">
        <f t="shared" si="119"/>
        <v>0</v>
      </c>
      <c r="GMC160" s="358">
        <f t="shared" si="119"/>
        <v>0</v>
      </c>
      <c r="GMD160" s="358">
        <f t="shared" si="119"/>
        <v>0</v>
      </c>
      <c r="GME160" s="358">
        <f t="shared" si="119"/>
        <v>0</v>
      </c>
      <c r="GMF160" s="358">
        <f t="shared" si="119"/>
        <v>0</v>
      </c>
      <c r="GMG160" s="358">
        <f t="shared" si="119"/>
        <v>0</v>
      </c>
      <c r="GMH160" s="358">
        <f t="shared" si="119"/>
        <v>0</v>
      </c>
      <c r="GMI160" s="358">
        <f t="shared" si="119"/>
        <v>0</v>
      </c>
      <c r="GMJ160" s="358">
        <f t="shared" si="119"/>
        <v>0</v>
      </c>
      <c r="GMK160" s="358">
        <f t="shared" si="119"/>
        <v>0</v>
      </c>
      <c r="GML160" s="358">
        <f t="shared" si="119"/>
        <v>0</v>
      </c>
      <c r="GMM160" s="358">
        <f t="shared" si="119"/>
        <v>0</v>
      </c>
      <c r="GMN160" s="358">
        <f t="shared" si="119"/>
        <v>0</v>
      </c>
      <c r="GMO160" s="358">
        <f t="shared" si="119"/>
        <v>0</v>
      </c>
      <c r="GMP160" s="358">
        <f t="shared" si="119"/>
        <v>0</v>
      </c>
      <c r="GMQ160" s="358">
        <f t="shared" si="119"/>
        <v>0</v>
      </c>
      <c r="GMR160" s="358">
        <f t="shared" si="119"/>
        <v>0</v>
      </c>
      <c r="GMS160" s="358">
        <f t="shared" si="119"/>
        <v>0</v>
      </c>
      <c r="GMT160" s="358">
        <f t="shared" si="119"/>
        <v>0</v>
      </c>
      <c r="GMU160" s="358">
        <f t="shared" si="119"/>
        <v>0</v>
      </c>
      <c r="GMV160" s="358">
        <f t="shared" si="119"/>
        <v>0</v>
      </c>
      <c r="GMW160" s="358">
        <f t="shared" si="119"/>
        <v>0</v>
      </c>
      <c r="GMX160" s="358">
        <f t="shared" si="119"/>
        <v>0</v>
      </c>
      <c r="GMY160" s="358">
        <f t="shared" si="119"/>
        <v>0</v>
      </c>
      <c r="GMZ160" s="358">
        <f t="shared" si="119"/>
        <v>0</v>
      </c>
      <c r="GNA160" s="358">
        <f t="shared" si="119"/>
        <v>0</v>
      </c>
      <c r="GNB160" s="358">
        <f t="shared" si="119"/>
        <v>0</v>
      </c>
      <c r="GNC160" s="358">
        <f t="shared" si="119"/>
        <v>0</v>
      </c>
      <c r="GND160" s="358">
        <f t="shared" si="119"/>
        <v>0</v>
      </c>
      <c r="GNE160" s="358">
        <f t="shared" si="119"/>
        <v>0</v>
      </c>
      <c r="GNF160" s="358">
        <f t="shared" si="119"/>
        <v>0</v>
      </c>
      <c r="GNG160" s="358">
        <f t="shared" si="119"/>
        <v>0</v>
      </c>
      <c r="GNH160" s="358">
        <f t="shared" si="119"/>
        <v>0</v>
      </c>
      <c r="GNI160" s="358">
        <f t="shared" si="119"/>
        <v>0</v>
      </c>
      <c r="GNJ160" s="358">
        <f t="shared" si="119"/>
        <v>0</v>
      </c>
      <c r="GNK160" s="358">
        <f t="shared" si="119"/>
        <v>0</v>
      </c>
      <c r="GNL160" s="358">
        <f t="shared" si="119"/>
        <v>0</v>
      </c>
      <c r="GNM160" s="358">
        <f t="shared" si="119"/>
        <v>0</v>
      </c>
      <c r="GNN160" s="358">
        <f t="shared" si="119"/>
        <v>0</v>
      </c>
      <c r="GNO160" s="358">
        <f t="shared" si="119"/>
        <v>0</v>
      </c>
      <c r="GNP160" s="358">
        <f t="shared" si="119"/>
        <v>0</v>
      </c>
      <c r="GNQ160" s="358">
        <f t="shared" si="119"/>
        <v>0</v>
      </c>
      <c r="GNR160" s="358">
        <f t="shared" si="119"/>
        <v>0</v>
      </c>
      <c r="GNS160" s="358">
        <f t="shared" si="119"/>
        <v>0</v>
      </c>
      <c r="GNT160" s="358">
        <f t="shared" si="119"/>
        <v>0</v>
      </c>
      <c r="GNU160" s="358">
        <f t="shared" si="119"/>
        <v>0</v>
      </c>
      <c r="GNV160" s="358">
        <f t="shared" si="119"/>
        <v>0</v>
      </c>
      <c r="GNW160" s="358">
        <f t="shared" si="119"/>
        <v>0</v>
      </c>
      <c r="GNX160" s="358">
        <f t="shared" si="119"/>
        <v>0</v>
      </c>
      <c r="GNY160" s="358">
        <f t="shared" si="119"/>
        <v>0</v>
      </c>
      <c r="GNZ160" s="358">
        <f t="shared" si="119"/>
        <v>0</v>
      </c>
      <c r="GOA160" s="358">
        <f t="shared" si="119"/>
        <v>0</v>
      </c>
      <c r="GOB160" s="358">
        <f t="shared" si="119"/>
        <v>0</v>
      </c>
      <c r="GOC160" s="358">
        <f t="shared" si="119"/>
        <v>0</v>
      </c>
      <c r="GOD160" s="358">
        <f t="shared" si="119"/>
        <v>0</v>
      </c>
      <c r="GOE160" s="358">
        <f t="shared" si="119"/>
        <v>0</v>
      </c>
      <c r="GOF160" s="358">
        <f t="shared" si="119"/>
        <v>0</v>
      </c>
      <c r="GOG160" s="358">
        <f t="shared" si="119"/>
        <v>0</v>
      </c>
      <c r="GOH160" s="358">
        <f t="shared" ref="GOH160:GQS160" si="120">GOH145*$H$83</f>
        <v>0</v>
      </c>
      <c r="GOI160" s="358">
        <f t="shared" si="120"/>
        <v>0</v>
      </c>
      <c r="GOJ160" s="358">
        <f t="shared" si="120"/>
        <v>0</v>
      </c>
      <c r="GOK160" s="358">
        <f t="shared" si="120"/>
        <v>0</v>
      </c>
      <c r="GOL160" s="358">
        <f t="shared" si="120"/>
        <v>0</v>
      </c>
      <c r="GOM160" s="358">
        <f t="shared" si="120"/>
        <v>0</v>
      </c>
      <c r="GON160" s="358">
        <f t="shared" si="120"/>
        <v>0</v>
      </c>
      <c r="GOO160" s="358">
        <f t="shared" si="120"/>
        <v>0</v>
      </c>
      <c r="GOP160" s="358">
        <f t="shared" si="120"/>
        <v>0</v>
      </c>
      <c r="GOQ160" s="358">
        <f t="shared" si="120"/>
        <v>0</v>
      </c>
      <c r="GOR160" s="358">
        <f t="shared" si="120"/>
        <v>0</v>
      </c>
      <c r="GOS160" s="358">
        <f t="shared" si="120"/>
        <v>0</v>
      </c>
      <c r="GOT160" s="358">
        <f t="shared" si="120"/>
        <v>0</v>
      </c>
      <c r="GOU160" s="358">
        <f t="shared" si="120"/>
        <v>0</v>
      </c>
      <c r="GOV160" s="358">
        <f t="shared" si="120"/>
        <v>0</v>
      </c>
      <c r="GOW160" s="358">
        <f t="shared" si="120"/>
        <v>0</v>
      </c>
      <c r="GOX160" s="358">
        <f t="shared" si="120"/>
        <v>0</v>
      </c>
      <c r="GOY160" s="358">
        <f t="shared" si="120"/>
        <v>0</v>
      </c>
      <c r="GOZ160" s="358">
        <f t="shared" si="120"/>
        <v>0</v>
      </c>
      <c r="GPA160" s="358">
        <f t="shared" si="120"/>
        <v>0</v>
      </c>
      <c r="GPB160" s="358">
        <f t="shared" si="120"/>
        <v>0</v>
      </c>
      <c r="GPC160" s="358">
        <f t="shared" si="120"/>
        <v>0</v>
      </c>
      <c r="GPD160" s="358">
        <f t="shared" si="120"/>
        <v>0</v>
      </c>
      <c r="GPE160" s="358">
        <f t="shared" si="120"/>
        <v>0</v>
      </c>
      <c r="GPF160" s="358">
        <f t="shared" si="120"/>
        <v>0</v>
      </c>
      <c r="GPG160" s="358">
        <f t="shared" si="120"/>
        <v>0</v>
      </c>
      <c r="GPH160" s="358">
        <f t="shared" si="120"/>
        <v>0</v>
      </c>
      <c r="GPI160" s="358">
        <f t="shared" si="120"/>
        <v>0</v>
      </c>
      <c r="GPJ160" s="358">
        <f t="shared" si="120"/>
        <v>0</v>
      </c>
      <c r="GPK160" s="358">
        <f t="shared" si="120"/>
        <v>0</v>
      </c>
      <c r="GPL160" s="358">
        <f t="shared" si="120"/>
        <v>0</v>
      </c>
      <c r="GPM160" s="358">
        <f t="shared" si="120"/>
        <v>0</v>
      </c>
      <c r="GPN160" s="358">
        <f t="shared" si="120"/>
        <v>0</v>
      </c>
      <c r="GPO160" s="358">
        <f t="shared" si="120"/>
        <v>0</v>
      </c>
      <c r="GPP160" s="358">
        <f t="shared" si="120"/>
        <v>0</v>
      </c>
      <c r="GPQ160" s="358">
        <f t="shared" si="120"/>
        <v>0</v>
      </c>
      <c r="GPR160" s="358">
        <f t="shared" si="120"/>
        <v>0</v>
      </c>
      <c r="GPS160" s="358">
        <f t="shared" si="120"/>
        <v>0</v>
      </c>
      <c r="GPT160" s="358">
        <f t="shared" si="120"/>
        <v>0</v>
      </c>
      <c r="GPU160" s="358">
        <f t="shared" si="120"/>
        <v>0</v>
      </c>
      <c r="GPV160" s="358">
        <f t="shared" si="120"/>
        <v>0</v>
      </c>
      <c r="GPW160" s="358">
        <f t="shared" si="120"/>
        <v>0</v>
      </c>
      <c r="GPX160" s="358">
        <f t="shared" si="120"/>
        <v>0</v>
      </c>
      <c r="GPY160" s="358">
        <f t="shared" si="120"/>
        <v>0</v>
      </c>
      <c r="GPZ160" s="358">
        <f t="shared" si="120"/>
        <v>0</v>
      </c>
      <c r="GQA160" s="358">
        <f t="shared" si="120"/>
        <v>0</v>
      </c>
      <c r="GQB160" s="358">
        <f t="shared" si="120"/>
        <v>0</v>
      </c>
      <c r="GQC160" s="358">
        <f t="shared" si="120"/>
        <v>0</v>
      </c>
      <c r="GQD160" s="358">
        <f t="shared" si="120"/>
        <v>0</v>
      </c>
      <c r="GQE160" s="358">
        <f t="shared" si="120"/>
        <v>0</v>
      </c>
      <c r="GQF160" s="358">
        <f t="shared" si="120"/>
        <v>0</v>
      </c>
      <c r="GQG160" s="358">
        <f t="shared" si="120"/>
        <v>0</v>
      </c>
      <c r="GQH160" s="358">
        <f t="shared" si="120"/>
        <v>0</v>
      </c>
      <c r="GQI160" s="358">
        <f t="shared" si="120"/>
        <v>0</v>
      </c>
      <c r="GQJ160" s="358">
        <f t="shared" si="120"/>
        <v>0</v>
      </c>
      <c r="GQK160" s="358">
        <f t="shared" si="120"/>
        <v>0</v>
      </c>
      <c r="GQL160" s="358">
        <f t="shared" si="120"/>
        <v>0</v>
      </c>
      <c r="GQM160" s="358">
        <f t="shared" si="120"/>
        <v>0</v>
      </c>
      <c r="GQN160" s="358">
        <f t="shared" si="120"/>
        <v>0</v>
      </c>
      <c r="GQO160" s="358">
        <f t="shared" si="120"/>
        <v>0</v>
      </c>
      <c r="GQP160" s="358">
        <f t="shared" si="120"/>
        <v>0</v>
      </c>
      <c r="GQQ160" s="358">
        <f t="shared" si="120"/>
        <v>0</v>
      </c>
      <c r="GQR160" s="358">
        <f t="shared" si="120"/>
        <v>0</v>
      </c>
      <c r="GQS160" s="358">
        <f t="shared" si="120"/>
        <v>0</v>
      </c>
      <c r="GQT160" s="358">
        <f t="shared" ref="GQT160:GTE160" si="121">GQT145*$H$83</f>
        <v>0</v>
      </c>
      <c r="GQU160" s="358">
        <f t="shared" si="121"/>
        <v>0</v>
      </c>
      <c r="GQV160" s="358">
        <f t="shared" si="121"/>
        <v>0</v>
      </c>
      <c r="GQW160" s="358">
        <f t="shared" si="121"/>
        <v>0</v>
      </c>
      <c r="GQX160" s="358">
        <f t="shared" si="121"/>
        <v>0</v>
      </c>
      <c r="GQY160" s="358">
        <f t="shared" si="121"/>
        <v>0</v>
      </c>
      <c r="GQZ160" s="358">
        <f t="shared" si="121"/>
        <v>0</v>
      </c>
      <c r="GRA160" s="358">
        <f t="shared" si="121"/>
        <v>0</v>
      </c>
      <c r="GRB160" s="358">
        <f t="shared" si="121"/>
        <v>0</v>
      </c>
      <c r="GRC160" s="358">
        <f t="shared" si="121"/>
        <v>0</v>
      </c>
      <c r="GRD160" s="358">
        <f t="shared" si="121"/>
        <v>0</v>
      </c>
      <c r="GRE160" s="358">
        <f t="shared" si="121"/>
        <v>0</v>
      </c>
      <c r="GRF160" s="358">
        <f t="shared" si="121"/>
        <v>0</v>
      </c>
      <c r="GRG160" s="358">
        <f t="shared" si="121"/>
        <v>0</v>
      </c>
      <c r="GRH160" s="358">
        <f t="shared" si="121"/>
        <v>0</v>
      </c>
      <c r="GRI160" s="358">
        <f t="shared" si="121"/>
        <v>0</v>
      </c>
      <c r="GRJ160" s="358">
        <f t="shared" si="121"/>
        <v>0</v>
      </c>
      <c r="GRK160" s="358">
        <f t="shared" si="121"/>
        <v>0</v>
      </c>
      <c r="GRL160" s="358">
        <f t="shared" si="121"/>
        <v>0</v>
      </c>
      <c r="GRM160" s="358">
        <f t="shared" si="121"/>
        <v>0</v>
      </c>
      <c r="GRN160" s="358">
        <f t="shared" si="121"/>
        <v>0</v>
      </c>
      <c r="GRO160" s="358">
        <f t="shared" si="121"/>
        <v>0</v>
      </c>
      <c r="GRP160" s="358">
        <f t="shared" si="121"/>
        <v>0</v>
      </c>
      <c r="GRQ160" s="358">
        <f t="shared" si="121"/>
        <v>0</v>
      </c>
      <c r="GRR160" s="358">
        <f t="shared" si="121"/>
        <v>0</v>
      </c>
      <c r="GRS160" s="358">
        <f t="shared" si="121"/>
        <v>0</v>
      </c>
      <c r="GRT160" s="358">
        <f t="shared" si="121"/>
        <v>0</v>
      </c>
      <c r="GRU160" s="358">
        <f t="shared" si="121"/>
        <v>0</v>
      </c>
      <c r="GRV160" s="358">
        <f t="shared" si="121"/>
        <v>0</v>
      </c>
      <c r="GRW160" s="358">
        <f t="shared" si="121"/>
        <v>0</v>
      </c>
      <c r="GRX160" s="358">
        <f t="shared" si="121"/>
        <v>0</v>
      </c>
      <c r="GRY160" s="358">
        <f t="shared" si="121"/>
        <v>0</v>
      </c>
      <c r="GRZ160" s="358">
        <f t="shared" si="121"/>
        <v>0</v>
      </c>
      <c r="GSA160" s="358">
        <f t="shared" si="121"/>
        <v>0</v>
      </c>
      <c r="GSB160" s="358">
        <f t="shared" si="121"/>
        <v>0</v>
      </c>
      <c r="GSC160" s="358">
        <f t="shared" si="121"/>
        <v>0</v>
      </c>
      <c r="GSD160" s="358">
        <f t="shared" si="121"/>
        <v>0</v>
      </c>
      <c r="GSE160" s="358">
        <f t="shared" si="121"/>
        <v>0</v>
      </c>
      <c r="GSF160" s="358">
        <f t="shared" si="121"/>
        <v>0</v>
      </c>
      <c r="GSG160" s="358">
        <f t="shared" si="121"/>
        <v>0</v>
      </c>
      <c r="GSH160" s="358">
        <f t="shared" si="121"/>
        <v>0</v>
      </c>
      <c r="GSI160" s="358">
        <f t="shared" si="121"/>
        <v>0</v>
      </c>
      <c r="GSJ160" s="358">
        <f t="shared" si="121"/>
        <v>0</v>
      </c>
      <c r="GSK160" s="358">
        <f t="shared" si="121"/>
        <v>0</v>
      </c>
      <c r="GSL160" s="358">
        <f t="shared" si="121"/>
        <v>0</v>
      </c>
      <c r="GSM160" s="358">
        <f t="shared" si="121"/>
        <v>0</v>
      </c>
      <c r="GSN160" s="358">
        <f t="shared" si="121"/>
        <v>0</v>
      </c>
      <c r="GSO160" s="358">
        <f t="shared" si="121"/>
        <v>0</v>
      </c>
      <c r="GSP160" s="358">
        <f t="shared" si="121"/>
        <v>0</v>
      </c>
      <c r="GSQ160" s="358">
        <f t="shared" si="121"/>
        <v>0</v>
      </c>
      <c r="GSR160" s="358">
        <f t="shared" si="121"/>
        <v>0</v>
      </c>
      <c r="GSS160" s="358">
        <f t="shared" si="121"/>
        <v>0</v>
      </c>
      <c r="GST160" s="358">
        <f t="shared" si="121"/>
        <v>0</v>
      </c>
      <c r="GSU160" s="358">
        <f t="shared" si="121"/>
        <v>0</v>
      </c>
      <c r="GSV160" s="358">
        <f t="shared" si="121"/>
        <v>0</v>
      </c>
      <c r="GSW160" s="358">
        <f t="shared" si="121"/>
        <v>0</v>
      </c>
      <c r="GSX160" s="358">
        <f t="shared" si="121"/>
        <v>0</v>
      </c>
      <c r="GSY160" s="358">
        <f t="shared" si="121"/>
        <v>0</v>
      </c>
      <c r="GSZ160" s="358">
        <f t="shared" si="121"/>
        <v>0</v>
      </c>
      <c r="GTA160" s="358">
        <f t="shared" si="121"/>
        <v>0</v>
      </c>
      <c r="GTB160" s="358">
        <f t="shared" si="121"/>
        <v>0</v>
      </c>
      <c r="GTC160" s="358">
        <f t="shared" si="121"/>
        <v>0</v>
      </c>
      <c r="GTD160" s="358">
        <f t="shared" si="121"/>
        <v>0</v>
      </c>
      <c r="GTE160" s="358">
        <f t="shared" si="121"/>
        <v>0</v>
      </c>
      <c r="GTF160" s="358">
        <f t="shared" ref="GTF160:GVQ160" si="122">GTF145*$H$83</f>
        <v>0</v>
      </c>
      <c r="GTG160" s="358">
        <f t="shared" si="122"/>
        <v>0</v>
      </c>
      <c r="GTH160" s="358">
        <f t="shared" si="122"/>
        <v>0</v>
      </c>
      <c r="GTI160" s="358">
        <f t="shared" si="122"/>
        <v>0</v>
      </c>
      <c r="GTJ160" s="358">
        <f t="shared" si="122"/>
        <v>0</v>
      </c>
      <c r="GTK160" s="358">
        <f t="shared" si="122"/>
        <v>0</v>
      </c>
      <c r="GTL160" s="358">
        <f t="shared" si="122"/>
        <v>0</v>
      </c>
      <c r="GTM160" s="358">
        <f t="shared" si="122"/>
        <v>0</v>
      </c>
      <c r="GTN160" s="358">
        <f t="shared" si="122"/>
        <v>0</v>
      </c>
      <c r="GTO160" s="358">
        <f t="shared" si="122"/>
        <v>0</v>
      </c>
      <c r="GTP160" s="358">
        <f t="shared" si="122"/>
        <v>0</v>
      </c>
      <c r="GTQ160" s="358">
        <f t="shared" si="122"/>
        <v>0</v>
      </c>
      <c r="GTR160" s="358">
        <f t="shared" si="122"/>
        <v>0</v>
      </c>
      <c r="GTS160" s="358">
        <f t="shared" si="122"/>
        <v>0</v>
      </c>
      <c r="GTT160" s="358">
        <f t="shared" si="122"/>
        <v>0</v>
      </c>
      <c r="GTU160" s="358">
        <f t="shared" si="122"/>
        <v>0</v>
      </c>
      <c r="GTV160" s="358">
        <f t="shared" si="122"/>
        <v>0</v>
      </c>
      <c r="GTW160" s="358">
        <f t="shared" si="122"/>
        <v>0</v>
      </c>
      <c r="GTX160" s="358">
        <f t="shared" si="122"/>
        <v>0</v>
      </c>
      <c r="GTY160" s="358">
        <f t="shared" si="122"/>
        <v>0</v>
      </c>
      <c r="GTZ160" s="358">
        <f t="shared" si="122"/>
        <v>0</v>
      </c>
      <c r="GUA160" s="358">
        <f t="shared" si="122"/>
        <v>0</v>
      </c>
      <c r="GUB160" s="358">
        <f t="shared" si="122"/>
        <v>0</v>
      </c>
      <c r="GUC160" s="358">
        <f t="shared" si="122"/>
        <v>0</v>
      </c>
      <c r="GUD160" s="358">
        <f t="shared" si="122"/>
        <v>0</v>
      </c>
      <c r="GUE160" s="358">
        <f t="shared" si="122"/>
        <v>0</v>
      </c>
      <c r="GUF160" s="358">
        <f t="shared" si="122"/>
        <v>0</v>
      </c>
      <c r="GUG160" s="358">
        <f t="shared" si="122"/>
        <v>0</v>
      </c>
      <c r="GUH160" s="358">
        <f t="shared" si="122"/>
        <v>0</v>
      </c>
      <c r="GUI160" s="358">
        <f t="shared" si="122"/>
        <v>0</v>
      </c>
      <c r="GUJ160" s="358">
        <f t="shared" si="122"/>
        <v>0</v>
      </c>
      <c r="GUK160" s="358">
        <f t="shared" si="122"/>
        <v>0</v>
      </c>
      <c r="GUL160" s="358">
        <f t="shared" si="122"/>
        <v>0</v>
      </c>
      <c r="GUM160" s="358">
        <f t="shared" si="122"/>
        <v>0</v>
      </c>
      <c r="GUN160" s="358">
        <f t="shared" si="122"/>
        <v>0</v>
      </c>
      <c r="GUO160" s="358">
        <f t="shared" si="122"/>
        <v>0</v>
      </c>
      <c r="GUP160" s="358">
        <f t="shared" si="122"/>
        <v>0</v>
      </c>
      <c r="GUQ160" s="358">
        <f t="shared" si="122"/>
        <v>0</v>
      </c>
      <c r="GUR160" s="358">
        <f t="shared" si="122"/>
        <v>0</v>
      </c>
      <c r="GUS160" s="358">
        <f t="shared" si="122"/>
        <v>0</v>
      </c>
      <c r="GUT160" s="358">
        <f t="shared" si="122"/>
        <v>0</v>
      </c>
      <c r="GUU160" s="358">
        <f t="shared" si="122"/>
        <v>0</v>
      </c>
      <c r="GUV160" s="358">
        <f t="shared" si="122"/>
        <v>0</v>
      </c>
      <c r="GUW160" s="358">
        <f t="shared" si="122"/>
        <v>0</v>
      </c>
      <c r="GUX160" s="358">
        <f t="shared" si="122"/>
        <v>0</v>
      </c>
      <c r="GUY160" s="358">
        <f t="shared" si="122"/>
        <v>0</v>
      </c>
      <c r="GUZ160" s="358">
        <f t="shared" si="122"/>
        <v>0</v>
      </c>
      <c r="GVA160" s="358">
        <f t="shared" si="122"/>
        <v>0</v>
      </c>
      <c r="GVB160" s="358">
        <f t="shared" si="122"/>
        <v>0</v>
      </c>
      <c r="GVC160" s="358">
        <f t="shared" si="122"/>
        <v>0</v>
      </c>
      <c r="GVD160" s="358">
        <f t="shared" si="122"/>
        <v>0</v>
      </c>
      <c r="GVE160" s="358">
        <f t="shared" si="122"/>
        <v>0</v>
      </c>
      <c r="GVF160" s="358">
        <f t="shared" si="122"/>
        <v>0</v>
      </c>
      <c r="GVG160" s="358">
        <f t="shared" si="122"/>
        <v>0</v>
      </c>
      <c r="GVH160" s="358">
        <f t="shared" si="122"/>
        <v>0</v>
      </c>
      <c r="GVI160" s="358">
        <f t="shared" si="122"/>
        <v>0</v>
      </c>
      <c r="GVJ160" s="358">
        <f t="shared" si="122"/>
        <v>0</v>
      </c>
      <c r="GVK160" s="358">
        <f t="shared" si="122"/>
        <v>0</v>
      </c>
      <c r="GVL160" s="358">
        <f t="shared" si="122"/>
        <v>0</v>
      </c>
      <c r="GVM160" s="358">
        <f t="shared" si="122"/>
        <v>0</v>
      </c>
      <c r="GVN160" s="358">
        <f t="shared" si="122"/>
        <v>0</v>
      </c>
      <c r="GVO160" s="358">
        <f t="shared" si="122"/>
        <v>0</v>
      </c>
      <c r="GVP160" s="358">
        <f t="shared" si="122"/>
        <v>0</v>
      </c>
      <c r="GVQ160" s="358">
        <f t="shared" si="122"/>
        <v>0</v>
      </c>
      <c r="GVR160" s="358">
        <f t="shared" ref="GVR160:GYC160" si="123">GVR145*$H$83</f>
        <v>0</v>
      </c>
      <c r="GVS160" s="358">
        <f t="shared" si="123"/>
        <v>0</v>
      </c>
      <c r="GVT160" s="358">
        <f t="shared" si="123"/>
        <v>0</v>
      </c>
      <c r="GVU160" s="358">
        <f t="shared" si="123"/>
        <v>0</v>
      </c>
      <c r="GVV160" s="358">
        <f t="shared" si="123"/>
        <v>0</v>
      </c>
      <c r="GVW160" s="358">
        <f t="shared" si="123"/>
        <v>0</v>
      </c>
      <c r="GVX160" s="358">
        <f t="shared" si="123"/>
        <v>0</v>
      </c>
      <c r="GVY160" s="358">
        <f t="shared" si="123"/>
        <v>0</v>
      </c>
      <c r="GVZ160" s="358">
        <f t="shared" si="123"/>
        <v>0</v>
      </c>
      <c r="GWA160" s="358">
        <f t="shared" si="123"/>
        <v>0</v>
      </c>
      <c r="GWB160" s="358">
        <f t="shared" si="123"/>
        <v>0</v>
      </c>
      <c r="GWC160" s="358">
        <f t="shared" si="123"/>
        <v>0</v>
      </c>
      <c r="GWD160" s="358">
        <f t="shared" si="123"/>
        <v>0</v>
      </c>
      <c r="GWE160" s="358">
        <f t="shared" si="123"/>
        <v>0</v>
      </c>
      <c r="GWF160" s="358">
        <f t="shared" si="123"/>
        <v>0</v>
      </c>
      <c r="GWG160" s="358">
        <f t="shared" si="123"/>
        <v>0</v>
      </c>
      <c r="GWH160" s="358">
        <f t="shared" si="123"/>
        <v>0</v>
      </c>
      <c r="GWI160" s="358">
        <f t="shared" si="123"/>
        <v>0</v>
      </c>
      <c r="GWJ160" s="358">
        <f t="shared" si="123"/>
        <v>0</v>
      </c>
      <c r="GWK160" s="358">
        <f t="shared" si="123"/>
        <v>0</v>
      </c>
      <c r="GWL160" s="358">
        <f t="shared" si="123"/>
        <v>0</v>
      </c>
      <c r="GWM160" s="358">
        <f t="shared" si="123"/>
        <v>0</v>
      </c>
      <c r="GWN160" s="358">
        <f t="shared" si="123"/>
        <v>0</v>
      </c>
      <c r="GWO160" s="358">
        <f t="shared" si="123"/>
        <v>0</v>
      </c>
      <c r="GWP160" s="358">
        <f t="shared" si="123"/>
        <v>0</v>
      </c>
      <c r="GWQ160" s="358">
        <f t="shared" si="123"/>
        <v>0</v>
      </c>
      <c r="GWR160" s="358">
        <f t="shared" si="123"/>
        <v>0</v>
      </c>
      <c r="GWS160" s="358">
        <f t="shared" si="123"/>
        <v>0</v>
      </c>
      <c r="GWT160" s="358">
        <f t="shared" si="123"/>
        <v>0</v>
      </c>
      <c r="GWU160" s="358">
        <f t="shared" si="123"/>
        <v>0</v>
      </c>
      <c r="GWV160" s="358">
        <f t="shared" si="123"/>
        <v>0</v>
      </c>
      <c r="GWW160" s="358">
        <f t="shared" si="123"/>
        <v>0</v>
      </c>
      <c r="GWX160" s="358">
        <f t="shared" si="123"/>
        <v>0</v>
      </c>
      <c r="GWY160" s="358">
        <f t="shared" si="123"/>
        <v>0</v>
      </c>
      <c r="GWZ160" s="358">
        <f t="shared" si="123"/>
        <v>0</v>
      </c>
      <c r="GXA160" s="358">
        <f t="shared" si="123"/>
        <v>0</v>
      </c>
      <c r="GXB160" s="358">
        <f t="shared" si="123"/>
        <v>0</v>
      </c>
      <c r="GXC160" s="358">
        <f t="shared" si="123"/>
        <v>0</v>
      </c>
      <c r="GXD160" s="358">
        <f t="shared" si="123"/>
        <v>0</v>
      </c>
      <c r="GXE160" s="358">
        <f t="shared" si="123"/>
        <v>0</v>
      </c>
      <c r="GXF160" s="358">
        <f t="shared" si="123"/>
        <v>0</v>
      </c>
      <c r="GXG160" s="358">
        <f t="shared" si="123"/>
        <v>0</v>
      </c>
      <c r="GXH160" s="358">
        <f t="shared" si="123"/>
        <v>0</v>
      </c>
      <c r="GXI160" s="358">
        <f t="shared" si="123"/>
        <v>0</v>
      </c>
      <c r="GXJ160" s="358">
        <f t="shared" si="123"/>
        <v>0</v>
      </c>
      <c r="GXK160" s="358">
        <f t="shared" si="123"/>
        <v>0</v>
      </c>
      <c r="GXL160" s="358">
        <f t="shared" si="123"/>
        <v>0</v>
      </c>
      <c r="GXM160" s="358">
        <f t="shared" si="123"/>
        <v>0</v>
      </c>
      <c r="GXN160" s="358">
        <f t="shared" si="123"/>
        <v>0</v>
      </c>
      <c r="GXO160" s="358">
        <f t="shared" si="123"/>
        <v>0</v>
      </c>
      <c r="GXP160" s="358">
        <f t="shared" si="123"/>
        <v>0</v>
      </c>
      <c r="GXQ160" s="358">
        <f t="shared" si="123"/>
        <v>0</v>
      </c>
      <c r="GXR160" s="358">
        <f t="shared" si="123"/>
        <v>0</v>
      </c>
      <c r="GXS160" s="358">
        <f t="shared" si="123"/>
        <v>0</v>
      </c>
      <c r="GXT160" s="358">
        <f t="shared" si="123"/>
        <v>0</v>
      </c>
      <c r="GXU160" s="358">
        <f t="shared" si="123"/>
        <v>0</v>
      </c>
      <c r="GXV160" s="358">
        <f t="shared" si="123"/>
        <v>0</v>
      </c>
      <c r="GXW160" s="358">
        <f t="shared" si="123"/>
        <v>0</v>
      </c>
      <c r="GXX160" s="358">
        <f t="shared" si="123"/>
        <v>0</v>
      </c>
      <c r="GXY160" s="358">
        <f t="shared" si="123"/>
        <v>0</v>
      </c>
      <c r="GXZ160" s="358">
        <f t="shared" si="123"/>
        <v>0</v>
      </c>
      <c r="GYA160" s="358">
        <f t="shared" si="123"/>
        <v>0</v>
      </c>
      <c r="GYB160" s="358">
        <f t="shared" si="123"/>
        <v>0</v>
      </c>
      <c r="GYC160" s="358">
        <f t="shared" si="123"/>
        <v>0</v>
      </c>
      <c r="GYD160" s="358">
        <f t="shared" ref="GYD160:HAO160" si="124">GYD145*$H$83</f>
        <v>0</v>
      </c>
      <c r="GYE160" s="358">
        <f t="shared" si="124"/>
        <v>0</v>
      </c>
      <c r="GYF160" s="358">
        <f t="shared" si="124"/>
        <v>0</v>
      </c>
      <c r="GYG160" s="358">
        <f t="shared" si="124"/>
        <v>0</v>
      </c>
      <c r="GYH160" s="358">
        <f t="shared" si="124"/>
        <v>0</v>
      </c>
      <c r="GYI160" s="358">
        <f t="shared" si="124"/>
        <v>0</v>
      </c>
      <c r="GYJ160" s="358">
        <f t="shared" si="124"/>
        <v>0</v>
      </c>
      <c r="GYK160" s="358">
        <f t="shared" si="124"/>
        <v>0</v>
      </c>
      <c r="GYL160" s="358">
        <f t="shared" si="124"/>
        <v>0</v>
      </c>
      <c r="GYM160" s="358">
        <f t="shared" si="124"/>
        <v>0</v>
      </c>
      <c r="GYN160" s="358">
        <f t="shared" si="124"/>
        <v>0</v>
      </c>
      <c r="GYO160" s="358">
        <f t="shared" si="124"/>
        <v>0</v>
      </c>
      <c r="GYP160" s="358">
        <f t="shared" si="124"/>
        <v>0</v>
      </c>
      <c r="GYQ160" s="358">
        <f t="shared" si="124"/>
        <v>0</v>
      </c>
      <c r="GYR160" s="358">
        <f t="shared" si="124"/>
        <v>0</v>
      </c>
      <c r="GYS160" s="358">
        <f t="shared" si="124"/>
        <v>0</v>
      </c>
      <c r="GYT160" s="358">
        <f t="shared" si="124"/>
        <v>0</v>
      </c>
      <c r="GYU160" s="358">
        <f t="shared" si="124"/>
        <v>0</v>
      </c>
      <c r="GYV160" s="358">
        <f t="shared" si="124"/>
        <v>0</v>
      </c>
      <c r="GYW160" s="358">
        <f t="shared" si="124"/>
        <v>0</v>
      </c>
      <c r="GYX160" s="358">
        <f t="shared" si="124"/>
        <v>0</v>
      </c>
      <c r="GYY160" s="358">
        <f t="shared" si="124"/>
        <v>0</v>
      </c>
      <c r="GYZ160" s="358">
        <f t="shared" si="124"/>
        <v>0</v>
      </c>
      <c r="GZA160" s="358">
        <f t="shared" si="124"/>
        <v>0</v>
      </c>
      <c r="GZB160" s="358">
        <f t="shared" si="124"/>
        <v>0</v>
      </c>
      <c r="GZC160" s="358">
        <f t="shared" si="124"/>
        <v>0</v>
      </c>
      <c r="GZD160" s="358">
        <f t="shared" si="124"/>
        <v>0</v>
      </c>
      <c r="GZE160" s="358">
        <f t="shared" si="124"/>
        <v>0</v>
      </c>
      <c r="GZF160" s="358">
        <f t="shared" si="124"/>
        <v>0</v>
      </c>
      <c r="GZG160" s="358">
        <f t="shared" si="124"/>
        <v>0</v>
      </c>
      <c r="GZH160" s="358">
        <f t="shared" si="124"/>
        <v>0</v>
      </c>
      <c r="GZI160" s="358">
        <f t="shared" si="124"/>
        <v>0</v>
      </c>
      <c r="GZJ160" s="358">
        <f t="shared" si="124"/>
        <v>0</v>
      </c>
      <c r="GZK160" s="358">
        <f t="shared" si="124"/>
        <v>0</v>
      </c>
      <c r="GZL160" s="358">
        <f t="shared" si="124"/>
        <v>0</v>
      </c>
      <c r="GZM160" s="358">
        <f t="shared" si="124"/>
        <v>0</v>
      </c>
      <c r="GZN160" s="358">
        <f t="shared" si="124"/>
        <v>0</v>
      </c>
      <c r="GZO160" s="358">
        <f t="shared" si="124"/>
        <v>0</v>
      </c>
      <c r="GZP160" s="358">
        <f t="shared" si="124"/>
        <v>0</v>
      </c>
      <c r="GZQ160" s="358">
        <f t="shared" si="124"/>
        <v>0</v>
      </c>
      <c r="GZR160" s="358">
        <f t="shared" si="124"/>
        <v>0</v>
      </c>
      <c r="GZS160" s="358">
        <f t="shared" si="124"/>
        <v>0</v>
      </c>
      <c r="GZT160" s="358">
        <f t="shared" si="124"/>
        <v>0</v>
      </c>
      <c r="GZU160" s="358">
        <f t="shared" si="124"/>
        <v>0</v>
      </c>
      <c r="GZV160" s="358">
        <f t="shared" si="124"/>
        <v>0</v>
      </c>
      <c r="GZW160" s="358">
        <f t="shared" si="124"/>
        <v>0</v>
      </c>
      <c r="GZX160" s="358">
        <f t="shared" si="124"/>
        <v>0</v>
      </c>
      <c r="GZY160" s="358">
        <f t="shared" si="124"/>
        <v>0</v>
      </c>
      <c r="GZZ160" s="358">
        <f t="shared" si="124"/>
        <v>0</v>
      </c>
      <c r="HAA160" s="358">
        <f t="shared" si="124"/>
        <v>0</v>
      </c>
      <c r="HAB160" s="358">
        <f t="shared" si="124"/>
        <v>0</v>
      </c>
      <c r="HAC160" s="358">
        <f t="shared" si="124"/>
        <v>0</v>
      </c>
      <c r="HAD160" s="358">
        <f t="shared" si="124"/>
        <v>0</v>
      </c>
      <c r="HAE160" s="358">
        <f t="shared" si="124"/>
        <v>0</v>
      </c>
      <c r="HAF160" s="358">
        <f t="shared" si="124"/>
        <v>0</v>
      </c>
      <c r="HAG160" s="358">
        <f t="shared" si="124"/>
        <v>0</v>
      </c>
      <c r="HAH160" s="358">
        <f t="shared" si="124"/>
        <v>0</v>
      </c>
      <c r="HAI160" s="358">
        <f t="shared" si="124"/>
        <v>0</v>
      </c>
      <c r="HAJ160" s="358">
        <f t="shared" si="124"/>
        <v>0</v>
      </c>
      <c r="HAK160" s="358">
        <f t="shared" si="124"/>
        <v>0</v>
      </c>
      <c r="HAL160" s="358">
        <f t="shared" si="124"/>
        <v>0</v>
      </c>
      <c r="HAM160" s="358">
        <f t="shared" si="124"/>
        <v>0</v>
      </c>
      <c r="HAN160" s="358">
        <f t="shared" si="124"/>
        <v>0</v>
      </c>
      <c r="HAO160" s="358">
        <f t="shared" si="124"/>
        <v>0</v>
      </c>
      <c r="HAP160" s="358">
        <f t="shared" ref="HAP160:HDA160" si="125">HAP145*$H$83</f>
        <v>0</v>
      </c>
      <c r="HAQ160" s="358">
        <f t="shared" si="125"/>
        <v>0</v>
      </c>
      <c r="HAR160" s="358">
        <f t="shared" si="125"/>
        <v>0</v>
      </c>
      <c r="HAS160" s="358">
        <f t="shared" si="125"/>
        <v>0</v>
      </c>
      <c r="HAT160" s="358">
        <f t="shared" si="125"/>
        <v>0</v>
      </c>
      <c r="HAU160" s="358">
        <f t="shared" si="125"/>
        <v>0</v>
      </c>
      <c r="HAV160" s="358">
        <f t="shared" si="125"/>
        <v>0</v>
      </c>
      <c r="HAW160" s="358">
        <f t="shared" si="125"/>
        <v>0</v>
      </c>
      <c r="HAX160" s="358">
        <f t="shared" si="125"/>
        <v>0</v>
      </c>
      <c r="HAY160" s="358">
        <f t="shared" si="125"/>
        <v>0</v>
      </c>
      <c r="HAZ160" s="358">
        <f t="shared" si="125"/>
        <v>0</v>
      </c>
      <c r="HBA160" s="358">
        <f t="shared" si="125"/>
        <v>0</v>
      </c>
      <c r="HBB160" s="358">
        <f t="shared" si="125"/>
        <v>0</v>
      </c>
      <c r="HBC160" s="358">
        <f t="shared" si="125"/>
        <v>0</v>
      </c>
      <c r="HBD160" s="358">
        <f t="shared" si="125"/>
        <v>0</v>
      </c>
      <c r="HBE160" s="358">
        <f t="shared" si="125"/>
        <v>0</v>
      </c>
      <c r="HBF160" s="358">
        <f t="shared" si="125"/>
        <v>0</v>
      </c>
      <c r="HBG160" s="358">
        <f t="shared" si="125"/>
        <v>0</v>
      </c>
      <c r="HBH160" s="358">
        <f t="shared" si="125"/>
        <v>0</v>
      </c>
      <c r="HBI160" s="358">
        <f t="shared" si="125"/>
        <v>0</v>
      </c>
      <c r="HBJ160" s="358">
        <f t="shared" si="125"/>
        <v>0</v>
      </c>
      <c r="HBK160" s="358">
        <f t="shared" si="125"/>
        <v>0</v>
      </c>
      <c r="HBL160" s="358">
        <f t="shared" si="125"/>
        <v>0</v>
      </c>
      <c r="HBM160" s="358">
        <f t="shared" si="125"/>
        <v>0</v>
      </c>
      <c r="HBN160" s="358">
        <f t="shared" si="125"/>
        <v>0</v>
      </c>
      <c r="HBO160" s="358">
        <f t="shared" si="125"/>
        <v>0</v>
      </c>
      <c r="HBP160" s="358">
        <f t="shared" si="125"/>
        <v>0</v>
      </c>
      <c r="HBQ160" s="358">
        <f t="shared" si="125"/>
        <v>0</v>
      </c>
      <c r="HBR160" s="358">
        <f t="shared" si="125"/>
        <v>0</v>
      </c>
      <c r="HBS160" s="358">
        <f t="shared" si="125"/>
        <v>0</v>
      </c>
      <c r="HBT160" s="358">
        <f t="shared" si="125"/>
        <v>0</v>
      </c>
      <c r="HBU160" s="358">
        <f t="shared" si="125"/>
        <v>0</v>
      </c>
      <c r="HBV160" s="358">
        <f t="shared" si="125"/>
        <v>0</v>
      </c>
      <c r="HBW160" s="358">
        <f t="shared" si="125"/>
        <v>0</v>
      </c>
      <c r="HBX160" s="358">
        <f t="shared" si="125"/>
        <v>0</v>
      </c>
      <c r="HBY160" s="358">
        <f t="shared" si="125"/>
        <v>0</v>
      </c>
      <c r="HBZ160" s="358">
        <f t="shared" si="125"/>
        <v>0</v>
      </c>
      <c r="HCA160" s="358">
        <f t="shared" si="125"/>
        <v>0</v>
      </c>
      <c r="HCB160" s="358">
        <f t="shared" si="125"/>
        <v>0</v>
      </c>
      <c r="HCC160" s="358">
        <f t="shared" si="125"/>
        <v>0</v>
      </c>
      <c r="HCD160" s="358">
        <f t="shared" si="125"/>
        <v>0</v>
      </c>
      <c r="HCE160" s="358">
        <f t="shared" si="125"/>
        <v>0</v>
      </c>
      <c r="HCF160" s="358">
        <f t="shared" si="125"/>
        <v>0</v>
      </c>
      <c r="HCG160" s="358">
        <f t="shared" si="125"/>
        <v>0</v>
      </c>
      <c r="HCH160" s="358">
        <f t="shared" si="125"/>
        <v>0</v>
      </c>
      <c r="HCI160" s="358">
        <f t="shared" si="125"/>
        <v>0</v>
      </c>
      <c r="HCJ160" s="358">
        <f t="shared" si="125"/>
        <v>0</v>
      </c>
      <c r="HCK160" s="358">
        <f t="shared" si="125"/>
        <v>0</v>
      </c>
      <c r="HCL160" s="358">
        <f t="shared" si="125"/>
        <v>0</v>
      </c>
      <c r="HCM160" s="358">
        <f t="shared" si="125"/>
        <v>0</v>
      </c>
      <c r="HCN160" s="358">
        <f t="shared" si="125"/>
        <v>0</v>
      </c>
      <c r="HCO160" s="358">
        <f t="shared" si="125"/>
        <v>0</v>
      </c>
      <c r="HCP160" s="358">
        <f t="shared" si="125"/>
        <v>0</v>
      </c>
      <c r="HCQ160" s="358">
        <f t="shared" si="125"/>
        <v>0</v>
      </c>
      <c r="HCR160" s="358">
        <f t="shared" si="125"/>
        <v>0</v>
      </c>
      <c r="HCS160" s="358">
        <f t="shared" si="125"/>
        <v>0</v>
      </c>
      <c r="HCT160" s="358">
        <f t="shared" si="125"/>
        <v>0</v>
      </c>
      <c r="HCU160" s="358">
        <f t="shared" si="125"/>
        <v>0</v>
      </c>
      <c r="HCV160" s="358">
        <f t="shared" si="125"/>
        <v>0</v>
      </c>
      <c r="HCW160" s="358">
        <f t="shared" si="125"/>
        <v>0</v>
      </c>
      <c r="HCX160" s="358">
        <f t="shared" si="125"/>
        <v>0</v>
      </c>
      <c r="HCY160" s="358">
        <f t="shared" si="125"/>
        <v>0</v>
      </c>
      <c r="HCZ160" s="358">
        <f t="shared" si="125"/>
        <v>0</v>
      </c>
      <c r="HDA160" s="358">
        <f t="shared" si="125"/>
        <v>0</v>
      </c>
      <c r="HDB160" s="358">
        <f t="shared" ref="HDB160:HFM160" si="126">HDB145*$H$83</f>
        <v>0</v>
      </c>
      <c r="HDC160" s="358">
        <f t="shared" si="126"/>
        <v>0</v>
      </c>
      <c r="HDD160" s="358">
        <f t="shared" si="126"/>
        <v>0</v>
      </c>
      <c r="HDE160" s="358">
        <f t="shared" si="126"/>
        <v>0</v>
      </c>
      <c r="HDF160" s="358">
        <f t="shared" si="126"/>
        <v>0</v>
      </c>
      <c r="HDG160" s="358">
        <f t="shared" si="126"/>
        <v>0</v>
      </c>
      <c r="HDH160" s="358">
        <f t="shared" si="126"/>
        <v>0</v>
      </c>
      <c r="HDI160" s="358">
        <f t="shared" si="126"/>
        <v>0</v>
      </c>
      <c r="HDJ160" s="358">
        <f t="shared" si="126"/>
        <v>0</v>
      </c>
      <c r="HDK160" s="358">
        <f t="shared" si="126"/>
        <v>0</v>
      </c>
      <c r="HDL160" s="358">
        <f t="shared" si="126"/>
        <v>0</v>
      </c>
      <c r="HDM160" s="358">
        <f t="shared" si="126"/>
        <v>0</v>
      </c>
      <c r="HDN160" s="358">
        <f t="shared" si="126"/>
        <v>0</v>
      </c>
      <c r="HDO160" s="358">
        <f t="shared" si="126"/>
        <v>0</v>
      </c>
      <c r="HDP160" s="358">
        <f t="shared" si="126"/>
        <v>0</v>
      </c>
      <c r="HDQ160" s="358">
        <f t="shared" si="126"/>
        <v>0</v>
      </c>
      <c r="HDR160" s="358">
        <f t="shared" si="126"/>
        <v>0</v>
      </c>
      <c r="HDS160" s="358">
        <f t="shared" si="126"/>
        <v>0</v>
      </c>
      <c r="HDT160" s="358">
        <f t="shared" si="126"/>
        <v>0</v>
      </c>
      <c r="HDU160" s="358">
        <f t="shared" si="126"/>
        <v>0</v>
      </c>
      <c r="HDV160" s="358">
        <f t="shared" si="126"/>
        <v>0</v>
      </c>
      <c r="HDW160" s="358">
        <f t="shared" si="126"/>
        <v>0</v>
      </c>
      <c r="HDX160" s="358">
        <f t="shared" si="126"/>
        <v>0</v>
      </c>
      <c r="HDY160" s="358">
        <f t="shared" si="126"/>
        <v>0</v>
      </c>
      <c r="HDZ160" s="358">
        <f t="shared" si="126"/>
        <v>0</v>
      </c>
      <c r="HEA160" s="358">
        <f t="shared" si="126"/>
        <v>0</v>
      </c>
      <c r="HEB160" s="358">
        <f t="shared" si="126"/>
        <v>0</v>
      </c>
      <c r="HEC160" s="358">
        <f t="shared" si="126"/>
        <v>0</v>
      </c>
      <c r="HED160" s="358">
        <f t="shared" si="126"/>
        <v>0</v>
      </c>
      <c r="HEE160" s="358">
        <f t="shared" si="126"/>
        <v>0</v>
      </c>
      <c r="HEF160" s="358">
        <f t="shared" si="126"/>
        <v>0</v>
      </c>
      <c r="HEG160" s="358">
        <f t="shared" si="126"/>
        <v>0</v>
      </c>
      <c r="HEH160" s="358">
        <f t="shared" si="126"/>
        <v>0</v>
      </c>
      <c r="HEI160" s="358">
        <f t="shared" si="126"/>
        <v>0</v>
      </c>
      <c r="HEJ160" s="358">
        <f t="shared" si="126"/>
        <v>0</v>
      </c>
      <c r="HEK160" s="358">
        <f t="shared" si="126"/>
        <v>0</v>
      </c>
      <c r="HEL160" s="358">
        <f t="shared" si="126"/>
        <v>0</v>
      </c>
      <c r="HEM160" s="358">
        <f t="shared" si="126"/>
        <v>0</v>
      </c>
      <c r="HEN160" s="358">
        <f t="shared" si="126"/>
        <v>0</v>
      </c>
      <c r="HEO160" s="358">
        <f t="shared" si="126"/>
        <v>0</v>
      </c>
      <c r="HEP160" s="358">
        <f t="shared" si="126"/>
        <v>0</v>
      </c>
      <c r="HEQ160" s="358">
        <f t="shared" si="126"/>
        <v>0</v>
      </c>
      <c r="HER160" s="358">
        <f t="shared" si="126"/>
        <v>0</v>
      </c>
      <c r="HES160" s="358">
        <f t="shared" si="126"/>
        <v>0</v>
      </c>
      <c r="HET160" s="358">
        <f t="shared" si="126"/>
        <v>0</v>
      </c>
      <c r="HEU160" s="358">
        <f t="shared" si="126"/>
        <v>0</v>
      </c>
      <c r="HEV160" s="358">
        <f t="shared" si="126"/>
        <v>0</v>
      </c>
      <c r="HEW160" s="358">
        <f t="shared" si="126"/>
        <v>0</v>
      </c>
      <c r="HEX160" s="358">
        <f t="shared" si="126"/>
        <v>0</v>
      </c>
      <c r="HEY160" s="358">
        <f t="shared" si="126"/>
        <v>0</v>
      </c>
      <c r="HEZ160" s="358">
        <f t="shared" si="126"/>
        <v>0</v>
      </c>
      <c r="HFA160" s="358">
        <f t="shared" si="126"/>
        <v>0</v>
      </c>
      <c r="HFB160" s="358">
        <f t="shared" si="126"/>
        <v>0</v>
      </c>
      <c r="HFC160" s="358">
        <f t="shared" si="126"/>
        <v>0</v>
      </c>
      <c r="HFD160" s="358">
        <f t="shared" si="126"/>
        <v>0</v>
      </c>
      <c r="HFE160" s="358">
        <f t="shared" si="126"/>
        <v>0</v>
      </c>
      <c r="HFF160" s="358">
        <f t="shared" si="126"/>
        <v>0</v>
      </c>
      <c r="HFG160" s="358">
        <f t="shared" si="126"/>
        <v>0</v>
      </c>
      <c r="HFH160" s="358">
        <f t="shared" si="126"/>
        <v>0</v>
      </c>
      <c r="HFI160" s="358">
        <f t="shared" si="126"/>
        <v>0</v>
      </c>
      <c r="HFJ160" s="358">
        <f t="shared" si="126"/>
        <v>0</v>
      </c>
      <c r="HFK160" s="358">
        <f t="shared" si="126"/>
        <v>0</v>
      </c>
      <c r="HFL160" s="358">
        <f t="shared" si="126"/>
        <v>0</v>
      </c>
      <c r="HFM160" s="358">
        <f t="shared" si="126"/>
        <v>0</v>
      </c>
      <c r="HFN160" s="358">
        <f t="shared" ref="HFN160:HHY160" si="127">HFN145*$H$83</f>
        <v>0</v>
      </c>
      <c r="HFO160" s="358">
        <f t="shared" si="127"/>
        <v>0</v>
      </c>
      <c r="HFP160" s="358">
        <f t="shared" si="127"/>
        <v>0</v>
      </c>
      <c r="HFQ160" s="358">
        <f t="shared" si="127"/>
        <v>0</v>
      </c>
      <c r="HFR160" s="358">
        <f t="shared" si="127"/>
        <v>0</v>
      </c>
      <c r="HFS160" s="358">
        <f t="shared" si="127"/>
        <v>0</v>
      </c>
      <c r="HFT160" s="358">
        <f t="shared" si="127"/>
        <v>0</v>
      </c>
      <c r="HFU160" s="358">
        <f t="shared" si="127"/>
        <v>0</v>
      </c>
      <c r="HFV160" s="358">
        <f t="shared" si="127"/>
        <v>0</v>
      </c>
      <c r="HFW160" s="358">
        <f t="shared" si="127"/>
        <v>0</v>
      </c>
      <c r="HFX160" s="358">
        <f t="shared" si="127"/>
        <v>0</v>
      </c>
      <c r="HFY160" s="358">
        <f t="shared" si="127"/>
        <v>0</v>
      </c>
      <c r="HFZ160" s="358">
        <f t="shared" si="127"/>
        <v>0</v>
      </c>
      <c r="HGA160" s="358">
        <f t="shared" si="127"/>
        <v>0</v>
      </c>
      <c r="HGB160" s="358">
        <f t="shared" si="127"/>
        <v>0</v>
      </c>
      <c r="HGC160" s="358">
        <f t="shared" si="127"/>
        <v>0</v>
      </c>
      <c r="HGD160" s="358">
        <f t="shared" si="127"/>
        <v>0</v>
      </c>
      <c r="HGE160" s="358">
        <f t="shared" si="127"/>
        <v>0</v>
      </c>
      <c r="HGF160" s="358">
        <f t="shared" si="127"/>
        <v>0</v>
      </c>
      <c r="HGG160" s="358">
        <f t="shared" si="127"/>
        <v>0</v>
      </c>
      <c r="HGH160" s="358">
        <f t="shared" si="127"/>
        <v>0</v>
      </c>
      <c r="HGI160" s="358">
        <f t="shared" si="127"/>
        <v>0</v>
      </c>
      <c r="HGJ160" s="358">
        <f t="shared" si="127"/>
        <v>0</v>
      </c>
      <c r="HGK160" s="358">
        <f t="shared" si="127"/>
        <v>0</v>
      </c>
      <c r="HGL160" s="358">
        <f t="shared" si="127"/>
        <v>0</v>
      </c>
      <c r="HGM160" s="358">
        <f t="shared" si="127"/>
        <v>0</v>
      </c>
      <c r="HGN160" s="358">
        <f t="shared" si="127"/>
        <v>0</v>
      </c>
      <c r="HGO160" s="358">
        <f t="shared" si="127"/>
        <v>0</v>
      </c>
      <c r="HGP160" s="358">
        <f t="shared" si="127"/>
        <v>0</v>
      </c>
      <c r="HGQ160" s="358">
        <f t="shared" si="127"/>
        <v>0</v>
      </c>
      <c r="HGR160" s="358">
        <f t="shared" si="127"/>
        <v>0</v>
      </c>
      <c r="HGS160" s="358">
        <f t="shared" si="127"/>
        <v>0</v>
      </c>
      <c r="HGT160" s="358">
        <f t="shared" si="127"/>
        <v>0</v>
      </c>
      <c r="HGU160" s="358">
        <f t="shared" si="127"/>
        <v>0</v>
      </c>
      <c r="HGV160" s="358">
        <f t="shared" si="127"/>
        <v>0</v>
      </c>
      <c r="HGW160" s="358">
        <f t="shared" si="127"/>
        <v>0</v>
      </c>
      <c r="HGX160" s="358">
        <f t="shared" si="127"/>
        <v>0</v>
      </c>
      <c r="HGY160" s="358">
        <f t="shared" si="127"/>
        <v>0</v>
      </c>
      <c r="HGZ160" s="358">
        <f t="shared" si="127"/>
        <v>0</v>
      </c>
      <c r="HHA160" s="358">
        <f t="shared" si="127"/>
        <v>0</v>
      </c>
      <c r="HHB160" s="358">
        <f t="shared" si="127"/>
        <v>0</v>
      </c>
      <c r="HHC160" s="358">
        <f t="shared" si="127"/>
        <v>0</v>
      </c>
      <c r="HHD160" s="358">
        <f t="shared" si="127"/>
        <v>0</v>
      </c>
      <c r="HHE160" s="358">
        <f t="shared" si="127"/>
        <v>0</v>
      </c>
      <c r="HHF160" s="358">
        <f t="shared" si="127"/>
        <v>0</v>
      </c>
      <c r="HHG160" s="358">
        <f t="shared" si="127"/>
        <v>0</v>
      </c>
      <c r="HHH160" s="358">
        <f t="shared" si="127"/>
        <v>0</v>
      </c>
      <c r="HHI160" s="358">
        <f t="shared" si="127"/>
        <v>0</v>
      </c>
      <c r="HHJ160" s="358">
        <f t="shared" si="127"/>
        <v>0</v>
      </c>
      <c r="HHK160" s="358">
        <f t="shared" si="127"/>
        <v>0</v>
      </c>
      <c r="HHL160" s="358">
        <f t="shared" si="127"/>
        <v>0</v>
      </c>
      <c r="HHM160" s="358">
        <f t="shared" si="127"/>
        <v>0</v>
      </c>
      <c r="HHN160" s="358">
        <f t="shared" si="127"/>
        <v>0</v>
      </c>
      <c r="HHO160" s="358">
        <f t="shared" si="127"/>
        <v>0</v>
      </c>
      <c r="HHP160" s="358">
        <f t="shared" si="127"/>
        <v>0</v>
      </c>
      <c r="HHQ160" s="358">
        <f t="shared" si="127"/>
        <v>0</v>
      </c>
      <c r="HHR160" s="358">
        <f t="shared" si="127"/>
        <v>0</v>
      </c>
      <c r="HHS160" s="358">
        <f t="shared" si="127"/>
        <v>0</v>
      </c>
      <c r="HHT160" s="358">
        <f t="shared" si="127"/>
        <v>0</v>
      </c>
      <c r="HHU160" s="358">
        <f t="shared" si="127"/>
        <v>0</v>
      </c>
      <c r="HHV160" s="358">
        <f t="shared" si="127"/>
        <v>0</v>
      </c>
      <c r="HHW160" s="358">
        <f t="shared" si="127"/>
        <v>0</v>
      </c>
      <c r="HHX160" s="358">
        <f t="shared" si="127"/>
        <v>0</v>
      </c>
      <c r="HHY160" s="358">
        <f t="shared" si="127"/>
        <v>0</v>
      </c>
      <c r="HHZ160" s="358">
        <f t="shared" ref="HHZ160:HKK160" si="128">HHZ145*$H$83</f>
        <v>0</v>
      </c>
      <c r="HIA160" s="358">
        <f t="shared" si="128"/>
        <v>0</v>
      </c>
      <c r="HIB160" s="358">
        <f t="shared" si="128"/>
        <v>0</v>
      </c>
      <c r="HIC160" s="358">
        <f t="shared" si="128"/>
        <v>0</v>
      </c>
      <c r="HID160" s="358">
        <f t="shared" si="128"/>
        <v>0</v>
      </c>
      <c r="HIE160" s="358">
        <f t="shared" si="128"/>
        <v>0</v>
      </c>
      <c r="HIF160" s="358">
        <f t="shared" si="128"/>
        <v>0</v>
      </c>
      <c r="HIG160" s="358">
        <f t="shared" si="128"/>
        <v>0</v>
      </c>
      <c r="HIH160" s="358">
        <f t="shared" si="128"/>
        <v>0</v>
      </c>
      <c r="HII160" s="358">
        <f t="shared" si="128"/>
        <v>0</v>
      </c>
      <c r="HIJ160" s="358">
        <f t="shared" si="128"/>
        <v>0</v>
      </c>
      <c r="HIK160" s="358">
        <f t="shared" si="128"/>
        <v>0</v>
      </c>
      <c r="HIL160" s="358">
        <f t="shared" si="128"/>
        <v>0</v>
      </c>
      <c r="HIM160" s="358">
        <f t="shared" si="128"/>
        <v>0</v>
      </c>
      <c r="HIN160" s="358">
        <f t="shared" si="128"/>
        <v>0</v>
      </c>
      <c r="HIO160" s="358">
        <f t="shared" si="128"/>
        <v>0</v>
      </c>
      <c r="HIP160" s="358">
        <f t="shared" si="128"/>
        <v>0</v>
      </c>
      <c r="HIQ160" s="358">
        <f t="shared" si="128"/>
        <v>0</v>
      </c>
      <c r="HIR160" s="358">
        <f t="shared" si="128"/>
        <v>0</v>
      </c>
      <c r="HIS160" s="358">
        <f t="shared" si="128"/>
        <v>0</v>
      </c>
      <c r="HIT160" s="358">
        <f t="shared" si="128"/>
        <v>0</v>
      </c>
      <c r="HIU160" s="358">
        <f t="shared" si="128"/>
        <v>0</v>
      </c>
      <c r="HIV160" s="358">
        <f t="shared" si="128"/>
        <v>0</v>
      </c>
      <c r="HIW160" s="358">
        <f t="shared" si="128"/>
        <v>0</v>
      </c>
      <c r="HIX160" s="358">
        <f t="shared" si="128"/>
        <v>0</v>
      </c>
      <c r="HIY160" s="358">
        <f t="shared" si="128"/>
        <v>0</v>
      </c>
      <c r="HIZ160" s="358">
        <f t="shared" si="128"/>
        <v>0</v>
      </c>
      <c r="HJA160" s="358">
        <f t="shared" si="128"/>
        <v>0</v>
      </c>
      <c r="HJB160" s="358">
        <f t="shared" si="128"/>
        <v>0</v>
      </c>
      <c r="HJC160" s="358">
        <f t="shared" si="128"/>
        <v>0</v>
      </c>
      <c r="HJD160" s="358">
        <f t="shared" si="128"/>
        <v>0</v>
      </c>
      <c r="HJE160" s="358">
        <f t="shared" si="128"/>
        <v>0</v>
      </c>
      <c r="HJF160" s="358">
        <f t="shared" si="128"/>
        <v>0</v>
      </c>
      <c r="HJG160" s="358">
        <f t="shared" si="128"/>
        <v>0</v>
      </c>
      <c r="HJH160" s="358">
        <f t="shared" si="128"/>
        <v>0</v>
      </c>
      <c r="HJI160" s="358">
        <f t="shared" si="128"/>
        <v>0</v>
      </c>
      <c r="HJJ160" s="358">
        <f t="shared" si="128"/>
        <v>0</v>
      </c>
      <c r="HJK160" s="358">
        <f t="shared" si="128"/>
        <v>0</v>
      </c>
      <c r="HJL160" s="358">
        <f t="shared" si="128"/>
        <v>0</v>
      </c>
      <c r="HJM160" s="358">
        <f t="shared" si="128"/>
        <v>0</v>
      </c>
      <c r="HJN160" s="358">
        <f t="shared" si="128"/>
        <v>0</v>
      </c>
      <c r="HJO160" s="358">
        <f t="shared" si="128"/>
        <v>0</v>
      </c>
      <c r="HJP160" s="358">
        <f t="shared" si="128"/>
        <v>0</v>
      </c>
      <c r="HJQ160" s="358">
        <f t="shared" si="128"/>
        <v>0</v>
      </c>
      <c r="HJR160" s="358">
        <f t="shared" si="128"/>
        <v>0</v>
      </c>
      <c r="HJS160" s="358">
        <f t="shared" si="128"/>
        <v>0</v>
      </c>
      <c r="HJT160" s="358">
        <f t="shared" si="128"/>
        <v>0</v>
      </c>
      <c r="HJU160" s="358">
        <f t="shared" si="128"/>
        <v>0</v>
      </c>
      <c r="HJV160" s="358">
        <f t="shared" si="128"/>
        <v>0</v>
      </c>
      <c r="HJW160" s="358">
        <f t="shared" si="128"/>
        <v>0</v>
      </c>
      <c r="HJX160" s="358">
        <f t="shared" si="128"/>
        <v>0</v>
      </c>
      <c r="HJY160" s="358">
        <f t="shared" si="128"/>
        <v>0</v>
      </c>
      <c r="HJZ160" s="358">
        <f t="shared" si="128"/>
        <v>0</v>
      </c>
      <c r="HKA160" s="358">
        <f t="shared" si="128"/>
        <v>0</v>
      </c>
      <c r="HKB160" s="358">
        <f t="shared" si="128"/>
        <v>0</v>
      </c>
      <c r="HKC160" s="358">
        <f t="shared" si="128"/>
        <v>0</v>
      </c>
      <c r="HKD160" s="358">
        <f t="shared" si="128"/>
        <v>0</v>
      </c>
      <c r="HKE160" s="358">
        <f t="shared" si="128"/>
        <v>0</v>
      </c>
      <c r="HKF160" s="358">
        <f t="shared" si="128"/>
        <v>0</v>
      </c>
      <c r="HKG160" s="358">
        <f t="shared" si="128"/>
        <v>0</v>
      </c>
      <c r="HKH160" s="358">
        <f t="shared" si="128"/>
        <v>0</v>
      </c>
      <c r="HKI160" s="358">
        <f t="shared" si="128"/>
        <v>0</v>
      </c>
      <c r="HKJ160" s="358">
        <f t="shared" si="128"/>
        <v>0</v>
      </c>
      <c r="HKK160" s="358">
        <f t="shared" si="128"/>
        <v>0</v>
      </c>
      <c r="HKL160" s="358">
        <f t="shared" ref="HKL160:HMW160" si="129">HKL145*$H$83</f>
        <v>0</v>
      </c>
      <c r="HKM160" s="358">
        <f t="shared" si="129"/>
        <v>0</v>
      </c>
      <c r="HKN160" s="358">
        <f t="shared" si="129"/>
        <v>0</v>
      </c>
      <c r="HKO160" s="358">
        <f t="shared" si="129"/>
        <v>0</v>
      </c>
      <c r="HKP160" s="358">
        <f t="shared" si="129"/>
        <v>0</v>
      </c>
      <c r="HKQ160" s="358">
        <f t="shared" si="129"/>
        <v>0</v>
      </c>
      <c r="HKR160" s="358">
        <f t="shared" si="129"/>
        <v>0</v>
      </c>
      <c r="HKS160" s="358">
        <f t="shared" si="129"/>
        <v>0</v>
      </c>
      <c r="HKT160" s="358">
        <f t="shared" si="129"/>
        <v>0</v>
      </c>
      <c r="HKU160" s="358">
        <f t="shared" si="129"/>
        <v>0</v>
      </c>
      <c r="HKV160" s="358">
        <f t="shared" si="129"/>
        <v>0</v>
      </c>
      <c r="HKW160" s="358">
        <f t="shared" si="129"/>
        <v>0</v>
      </c>
      <c r="HKX160" s="358">
        <f t="shared" si="129"/>
        <v>0</v>
      </c>
      <c r="HKY160" s="358">
        <f t="shared" si="129"/>
        <v>0</v>
      </c>
      <c r="HKZ160" s="358">
        <f t="shared" si="129"/>
        <v>0</v>
      </c>
      <c r="HLA160" s="358">
        <f t="shared" si="129"/>
        <v>0</v>
      </c>
      <c r="HLB160" s="358">
        <f t="shared" si="129"/>
        <v>0</v>
      </c>
      <c r="HLC160" s="358">
        <f t="shared" si="129"/>
        <v>0</v>
      </c>
      <c r="HLD160" s="358">
        <f t="shared" si="129"/>
        <v>0</v>
      </c>
      <c r="HLE160" s="358">
        <f t="shared" si="129"/>
        <v>0</v>
      </c>
      <c r="HLF160" s="358">
        <f t="shared" si="129"/>
        <v>0</v>
      </c>
      <c r="HLG160" s="358">
        <f t="shared" si="129"/>
        <v>0</v>
      </c>
      <c r="HLH160" s="358">
        <f t="shared" si="129"/>
        <v>0</v>
      </c>
      <c r="HLI160" s="358">
        <f t="shared" si="129"/>
        <v>0</v>
      </c>
      <c r="HLJ160" s="358">
        <f t="shared" si="129"/>
        <v>0</v>
      </c>
      <c r="HLK160" s="358">
        <f t="shared" si="129"/>
        <v>0</v>
      </c>
      <c r="HLL160" s="358">
        <f t="shared" si="129"/>
        <v>0</v>
      </c>
      <c r="HLM160" s="358">
        <f t="shared" si="129"/>
        <v>0</v>
      </c>
      <c r="HLN160" s="358">
        <f t="shared" si="129"/>
        <v>0</v>
      </c>
      <c r="HLO160" s="358">
        <f t="shared" si="129"/>
        <v>0</v>
      </c>
      <c r="HLP160" s="358">
        <f t="shared" si="129"/>
        <v>0</v>
      </c>
      <c r="HLQ160" s="358">
        <f t="shared" si="129"/>
        <v>0</v>
      </c>
      <c r="HLR160" s="358">
        <f t="shared" si="129"/>
        <v>0</v>
      </c>
      <c r="HLS160" s="358">
        <f t="shared" si="129"/>
        <v>0</v>
      </c>
      <c r="HLT160" s="358">
        <f t="shared" si="129"/>
        <v>0</v>
      </c>
      <c r="HLU160" s="358">
        <f t="shared" si="129"/>
        <v>0</v>
      </c>
      <c r="HLV160" s="358">
        <f t="shared" si="129"/>
        <v>0</v>
      </c>
      <c r="HLW160" s="358">
        <f t="shared" si="129"/>
        <v>0</v>
      </c>
      <c r="HLX160" s="358">
        <f t="shared" si="129"/>
        <v>0</v>
      </c>
      <c r="HLY160" s="358">
        <f t="shared" si="129"/>
        <v>0</v>
      </c>
      <c r="HLZ160" s="358">
        <f t="shared" si="129"/>
        <v>0</v>
      </c>
      <c r="HMA160" s="358">
        <f t="shared" si="129"/>
        <v>0</v>
      </c>
      <c r="HMB160" s="358">
        <f t="shared" si="129"/>
        <v>0</v>
      </c>
      <c r="HMC160" s="358">
        <f t="shared" si="129"/>
        <v>0</v>
      </c>
      <c r="HMD160" s="358">
        <f t="shared" si="129"/>
        <v>0</v>
      </c>
      <c r="HME160" s="358">
        <f t="shared" si="129"/>
        <v>0</v>
      </c>
      <c r="HMF160" s="358">
        <f t="shared" si="129"/>
        <v>0</v>
      </c>
      <c r="HMG160" s="358">
        <f t="shared" si="129"/>
        <v>0</v>
      </c>
      <c r="HMH160" s="358">
        <f t="shared" si="129"/>
        <v>0</v>
      </c>
      <c r="HMI160" s="358">
        <f t="shared" si="129"/>
        <v>0</v>
      </c>
      <c r="HMJ160" s="358">
        <f t="shared" si="129"/>
        <v>0</v>
      </c>
      <c r="HMK160" s="358">
        <f t="shared" si="129"/>
        <v>0</v>
      </c>
      <c r="HML160" s="358">
        <f t="shared" si="129"/>
        <v>0</v>
      </c>
      <c r="HMM160" s="358">
        <f t="shared" si="129"/>
        <v>0</v>
      </c>
      <c r="HMN160" s="358">
        <f t="shared" si="129"/>
        <v>0</v>
      </c>
      <c r="HMO160" s="358">
        <f t="shared" si="129"/>
        <v>0</v>
      </c>
      <c r="HMP160" s="358">
        <f t="shared" si="129"/>
        <v>0</v>
      </c>
      <c r="HMQ160" s="358">
        <f t="shared" si="129"/>
        <v>0</v>
      </c>
      <c r="HMR160" s="358">
        <f t="shared" si="129"/>
        <v>0</v>
      </c>
      <c r="HMS160" s="358">
        <f t="shared" si="129"/>
        <v>0</v>
      </c>
      <c r="HMT160" s="358">
        <f t="shared" si="129"/>
        <v>0</v>
      </c>
      <c r="HMU160" s="358">
        <f t="shared" si="129"/>
        <v>0</v>
      </c>
      <c r="HMV160" s="358">
        <f t="shared" si="129"/>
        <v>0</v>
      </c>
      <c r="HMW160" s="358">
        <f t="shared" si="129"/>
        <v>0</v>
      </c>
      <c r="HMX160" s="358">
        <f t="shared" ref="HMX160:HPI160" si="130">HMX145*$H$83</f>
        <v>0</v>
      </c>
      <c r="HMY160" s="358">
        <f t="shared" si="130"/>
        <v>0</v>
      </c>
      <c r="HMZ160" s="358">
        <f t="shared" si="130"/>
        <v>0</v>
      </c>
      <c r="HNA160" s="358">
        <f t="shared" si="130"/>
        <v>0</v>
      </c>
      <c r="HNB160" s="358">
        <f t="shared" si="130"/>
        <v>0</v>
      </c>
      <c r="HNC160" s="358">
        <f t="shared" si="130"/>
        <v>0</v>
      </c>
      <c r="HND160" s="358">
        <f t="shared" si="130"/>
        <v>0</v>
      </c>
      <c r="HNE160" s="358">
        <f t="shared" si="130"/>
        <v>0</v>
      </c>
      <c r="HNF160" s="358">
        <f t="shared" si="130"/>
        <v>0</v>
      </c>
      <c r="HNG160" s="358">
        <f t="shared" si="130"/>
        <v>0</v>
      </c>
      <c r="HNH160" s="358">
        <f t="shared" si="130"/>
        <v>0</v>
      </c>
      <c r="HNI160" s="358">
        <f t="shared" si="130"/>
        <v>0</v>
      </c>
      <c r="HNJ160" s="358">
        <f t="shared" si="130"/>
        <v>0</v>
      </c>
      <c r="HNK160" s="358">
        <f t="shared" si="130"/>
        <v>0</v>
      </c>
      <c r="HNL160" s="358">
        <f t="shared" si="130"/>
        <v>0</v>
      </c>
      <c r="HNM160" s="358">
        <f t="shared" si="130"/>
        <v>0</v>
      </c>
      <c r="HNN160" s="358">
        <f t="shared" si="130"/>
        <v>0</v>
      </c>
      <c r="HNO160" s="358">
        <f t="shared" si="130"/>
        <v>0</v>
      </c>
      <c r="HNP160" s="358">
        <f t="shared" si="130"/>
        <v>0</v>
      </c>
      <c r="HNQ160" s="358">
        <f t="shared" si="130"/>
        <v>0</v>
      </c>
      <c r="HNR160" s="358">
        <f t="shared" si="130"/>
        <v>0</v>
      </c>
      <c r="HNS160" s="358">
        <f t="shared" si="130"/>
        <v>0</v>
      </c>
      <c r="HNT160" s="358">
        <f t="shared" si="130"/>
        <v>0</v>
      </c>
      <c r="HNU160" s="358">
        <f t="shared" si="130"/>
        <v>0</v>
      </c>
      <c r="HNV160" s="358">
        <f t="shared" si="130"/>
        <v>0</v>
      </c>
      <c r="HNW160" s="358">
        <f t="shared" si="130"/>
        <v>0</v>
      </c>
      <c r="HNX160" s="358">
        <f t="shared" si="130"/>
        <v>0</v>
      </c>
      <c r="HNY160" s="358">
        <f t="shared" si="130"/>
        <v>0</v>
      </c>
      <c r="HNZ160" s="358">
        <f t="shared" si="130"/>
        <v>0</v>
      </c>
      <c r="HOA160" s="358">
        <f t="shared" si="130"/>
        <v>0</v>
      </c>
      <c r="HOB160" s="358">
        <f t="shared" si="130"/>
        <v>0</v>
      </c>
      <c r="HOC160" s="358">
        <f t="shared" si="130"/>
        <v>0</v>
      </c>
      <c r="HOD160" s="358">
        <f t="shared" si="130"/>
        <v>0</v>
      </c>
      <c r="HOE160" s="358">
        <f t="shared" si="130"/>
        <v>0</v>
      </c>
      <c r="HOF160" s="358">
        <f t="shared" si="130"/>
        <v>0</v>
      </c>
      <c r="HOG160" s="358">
        <f t="shared" si="130"/>
        <v>0</v>
      </c>
      <c r="HOH160" s="358">
        <f t="shared" si="130"/>
        <v>0</v>
      </c>
      <c r="HOI160" s="358">
        <f t="shared" si="130"/>
        <v>0</v>
      </c>
      <c r="HOJ160" s="358">
        <f t="shared" si="130"/>
        <v>0</v>
      </c>
      <c r="HOK160" s="358">
        <f t="shared" si="130"/>
        <v>0</v>
      </c>
      <c r="HOL160" s="358">
        <f t="shared" si="130"/>
        <v>0</v>
      </c>
      <c r="HOM160" s="358">
        <f t="shared" si="130"/>
        <v>0</v>
      </c>
      <c r="HON160" s="358">
        <f t="shared" si="130"/>
        <v>0</v>
      </c>
      <c r="HOO160" s="358">
        <f t="shared" si="130"/>
        <v>0</v>
      </c>
      <c r="HOP160" s="358">
        <f t="shared" si="130"/>
        <v>0</v>
      </c>
      <c r="HOQ160" s="358">
        <f t="shared" si="130"/>
        <v>0</v>
      </c>
      <c r="HOR160" s="358">
        <f t="shared" si="130"/>
        <v>0</v>
      </c>
      <c r="HOS160" s="358">
        <f t="shared" si="130"/>
        <v>0</v>
      </c>
      <c r="HOT160" s="358">
        <f t="shared" si="130"/>
        <v>0</v>
      </c>
      <c r="HOU160" s="358">
        <f t="shared" si="130"/>
        <v>0</v>
      </c>
      <c r="HOV160" s="358">
        <f t="shared" si="130"/>
        <v>0</v>
      </c>
      <c r="HOW160" s="358">
        <f t="shared" si="130"/>
        <v>0</v>
      </c>
      <c r="HOX160" s="358">
        <f t="shared" si="130"/>
        <v>0</v>
      </c>
      <c r="HOY160" s="358">
        <f t="shared" si="130"/>
        <v>0</v>
      </c>
      <c r="HOZ160" s="358">
        <f t="shared" si="130"/>
        <v>0</v>
      </c>
      <c r="HPA160" s="358">
        <f t="shared" si="130"/>
        <v>0</v>
      </c>
      <c r="HPB160" s="358">
        <f t="shared" si="130"/>
        <v>0</v>
      </c>
      <c r="HPC160" s="358">
        <f t="shared" si="130"/>
        <v>0</v>
      </c>
      <c r="HPD160" s="358">
        <f t="shared" si="130"/>
        <v>0</v>
      </c>
      <c r="HPE160" s="358">
        <f t="shared" si="130"/>
        <v>0</v>
      </c>
      <c r="HPF160" s="358">
        <f t="shared" si="130"/>
        <v>0</v>
      </c>
      <c r="HPG160" s="358">
        <f t="shared" si="130"/>
        <v>0</v>
      </c>
      <c r="HPH160" s="358">
        <f t="shared" si="130"/>
        <v>0</v>
      </c>
      <c r="HPI160" s="358">
        <f t="shared" si="130"/>
        <v>0</v>
      </c>
      <c r="HPJ160" s="358">
        <f t="shared" ref="HPJ160:HRU160" si="131">HPJ145*$H$83</f>
        <v>0</v>
      </c>
      <c r="HPK160" s="358">
        <f t="shared" si="131"/>
        <v>0</v>
      </c>
      <c r="HPL160" s="358">
        <f t="shared" si="131"/>
        <v>0</v>
      </c>
      <c r="HPM160" s="358">
        <f t="shared" si="131"/>
        <v>0</v>
      </c>
      <c r="HPN160" s="358">
        <f t="shared" si="131"/>
        <v>0</v>
      </c>
      <c r="HPO160" s="358">
        <f t="shared" si="131"/>
        <v>0</v>
      </c>
      <c r="HPP160" s="358">
        <f t="shared" si="131"/>
        <v>0</v>
      </c>
      <c r="HPQ160" s="358">
        <f t="shared" si="131"/>
        <v>0</v>
      </c>
      <c r="HPR160" s="358">
        <f t="shared" si="131"/>
        <v>0</v>
      </c>
      <c r="HPS160" s="358">
        <f t="shared" si="131"/>
        <v>0</v>
      </c>
      <c r="HPT160" s="358">
        <f t="shared" si="131"/>
        <v>0</v>
      </c>
      <c r="HPU160" s="358">
        <f t="shared" si="131"/>
        <v>0</v>
      </c>
      <c r="HPV160" s="358">
        <f t="shared" si="131"/>
        <v>0</v>
      </c>
      <c r="HPW160" s="358">
        <f t="shared" si="131"/>
        <v>0</v>
      </c>
      <c r="HPX160" s="358">
        <f t="shared" si="131"/>
        <v>0</v>
      </c>
      <c r="HPY160" s="358">
        <f t="shared" si="131"/>
        <v>0</v>
      </c>
      <c r="HPZ160" s="358">
        <f t="shared" si="131"/>
        <v>0</v>
      </c>
      <c r="HQA160" s="358">
        <f t="shared" si="131"/>
        <v>0</v>
      </c>
      <c r="HQB160" s="358">
        <f t="shared" si="131"/>
        <v>0</v>
      </c>
      <c r="HQC160" s="358">
        <f t="shared" si="131"/>
        <v>0</v>
      </c>
      <c r="HQD160" s="358">
        <f t="shared" si="131"/>
        <v>0</v>
      </c>
      <c r="HQE160" s="358">
        <f t="shared" si="131"/>
        <v>0</v>
      </c>
      <c r="HQF160" s="358">
        <f t="shared" si="131"/>
        <v>0</v>
      </c>
      <c r="HQG160" s="358">
        <f t="shared" si="131"/>
        <v>0</v>
      </c>
      <c r="HQH160" s="358">
        <f t="shared" si="131"/>
        <v>0</v>
      </c>
      <c r="HQI160" s="358">
        <f t="shared" si="131"/>
        <v>0</v>
      </c>
      <c r="HQJ160" s="358">
        <f t="shared" si="131"/>
        <v>0</v>
      </c>
      <c r="HQK160" s="358">
        <f t="shared" si="131"/>
        <v>0</v>
      </c>
      <c r="HQL160" s="358">
        <f t="shared" si="131"/>
        <v>0</v>
      </c>
      <c r="HQM160" s="358">
        <f t="shared" si="131"/>
        <v>0</v>
      </c>
      <c r="HQN160" s="358">
        <f t="shared" si="131"/>
        <v>0</v>
      </c>
      <c r="HQO160" s="358">
        <f t="shared" si="131"/>
        <v>0</v>
      </c>
      <c r="HQP160" s="358">
        <f t="shared" si="131"/>
        <v>0</v>
      </c>
      <c r="HQQ160" s="358">
        <f t="shared" si="131"/>
        <v>0</v>
      </c>
      <c r="HQR160" s="358">
        <f t="shared" si="131"/>
        <v>0</v>
      </c>
      <c r="HQS160" s="358">
        <f t="shared" si="131"/>
        <v>0</v>
      </c>
      <c r="HQT160" s="358">
        <f t="shared" si="131"/>
        <v>0</v>
      </c>
      <c r="HQU160" s="358">
        <f t="shared" si="131"/>
        <v>0</v>
      </c>
      <c r="HQV160" s="358">
        <f t="shared" si="131"/>
        <v>0</v>
      </c>
      <c r="HQW160" s="358">
        <f t="shared" si="131"/>
        <v>0</v>
      </c>
      <c r="HQX160" s="358">
        <f t="shared" si="131"/>
        <v>0</v>
      </c>
      <c r="HQY160" s="358">
        <f t="shared" si="131"/>
        <v>0</v>
      </c>
      <c r="HQZ160" s="358">
        <f t="shared" si="131"/>
        <v>0</v>
      </c>
      <c r="HRA160" s="358">
        <f t="shared" si="131"/>
        <v>0</v>
      </c>
      <c r="HRB160" s="358">
        <f t="shared" si="131"/>
        <v>0</v>
      </c>
      <c r="HRC160" s="358">
        <f t="shared" si="131"/>
        <v>0</v>
      </c>
      <c r="HRD160" s="358">
        <f t="shared" si="131"/>
        <v>0</v>
      </c>
      <c r="HRE160" s="358">
        <f t="shared" si="131"/>
        <v>0</v>
      </c>
      <c r="HRF160" s="358">
        <f t="shared" si="131"/>
        <v>0</v>
      </c>
      <c r="HRG160" s="358">
        <f t="shared" si="131"/>
        <v>0</v>
      </c>
      <c r="HRH160" s="358">
        <f t="shared" si="131"/>
        <v>0</v>
      </c>
      <c r="HRI160" s="358">
        <f t="shared" si="131"/>
        <v>0</v>
      </c>
      <c r="HRJ160" s="358">
        <f t="shared" si="131"/>
        <v>0</v>
      </c>
      <c r="HRK160" s="358">
        <f t="shared" si="131"/>
        <v>0</v>
      </c>
      <c r="HRL160" s="358">
        <f t="shared" si="131"/>
        <v>0</v>
      </c>
      <c r="HRM160" s="358">
        <f t="shared" si="131"/>
        <v>0</v>
      </c>
      <c r="HRN160" s="358">
        <f t="shared" si="131"/>
        <v>0</v>
      </c>
      <c r="HRO160" s="358">
        <f t="shared" si="131"/>
        <v>0</v>
      </c>
      <c r="HRP160" s="358">
        <f t="shared" si="131"/>
        <v>0</v>
      </c>
      <c r="HRQ160" s="358">
        <f t="shared" si="131"/>
        <v>0</v>
      </c>
      <c r="HRR160" s="358">
        <f t="shared" si="131"/>
        <v>0</v>
      </c>
      <c r="HRS160" s="358">
        <f t="shared" si="131"/>
        <v>0</v>
      </c>
      <c r="HRT160" s="358">
        <f t="shared" si="131"/>
        <v>0</v>
      </c>
      <c r="HRU160" s="358">
        <f t="shared" si="131"/>
        <v>0</v>
      </c>
      <c r="HRV160" s="358">
        <f t="shared" ref="HRV160:HUG160" si="132">HRV145*$H$83</f>
        <v>0</v>
      </c>
      <c r="HRW160" s="358">
        <f t="shared" si="132"/>
        <v>0</v>
      </c>
      <c r="HRX160" s="358">
        <f t="shared" si="132"/>
        <v>0</v>
      </c>
      <c r="HRY160" s="358">
        <f t="shared" si="132"/>
        <v>0</v>
      </c>
      <c r="HRZ160" s="358">
        <f t="shared" si="132"/>
        <v>0</v>
      </c>
      <c r="HSA160" s="358">
        <f t="shared" si="132"/>
        <v>0</v>
      </c>
      <c r="HSB160" s="358">
        <f t="shared" si="132"/>
        <v>0</v>
      </c>
      <c r="HSC160" s="358">
        <f t="shared" si="132"/>
        <v>0</v>
      </c>
      <c r="HSD160" s="358">
        <f t="shared" si="132"/>
        <v>0</v>
      </c>
      <c r="HSE160" s="358">
        <f t="shared" si="132"/>
        <v>0</v>
      </c>
      <c r="HSF160" s="358">
        <f t="shared" si="132"/>
        <v>0</v>
      </c>
      <c r="HSG160" s="358">
        <f t="shared" si="132"/>
        <v>0</v>
      </c>
      <c r="HSH160" s="358">
        <f t="shared" si="132"/>
        <v>0</v>
      </c>
      <c r="HSI160" s="358">
        <f t="shared" si="132"/>
        <v>0</v>
      </c>
      <c r="HSJ160" s="358">
        <f t="shared" si="132"/>
        <v>0</v>
      </c>
      <c r="HSK160" s="358">
        <f t="shared" si="132"/>
        <v>0</v>
      </c>
      <c r="HSL160" s="358">
        <f t="shared" si="132"/>
        <v>0</v>
      </c>
      <c r="HSM160" s="358">
        <f t="shared" si="132"/>
        <v>0</v>
      </c>
      <c r="HSN160" s="358">
        <f t="shared" si="132"/>
        <v>0</v>
      </c>
      <c r="HSO160" s="358">
        <f t="shared" si="132"/>
        <v>0</v>
      </c>
      <c r="HSP160" s="358">
        <f t="shared" si="132"/>
        <v>0</v>
      </c>
      <c r="HSQ160" s="358">
        <f t="shared" si="132"/>
        <v>0</v>
      </c>
      <c r="HSR160" s="358">
        <f t="shared" si="132"/>
        <v>0</v>
      </c>
      <c r="HSS160" s="358">
        <f t="shared" si="132"/>
        <v>0</v>
      </c>
      <c r="HST160" s="358">
        <f t="shared" si="132"/>
        <v>0</v>
      </c>
      <c r="HSU160" s="358">
        <f t="shared" si="132"/>
        <v>0</v>
      </c>
      <c r="HSV160" s="358">
        <f t="shared" si="132"/>
        <v>0</v>
      </c>
      <c r="HSW160" s="358">
        <f t="shared" si="132"/>
        <v>0</v>
      </c>
      <c r="HSX160" s="358">
        <f t="shared" si="132"/>
        <v>0</v>
      </c>
      <c r="HSY160" s="358">
        <f t="shared" si="132"/>
        <v>0</v>
      </c>
      <c r="HSZ160" s="358">
        <f t="shared" si="132"/>
        <v>0</v>
      </c>
      <c r="HTA160" s="358">
        <f t="shared" si="132"/>
        <v>0</v>
      </c>
      <c r="HTB160" s="358">
        <f t="shared" si="132"/>
        <v>0</v>
      </c>
      <c r="HTC160" s="358">
        <f t="shared" si="132"/>
        <v>0</v>
      </c>
      <c r="HTD160" s="358">
        <f t="shared" si="132"/>
        <v>0</v>
      </c>
      <c r="HTE160" s="358">
        <f t="shared" si="132"/>
        <v>0</v>
      </c>
      <c r="HTF160" s="358">
        <f t="shared" si="132"/>
        <v>0</v>
      </c>
      <c r="HTG160" s="358">
        <f t="shared" si="132"/>
        <v>0</v>
      </c>
      <c r="HTH160" s="358">
        <f t="shared" si="132"/>
        <v>0</v>
      </c>
      <c r="HTI160" s="358">
        <f t="shared" si="132"/>
        <v>0</v>
      </c>
      <c r="HTJ160" s="358">
        <f t="shared" si="132"/>
        <v>0</v>
      </c>
      <c r="HTK160" s="358">
        <f t="shared" si="132"/>
        <v>0</v>
      </c>
      <c r="HTL160" s="358">
        <f t="shared" si="132"/>
        <v>0</v>
      </c>
      <c r="HTM160" s="358">
        <f t="shared" si="132"/>
        <v>0</v>
      </c>
      <c r="HTN160" s="358">
        <f t="shared" si="132"/>
        <v>0</v>
      </c>
      <c r="HTO160" s="358">
        <f t="shared" si="132"/>
        <v>0</v>
      </c>
      <c r="HTP160" s="358">
        <f t="shared" si="132"/>
        <v>0</v>
      </c>
      <c r="HTQ160" s="358">
        <f t="shared" si="132"/>
        <v>0</v>
      </c>
      <c r="HTR160" s="358">
        <f t="shared" si="132"/>
        <v>0</v>
      </c>
      <c r="HTS160" s="358">
        <f t="shared" si="132"/>
        <v>0</v>
      </c>
      <c r="HTT160" s="358">
        <f t="shared" si="132"/>
        <v>0</v>
      </c>
      <c r="HTU160" s="358">
        <f t="shared" si="132"/>
        <v>0</v>
      </c>
      <c r="HTV160" s="358">
        <f t="shared" si="132"/>
        <v>0</v>
      </c>
      <c r="HTW160" s="358">
        <f t="shared" si="132"/>
        <v>0</v>
      </c>
      <c r="HTX160" s="358">
        <f t="shared" si="132"/>
        <v>0</v>
      </c>
      <c r="HTY160" s="358">
        <f t="shared" si="132"/>
        <v>0</v>
      </c>
      <c r="HTZ160" s="358">
        <f t="shared" si="132"/>
        <v>0</v>
      </c>
      <c r="HUA160" s="358">
        <f t="shared" si="132"/>
        <v>0</v>
      </c>
      <c r="HUB160" s="358">
        <f t="shared" si="132"/>
        <v>0</v>
      </c>
      <c r="HUC160" s="358">
        <f t="shared" si="132"/>
        <v>0</v>
      </c>
      <c r="HUD160" s="358">
        <f t="shared" si="132"/>
        <v>0</v>
      </c>
      <c r="HUE160" s="358">
        <f t="shared" si="132"/>
        <v>0</v>
      </c>
      <c r="HUF160" s="358">
        <f t="shared" si="132"/>
        <v>0</v>
      </c>
      <c r="HUG160" s="358">
        <f t="shared" si="132"/>
        <v>0</v>
      </c>
      <c r="HUH160" s="358">
        <f t="shared" ref="HUH160:HWS160" si="133">HUH145*$H$83</f>
        <v>0</v>
      </c>
      <c r="HUI160" s="358">
        <f t="shared" si="133"/>
        <v>0</v>
      </c>
      <c r="HUJ160" s="358">
        <f t="shared" si="133"/>
        <v>0</v>
      </c>
      <c r="HUK160" s="358">
        <f t="shared" si="133"/>
        <v>0</v>
      </c>
      <c r="HUL160" s="358">
        <f t="shared" si="133"/>
        <v>0</v>
      </c>
      <c r="HUM160" s="358">
        <f t="shared" si="133"/>
        <v>0</v>
      </c>
      <c r="HUN160" s="358">
        <f t="shared" si="133"/>
        <v>0</v>
      </c>
      <c r="HUO160" s="358">
        <f t="shared" si="133"/>
        <v>0</v>
      </c>
      <c r="HUP160" s="358">
        <f t="shared" si="133"/>
        <v>0</v>
      </c>
      <c r="HUQ160" s="358">
        <f t="shared" si="133"/>
        <v>0</v>
      </c>
      <c r="HUR160" s="358">
        <f t="shared" si="133"/>
        <v>0</v>
      </c>
      <c r="HUS160" s="358">
        <f t="shared" si="133"/>
        <v>0</v>
      </c>
      <c r="HUT160" s="358">
        <f t="shared" si="133"/>
        <v>0</v>
      </c>
      <c r="HUU160" s="358">
        <f t="shared" si="133"/>
        <v>0</v>
      </c>
      <c r="HUV160" s="358">
        <f t="shared" si="133"/>
        <v>0</v>
      </c>
      <c r="HUW160" s="358">
        <f t="shared" si="133"/>
        <v>0</v>
      </c>
      <c r="HUX160" s="358">
        <f t="shared" si="133"/>
        <v>0</v>
      </c>
      <c r="HUY160" s="358">
        <f t="shared" si="133"/>
        <v>0</v>
      </c>
      <c r="HUZ160" s="358">
        <f t="shared" si="133"/>
        <v>0</v>
      </c>
      <c r="HVA160" s="358">
        <f t="shared" si="133"/>
        <v>0</v>
      </c>
      <c r="HVB160" s="358">
        <f t="shared" si="133"/>
        <v>0</v>
      </c>
      <c r="HVC160" s="358">
        <f t="shared" si="133"/>
        <v>0</v>
      </c>
      <c r="HVD160" s="358">
        <f t="shared" si="133"/>
        <v>0</v>
      </c>
      <c r="HVE160" s="358">
        <f t="shared" si="133"/>
        <v>0</v>
      </c>
      <c r="HVF160" s="358">
        <f t="shared" si="133"/>
        <v>0</v>
      </c>
      <c r="HVG160" s="358">
        <f t="shared" si="133"/>
        <v>0</v>
      </c>
      <c r="HVH160" s="358">
        <f t="shared" si="133"/>
        <v>0</v>
      </c>
      <c r="HVI160" s="358">
        <f t="shared" si="133"/>
        <v>0</v>
      </c>
      <c r="HVJ160" s="358">
        <f t="shared" si="133"/>
        <v>0</v>
      </c>
      <c r="HVK160" s="358">
        <f t="shared" si="133"/>
        <v>0</v>
      </c>
      <c r="HVL160" s="358">
        <f t="shared" si="133"/>
        <v>0</v>
      </c>
      <c r="HVM160" s="358">
        <f t="shared" si="133"/>
        <v>0</v>
      </c>
      <c r="HVN160" s="358">
        <f t="shared" si="133"/>
        <v>0</v>
      </c>
      <c r="HVO160" s="358">
        <f t="shared" si="133"/>
        <v>0</v>
      </c>
      <c r="HVP160" s="358">
        <f t="shared" si="133"/>
        <v>0</v>
      </c>
      <c r="HVQ160" s="358">
        <f t="shared" si="133"/>
        <v>0</v>
      </c>
      <c r="HVR160" s="358">
        <f t="shared" si="133"/>
        <v>0</v>
      </c>
      <c r="HVS160" s="358">
        <f t="shared" si="133"/>
        <v>0</v>
      </c>
      <c r="HVT160" s="358">
        <f t="shared" si="133"/>
        <v>0</v>
      </c>
      <c r="HVU160" s="358">
        <f t="shared" si="133"/>
        <v>0</v>
      </c>
      <c r="HVV160" s="358">
        <f t="shared" si="133"/>
        <v>0</v>
      </c>
      <c r="HVW160" s="358">
        <f t="shared" si="133"/>
        <v>0</v>
      </c>
      <c r="HVX160" s="358">
        <f t="shared" si="133"/>
        <v>0</v>
      </c>
      <c r="HVY160" s="358">
        <f t="shared" si="133"/>
        <v>0</v>
      </c>
      <c r="HVZ160" s="358">
        <f t="shared" si="133"/>
        <v>0</v>
      </c>
      <c r="HWA160" s="358">
        <f t="shared" si="133"/>
        <v>0</v>
      </c>
      <c r="HWB160" s="358">
        <f t="shared" si="133"/>
        <v>0</v>
      </c>
      <c r="HWC160" s="358">
        <f t="shared" si="133"/>
        <v>0</v>
      </c>
      <c r="HWD160" s="358">
        <f t="shared" si="133"/>
        <v>0</v>
      </c>
      <c r="HWE160" s="358">
        <f t="shared" si="133"/>
        <v>0</v>
      </c>
      <c r="HWF160" s="358">
        <f t="shared" si="133"/>
        <v>0</v>
      </c>
      <c r="HWG160" s="358">
        <f t="shared" si="133"/>
        <v>0</v>
      </c>
      <c r="HWH160" s="358">
        <f t="shared" si="133"/>
        <v>0</v>
      </c>
      <c r="HWI160" s="358">
        <f t="shared" si="133"/>
        <v>0</v>
      </c>
      <c r="HWJ160" s="358">
        <f t="shared" si="133"/>
        <v>0</v>
      </c>
      <c r="HWK160" s="358">
        <f t="shared" si="133"/>
        <v>0</v>
      </c>
      <c r="HWL160" s="358">
        <f t="shared" si="133"/>
        <v>0</v>
      </c>
      <c r="HWM160" s="358">
        <f t="shared" si="133"/>
        <v>0</v>
      </c>
      <c r="HWN160" s="358">
        <f t="shared" si="133"/>
        <v>0</v>
      </c>
      <c r="HWO160" s="358">
        <f t="shared" si="133"/>
        <v>0</v>
      </c>
      <c r="HWP160" s="358">
        <f t="shared" si="133"/>
        <v>0</v>
      </c>
      <c r="HWQ160" s="358">
        <f t="shared" si="133"/>
        <v>0</v>
      </c>
      <c r="HWR160" s="358">
        <f t="shared" si="133"/>
        <v>0</v>
      </c>
      <c r="HWS160" s="358">
        <f t="shared" si="133"/>
        <v>0</v>
      </c>
      <c r="HWT160" s="358">
        <f t="shared" ref="HWT160:HZE160" si="134">HWT145*$H$83</f>
        <v>0</v>
      </c>
      <c r="HWU160" s="358">
        <f t="shared" si="134"/>
        <v>0</v>
      </c>
      <c r="HWV160" s="358">
        <f t="shared" si="134"/>
        <v>0</v>
      </c>
      <c r="HWW160" s="358">
        <f t="shared" si="134"/>
        <v>0</v>
      </c>
      <c r="HWX160" s="358">
        <f t="shared" si="134"/>
        <v>0</v>
      </c>
      <c r="HWY160" s="358">
        <f t="shared" si="134"/>
        <v>0</v>
      </c>
      <c r="HWZ160" s="358">
        <f t="shared" si="134"/>
        <v>0</v>
      </c>
      <c r="HXA160" s="358">
        <f t="shared" si="134"/>
        <v>0</v>
      </c>
      <c r="HXB160" s="358">
        <f t="shared" si="134"/>
        <v>0</v>
      </c>
      <c r="HXC160" s="358">
        <f t="shared" si="134"/>
        <v>0</v>
      </c>
      <c r="HXD160" s="358">
        <f t="shared" si="134"/>
        <v>0</v>
      </c>
      <c r="HXE160" s="358">
        <f t="shared" si="134"/>
        <v>0</v>
      </c>
      <c r="HXF160" s="358">
        <f t="shared" si="134"/>
        <v>0</v>
      </c>
      <c r="HXG160" s="358">
        <f t="shared" si="134"/>
        <v>0</v>
      </c>
      <c r="HXH160" s="358">
        <f t="shared" si="134"/>
        <v>0</v>
      </c>
      <c r="HXI160" s="358">
        <f t="shared" si="134"/>
        <v>0</v>
      </c>
      <c r="HXJ160" s="358">
        <f t="shared" si="134"/>
        <v>0</v>
      </c>
      <c r="HXK160" s="358">
        <f t="shared" si="134"/>
        <v>0</v>
      </c>
      <c r="HXL160" s="358">
        <f t="shared" si="134"/>
        <v>0</v>
      </c>
      <c r="HXM160" s="358">
        <f t="shared" si="134"/>
        <v>0</v>
      </c>
      <c r="HXN160" s="358">
        <f t="shared" si="134"/>
        <v>0</v>
      </c>
      <c r="HXO160" s="358">
        <f t="shared" si="134"/>
        <v>0</v>
      </c>
      <c r="HXP160" s="358">
        <f t="shared" si="134"/>
        <v>0</v>
      </c>
      <c r="HXQ160" s="358">
        <f t="shared" si="134"/>
        <v>0</v>
      </c>
      <c r="HXR160" s="358">
        <f t="shared" si="134"/>
        <v>0</v>
      </c>
      <c r="HXS160" s="358">
        <f t="shared" si="134"/>
        <v>0</v>
      </c>
      <c r="HXT160" s="358">
        <f t="shared" si="134"/>
        <v>0</v>
      </c>
      <c r="HXU160" s="358">
        <f t="shared" si="134"/>
        <v>0</v>
      </c>
      <c r="HXV160" s="358">
        <f t="shared" si="134"/>
        <v>0</v>
      </c>
      <c r="HXW160" s="358">
        <f t="shared" si="134"/>
        <v>0</v>
      </c>
      <c r="HXX160" s="358">
        <f t="shared" si="134"/>
        <v>0</v>
      </c>
      <c r="HXY160" s="358">
        <f t="shared" si="134"/>
        <v>0</v>
      </c>
      <c r="HXZ160" s="358">
        <f t="shared" si="134"/>
        <v>0</v>
      </c>
      <c r="HYA160" s="358">
        <f t="shared" si="134"/>
        <v>0</v>
      </c>
      <c r="HYB160" s="358">
        <f t="shared" si="134"/>
        <v>0</v>
      </c>
      <c r="HYC160" s="358">
        <f t="shared" si="134"/>
        <v>0</v>
      </c>
      <c r="HYD160" s="358">
        <f t="shared" si="134"/>
        <v>0</v>
      </c>
      <c r="HYE160" s="358">
        <f t="shared" si="134"/>
        <v>0</v>
      </c>
      <c r="HYF160" s="358">
        <f t="shared" si="134"/>
        <v>0</v>
      </c>
      <c r="HYG160" s="358">
        <f t="shared" si="134"/>
        <v>0</v>
      </c>
      <c r="HYH160" s="358">
        <f t="shared" si="134"/>
        <v>0</v>
      </c>
      <c r="HYI160" s="358">
        <f t="shared" si="134"/>
        <v>0</v>
      </c>
      <c r="HYJ160" s="358">
        <f t="shared" si="134"/>
        <v>0</v>
      </c>
      <c r="HYK160" s="358">
        <f t="shared" si="134"/>
        <v>0</v>
      </c>
      <c r="HYL160" s="358">
        <f t="shared" si="134"/>
        <v>0</v>
      </c>
      <c r="HYM160" s="358">
        <f t="shared" si="134"/>
        <v>0</v>
      </c>
      <c r="HYN160" s="358">
        <f t="shared" si="134"/>
        <v>0</v>
      </c>
      <c r="HYO160" s="358">
        <f t="shared" si="134"/>
        <v>0</v>
      </c>
      <c r="HYP160" s="358">
        <f t="shared" si="134"/>
        <v>0</v>
      </c>
      <c r="HYQ160" s="358">
        <f t="shared" si="134"/>
        <v>0</v>
      </c>
      <c r="HYR160" s="358">
        <f t="shared" si="134"/>
        <v>0</v>
      </c>
      <c r="HYS160" s="358">
        <f t="shared" si="134"/>
        <v>0</v>
      </c>
      <c r="HYT160" s="358">
        <f t="shared" si="134"/>
        <v>0</v>
      </c>
      <c r="HYU160" s="358">
        <f t="shared" si="134"/>
        <v>0</v>
      </c>
      <c r="HYV160" s="358">
        <f t="shared" si="134"/>
        <v>0</v>
      </c>
      <c r="HYW160" s="358">
        <f t="shared" si="134"/>
        <v>0</v>
      </c>
      <c r="HYX160" s="358">
        <f t="shared" si="134"/>
        <v>0</v>
      </c>
      <c r="HYY160" s="358">
        <f t="shared" si="134"/>
        <v>0</v>
      </c>
      <c r="HYZ160" s="358">
        <f t="shared" si="134"/>
        <v>0</v>
      </c>
      <c r="HZA160" s="358">
        <f t="shared" si="134"/>
        <v>0</v>
      </c>
      <c r="HZB160" s="358">
        <f t="shared" si="134"/>
        <v>0</v>
      </c>
      <c r="HZC160" s="358">
        <f t="shared" si="134"/>
        <v>0</v>
      </c>
      <c r="HZD160" s="358">
        <f t="shared" si="134"/>
        <v>0</v>
      </c>
      <c r="HZE160" s="358">
        <f t="shared" si="134"/>
        <v>0</v>
      </c>
      <c r="HZF160" s="358">
        <f t="shared" ref="HZF160:IBQ160" si="135">HZF145*$H$83</f>
        <v>0</v>
      </c>
      <c r="HZG160" s="358">
        <f t="shared" si="135"/>
        <v>0</v>
      </c>
      <c r="HZH160" s="358">
        <f t="shared" si="135"/>
        <v>0</v>
      </c>
      <c r="HZI160" s="358">
        <f t="shared" si="135"/>
        <v>0</v>
      </c>
      <c r="HZJ160" s="358">
        <f t="shared" si="135"/>
        <v>0</v>
      </c>
      <c r="HZK160" s="358">
        <f t="shared" si="135"/>
        <v>0</v>
      </c>
      <c r="HZL160" s="358">
        <f t="shared" si="135"/>
        <v>0</v>
      </c>
      <c r="HZM160" s="358">
        <f t="shared" si="135"/>
        <v>0</v>
      </c>
      <c r="HZN160" s="358">
        <f t="shared" si="135"/>
        <v>0</v>
      </c>
      <c r="HZO160" s="358">
        <f t="shared" si="135"/>
        <v>0</v>
      </c>
      <c r="HZP160" s="358">
        <f t="shared" si="135"/>
        <v>0</v>
      </c>
      <c r="HZQ160" s="358">
        <f t="shared" si="135"/>
        <v>0</v>
      </c>
      <c r="HZR160" s="358">
        <f t="shared" si="135"/>
        <v>0</v>
      </c>
      <c r="HZS160" s="358">
        <f t="shared" si="135"/>
        <v>0</v>
      </c>
      <c r="HZT160" s="358">
        <f t="shared" si="135"/>
        <v>0</v>
      </c>
      <c r="HZU160" s="358">
        <f t="shared" si="135"/>
        <v>0</v>
      </c>
      <c r="HZV160" s="358">
        <f t="shared" si="135"/>
        <v>0</v>
      </c>
      <c r="HZW160" s="358">
        <f t="shared" si="135"/>
        <v>0</v>
      </c>
      <c r="HZX160" s="358">
        <f t="shared" si="135"/>
        <v>0</v>
      </c>
      <c r="HZY160" s="358">
        <f t="shared" si="135"/>
        <v>0</v>
      </c>
      <c r="HZZ160" s="358">
        <f t="shared" si="135"/>
        <v>0</v>
      </c>
      <c r="IAA160" s="358">
        <f t="shared" si="135"/>
        <v>0</v>
      </c>
      <c r="IAB160" s="358">
        <f t="shared" si="135"/>
        <v>0</v>
      </c>
      <c r="IAC160" s="358">
        <f t="shared" si="135"/>
        <v>0</v>
      </c>
      <c r="IAD160" s="358">
        <f t="shared" si="135"/>
        <v>0</v>
      </c>
      <c r="IAE160" s="358">
        <f t="shared" si="135"/>
        <v>0</v>
      </c>
      <c r="IAF160" s="358">
        <f t="shared" si="135"/>
        <v>0</v>
      </c>
      <c r="IAG160" s="358">
        <f t="shared" si="135"/>
        <v>0</v>
      </c>
      <c r="IAH160" s="358">
        <f t="shared" si="135"/>
        <v>0</v>
      </c>
      <c r="IAI160" s="358">
        <f t="shared" si="135"/>
        <v>0</v>
      </c>
      <c r="IAJ160" s="358">
        <f t="shared" si="135"/>
        <v>0</v>
      </c>
      <c r="IAK160" s="358">
        <f t="shared" si="135"/>
        <v>0</v>
      </c>
      <c r="IAL160" s="358">
        <f t="shared" si="135"/>
        <v>0</v>
      </c>
      <c r="IAM160" s="358">
        <f t="shared" si="135"/>
        <v>0</v>
      </c>
      <c r="IAN160" s="358">
        <f t="shared" si="135"/>
        <v>0</v>
      </c>
      <c r="IAO160" s="358">
        <f t="shared" si="135"/>
        <v>0</v>
      </c>
      <c r="IAP160" s="358">
        <f t="shared" si="135"/>
        <v>0</v>
      </c>
      <c r="IAQ160" s="358">
        <f t="shared" si="135"/>
        <v>0</v>
      </c>
      <c r="IAR160" s="358">
        <f t="shared" si="135"/>
        <v>0</v>
      </c>
      <c r="IAS160" s="358">
        <f t="shared" si="135"/>
        <v>0</v>
      </c>
      <c r="IAT160" s="358">
        <f t="shared" si="135"/>
        <v>0</v>
      </c>
      <c r="IAU160" s="358">
        <f t="shared" si="135"/>
        <v>0</v>
      </c>
      <c r="IAV160" s="358">
        <f t="shared" si="135"/>
        <v>0</v>
      </c>
      <c r="IAW160" s="358">
        <f t="shared" si="135"/>
        <v>0</v>
      </c>
      <c r="IAX160" s="358">
        <f t="shared" si="135"/>
        <v>0</v>
      </c>
      <c r="IAY160" s="358">
        <f t="shared" si="135"/>
        <v>0</v>
      </c>
      <c r="IAZ160" s="358">
        <f t="shared" si="135"/>
        <v>0</v>
      </c>
      <c r="IBA160" s="358">
        <f t="shared" si="135"/>
        <v>0</v>
      </c>
      <c r="IBB160" s="358">
        <f t="shared" si="135"/>
        <v>0</v>
      </c>
      <c r="IBC160" s="358">
        <f t="shared" si="135"/>
        <v>0</v>
      </c>
      <c r="IBD160" s="358">
        <f t="shared" si="135"/>
        <v>0</v>
      </c>
      <c r="IBE160" s="358">
        <f t="shared" si="135"/>
        <v>0</v>
      </c>
      <c r="IBF160" s="358">
        <f t="shared" si="135"/>
        <v>0</v>
      </c>
      <c r="IBG160" s="358">
        <f t="shared" si="135"/>
        <v>0</v>
      </c>
      <c r="IBH160" s="358">
        <f t="shared" si="135"/>
        <v>0</v>
      </c>
      <c r="IBI160" s="358">
        <f t="shared" si="135"/>
        <v>0</v>
      </c>
      <c r="IBJ160" s="358">
        <f t="shared" si="135"/>
        <v>0</v>
      </c>
      <c r="IBK160" s="358">
        <f t="shared" si="135"/>
        <v>0</v>
      </c>
      <c r="IBL160" s="358">
        <f t="shared" si="135"/>
        <v>0</v>
      </c>
      <c r="IBM160" s="358">
        <f t="shared" si="135"/>
        <v>0</v>
      </c>
      <c r="IBN160" s="358">
        <f t="shared" si="135"/>
        <v>0</v>
      </c>
      <c r="IBO160" s="358">
        <f t="shared" si="135"/>
        <v>0</v>
      </c>
      <c r="IBP160" s="358">
        <f t="shared" si="135"/>
        <v>0</v>
      </c>
      <c r="IBQ160" s="358">
        <f t="shared" si="135"/>
        <v>0</v>
      </c>
      <c r="IBR160" s="358">
        <f t="shared" ref="IBR160:IEC160" si="136">IBR145*$H$83</f>
        <v>0</v>
      </c>
      <c r="IBS160" s="358">
        <f t="shared" si="136"/>
        <v>0</v>
      </c>
      <c r="IBT160" s="358">
        <f t="shared" si="136"/>
        <v>0</v>
      </c>
      <c r="IBU160" s="358">
        <f t="shared" si="136"/>
        <v>0</v>
      </c>
      <c r="IBV160" s="358">
        <f t="shared" si="136"/>
        <v>0</v>
      </c>
      <c r="IBW160" s="358">
        <f t="shared" si="136"/>
        <v>0</v>
      </c>
      <c r="IBX160" s="358">
        <f t="shared" si="136"/>
        <v>0</v>
      </c>
      <c r="IBY160" s="358">
        <f t="shared" si="136"/>
        <v>0</v>
      </c>
      <c r="IBZ160" s="358">
        <f t="shared" si="136"/>
        <v>0</v>
      </c>
      <c r="ICA160" s="358">
        <f t="shared" si="136"/>
        <v>0</v>
      </c>
      <c r="ICB160" s="358">
        <f t="shared" si="136"/>
        <v>0</v>
      </c>
      <c r="ICC160" s="358">
        <f t="shared" si="136"/>
        <v>0</v>
      </c>
      <c r="ICD160" s="358">
        <f t="shared" si="136"/>
        <v>0</v>
      </c>
      <c r="ICE160" s="358">
        <f t="shared" si="136"/>
        <v>0</v>
      </c>
      <c r="ICF160" s="358">
        <f t="shared" si="136"/>
        <v>0</v>
      </c>
      <c r="ICG160" s="358">
        <f t="shared" si="136"/>
        <v>0</v>
      </c>
      <c r="ICH160" s="358">
        <f t="shared" si="136"/>
        <v>0</v>
      </c>
      <c r="ICI160" s="358">
        <f t="shared" si="136"/>
        <v>0</v>
      </c>
      <c r="ICJ160" s="358">
        <f t="shared" si="136"/>
        <v>0</v>
      </c>
      <c r="ICK160" s="358">
        <f t="shared" si="136"/>
        <v>0</v>
      </c>
      <c r="ICL160" s="358">
        <f t="shared" si="136"/>
        <v>0</v>
      </c>
      <c r="ICM160" s="358">
        <f t="shared" si="136"/>
        <v>0</v>
      </c>
      <c r="ICN160" s="358">
        <f t="shared" si="136"/>
        <v>0</v>
      </c>
      <c r="ICO160" s="358">
        <f t="shared" si="136"/>
        <v>0</v>
      </c>
      <c r="ICP160" s="358">
        <f t="shared" si="136"/>
        <v>0</v>
      </c>
      <c r="ICQ160" s="358">
        <f t="shared" si="136"/>
        <v>0</v>
      </c>
      <c r="ICR160" s="358">
        <f t="shared" si="136"/>
        <v>0</v>
      </c>
      <c r="ICS160" s="358">
        <f t="shared" si="136"/>
        <v>0</v>
      </c>
      <c r="ICT160" s="358">
        <f t="shared" si="136"/>
        <v>0</v>
      </c>
      <c r="ICU160" s="358">
        <f t="shared" si="136"/>
        <v>0</v>
      </c>
      <c r="ICV160" s="358">
        <f t="shared" si="136"/>
        <v>0</v>
      </c>
      <c r="ICW160" s="358">
        <f t="shared" si="136"/>
        <v>0</v>
      </c>
      <c r="ICX160" s="358">
        <f t="shared" si="136"/>
        <v>0</v>
      </c>
      <c r="ICY160" s="358">
        <f t="shared" si="136"/>
        <v>0</v>
      </c>
      <c r="ICZ160" s="358">
        <f t="shared" si="136"/>
        <v>0</v>
      </c>
      <c r="IDA160" s="358">
        <f t="shared" si="136"/>
        <v>0</v>
      </c>
      <c r="IDB160" s="358">
        <f t="shared" si="136"/>
        <v>0</v>
      </c>
      <c r="IDC160" s="358">
        <f t="shared" si="136"/>
        <v>0</v>
      </c>
      <c r="IDD160" s="358">
        <f t="shared" si="136"/>
        <v>0</v>
      </c>
      <c r="IDE160" s="358">
        <f t="shared" si="136"/>
        <v>0</v>
      </c>
      <c r="IDF160" s="358">
        <f t="shared" si="136"/>
        <v>0</v>
      </c>
      <c r="IDG160" s="358">
        <f t="shared" si="136"/>
        <v>0</v>
      </c>
      <c r="IDH160" s="358">
        <f t="shared" si="136"/>
        <v>0</v>
      </c>
      <c r="IDI160" s="358">
        <f t="shared" si="136"/>
        <v>0</v>
      </c>
      <c r="IDJ160" s="358">
        <f t="shared" si="136"/>
        <v>0</v>
      </c>
      <c r="IDK160" s="358">
        <f t="shared" si="136"/>
        <v>0</v>
      </c>
      <c r="IDL160" s="358">
        <f t="shared" si="136"/>
        <v>0</v>
      </c>
      <c r="IDM160" s="358">
        <f t="shared" si="136"/>
        <v>0</v>
      </c>
      <c r="IDN160" s="358">
        <f t="shared" si="136"/>
        <v>0</v>
      </c>
      <c r="IDO160" s="358">
        <f t="shared" si="136"/>
        <v>0</v>
      </c>
      <c r="IDP160" s="358">
        <f t="shared" si="136"/>
        <v>0</v>
      </c>
      <c r="IDQ160" s="358">
        <f t="shared" si="136"/>
        <v>0</v>
      </c>
      <c r="IDR160" s="358">
        <f t="shared" si="136"/>
        <v>0</v>
      </c>
      <c r="IDS160" s="358">
        <f t="shared" si="136"/>
        <v>0</v>
      </c>
      <c r="IDT160" s="358">
        <f t="shared" si="136"/>
        <v>0</v>
      </c>
      <c r="IDU160" s="358">
        <f t="shared" si="136"/>
        <v>0</v>
      </c>
      <c r="IDV160" s="358">
        <f t="shared" si="136"/>
        <v>0</v>
      </c>
      <c r="IDW160" s="358">
        <f t="shared" si="136"/>
        <v>0</v>
      </c>
      <c r="IDX160" s="358">
        <f t="shared" si="136"/>
        <v>0</v>
      </c>
      <c r="IDY160" s="358">
        <f t="shared" si="136"/>
        <v>0</v>
      </c>
      <c r="IDZ160" s="358">
        <f t="shared" si="136"/>
        <v>0</v>
      </c>
      <c r="IEA160" s="358">
        <f t="shared" si="136"/>
        <v>0</v>
      </c>
      <c r="IEB160" s="358">
        <f t="shared" si="136"/>
        <v>0</v>
      </c>
      <c r="IEC160" s="358">
        <f t="shared" si="136"/>
        <v>0</v>
      </c>
      <c r="IED160" s="358">
        <f t="shared" ref="IED160:IGO160" si="137">IED145*$H$83</f>
        <v>0</v>
      </c>
      <c r="IEE160" s="358">
        <f t="shared" si="137"/>
        <v>0</v>
      </c>
      <c r="IEF160" s="358">
        <f t="shared" si="137"/>
        <v>0</v>
      </c>
      <c r="IEG160" s="358">
        <f t="shared" si="137"/>
        <v>0</v>
      </c>
      <c r="IEH160" s="358">
        <f t="shared" si="137"/>
        <v>0</v>
      </c>
      <c r="IEI160" s="358">
        <f t="shared" si="137"/>
        <v>0</v>
      </c>
      <c r="IEJ160" s="358">
        <f t="shared" si="137"/>
        <v>0</v>
      </c>
      <c r="IEK160" s="358">
        <f t="shared" si="137"/>
        <v>0</v>
      </c>
      <c r="IEL160" s="358">
        <f t="shared" si="137"/>
        <v>0</v>
      </c>
      <c r="IEM160" s="358">
        <f t="shared" si="137"/>
        <v>0</v>
      </c>
      <c r="IEN160" s="358">
        <f t="shared" si="137"/>
        <v>0</v>
      </c>
      <c r="IEO160" s="358">
        <f t="shared" si="137"/>
        <v>0</v>
      </c>
      <c r="IEP160" s="358">
        <f t="shared" si="137"/>
        <v>0</v>
      </c>
      <c r="IEQ160" s="358">
        <f t="shared" si="137"/>
        <v>0</v>
      </c>
      <c r="IER160" s="358">
        <f t="shared" si="137"/>
        <v>0</v>
      </c>
      <c r="IES160" s="358">
        <f t="shared" si="137"/>
        <v>0</v>
      </c>
      <c r="IET160" s="358">
        <f t="shared" si="137"/>
        <v>0</v>
      </c>
      <c r="IEU160" s="358">
        <f t="shared" si="137"/>
        <v>0</v>
      </c>
      <c r="IEV160" s="358">
        <f t="shared" si="137"/>
        <v>0</v>
      </c>
      <c r="IEW160" s="358">
        <f t="shared" si="137"/>
        <v>0</v>
      </c>
      <c r="IEX160" s="358">
        <f t="shared" si="137"/>
        <v>0</v>
      </c>
      <c r="IEY160" s="358">
        <f t="shared" si="137"/>
        <v>0</v>
      </c>
      <c r="IEZ160" s="358">
        <f t="shared" si="137"/>
        <v>0</v>
      </c>
      <c r="IFA160" s="358">
        <f t="shared" si="137"/>
        <v>0</v>
      </c>
      <c r="IFB160" s="358">
        <f t="shared" si="137"/>
        <v>0</v>
      </c>
      <c r="IFC160" s="358">
        <f t="shared" si="137"/>
        <v>0</v>
      </c>
      <c r="IFD160" s="358">
        <f t="shared" si="137"/>
        <v>0</v>
      </c>
      <c r="IFE160" s="358">
        <f t="shared" si="137"/>
        <v>0</v>
      </c>
      <c r="IFF160" s="358">
        <f t="shared" si="137"/>
        <v>0</v>
      </c>
      <c r="IFG160" s="358">
        <f t="shared" si="137"/>
        <v>0</v>
      </c>
      <c r="IFH160" s="358">
        <f t="shared" si="137"/>
        <v>0</v>
      </c>
      <c r="IFI160" s="358">
        <f t="shared" si="137"/>
        <v>0</v>
      </c>
      <c r="IFJ160" s="358">
        <f t="shared" si="137"/>
        <v>0</v>
      </c>
      <c r="IFK160" s="358">
        <f t="shared" si="137"/>
        <v>0</v>
      </c>
      <c r="IFL160" s="358">
        <f t="shared" si="137"/>
        <v>0</v>
      </c>
      <c r="IFM160" s="358">
        <f t="shared" si="137"/>
        <v>0</v>
      </c>
      <c r="IFN160" s="358">
        <f t="shared" si="137"/>
        <v>0</v>
      </c>
      <c r="IFO160" s="358">
        <f t="shared" si="137"/>
        <v>0</v>
      </c>
      <c r="IFP160" s="358">
        <f t="shared" si="137"/>
        <v>0</v>
      </c>
      <c r="IFQ160" s="358">
        <f t="shared" si="137"/>
        <v>0</v>
      </c>
      <c r="IFR160" s="358">
        <f t="shared" si="137"/>
        <v>0</v>
      </c>
      <c r="IFS160" s="358">
        <f t="shared" si="137"/>
        <v>0</v>
      </c>
      <c r="IFT160" s="358">
        <f t="shared" si="137"/>
        <v>0</v>
      </c>
      <c r="IFU160" s="358">
        <f t="shared" si="137"/>
        <v>0</v>
      </c>
      <c r="IFV160" s="358">
        <f t="shared" si="137"/>
        <v>0</v>
      </c>
      <c r="IFW160" s="358">
        <f t="shared" si="137"/>
        <v>0</v>
      </c>
      <c r="IFX160" s="358">
        <f t="shared" si="137"/>
        <v>0</v>
      </c>
      <c r="IFY160" s="358">
        <f t="shared" si="137"/>
        <v>0</v>
      </c>
      <c r="IFZ160" s="358">
        <f t="shared" si="137"/>
        <v>0</v>
      </c>
      <c r="IGA160" s="358">
        <f t="shared" si="137"/>
        <v>0</v>
      </c>
      <c r="IGB160" s="358">
        <f t="shared" si="137"/>
        <v>0</v>
      </c>
      <c r="IGC160" s="358">
        <f t="shared" si="137"/>
        <v>0</v>
      </c>
      <c r="IGD160" s="358">
        <f t="shared" si="137"/>
        <v>0</v>
      </c>
      <c r="IGE160" s="358">
        <f t="shared" si="137"/>
        <v>0</v>
      </c>
      <c r="IGF160" s="358">
        <f t="shared" si="137"/>
        <v>0</v>
      </c>
      <c r="IGG160" s="358">
        <f t="shared" si="137"/>
        <v>0</v>
      </c>
      <c r="IGH160" s="358">
        <f t="shared" si="137"/>
        <v>0</v>
      </c>
      <c r="IGI160" s="358">
        <f t="shared" si="137"/>
        <v>0</v>
      </c>
      <c r="IGJ160" s="358">
        <f t="shared" si="137"/>
        <v>0</v>
      </c>
      <c r="IGK160" s="358">
        <f t="shared" si="137"/>
        <v>0</v>
      </c>
      <c r="IGL160" s="358">
        <f t="shared" si="137"/>
        <v>0</v>
      </c>
      <c r="IGM160" s="358">
        <f t="shared" si="137"/>
        <v>0</v>
      </c>
      <c r="IGN160" s="358">
        <f t="shared" si="137"/>
        <v>0</v>
      </c>
      <c r="IGO160" s="358">
        <f t="shared" si="137"/>
        <v>0</v>
      </c>
      <c r="IGP160" s="358">
        <f t="shared" ref="IGP160:IJA160" si="138">IGP145*$H$83</f>
        <v>0</v>
      </c>
      <c r="IGQ160" s="358">
        <f t="shared" si="138"/>
        <v>0</v>
      </c>
      <c r="IGR160" s="358">
        <f t="shared" si="138"/>
        <v>0</v>
      </c>
      <c r="IGS160" s="358">
        <f t="shared" si="138"/>
        <v>0</v>
      </c>
      <c r="IGT160" s="358">
        <f t="shared" si="138"/>
        <v>0</v>
      </c>
      <c r="IGU160" s="358">
        <f t="shared" si="138"/>
        <v>0</v>
      </c>
      <c r="IGV160" s="358">
        <f t="shared" si="138"/>
        <v>0</v>
      </c>
      <c r="IGW160" s="358">
        <f t="shared" si="138"/>
        <v>0</v>
      </c>
      <c r="IGX160" s="358">
        <f t="shared" si="138"/>
        <v>0</v>
      </c>
      <c r="IGY160" s="358">
        <f t="shared" si="138"/>
        <v>0</v>
      </c>
      <c r="IGZ160" s="358">
        <f t="shared" si="138"/>
        <v>0</v>
      </c>
      <c r="IHA160" s="358">
        <f t="shared" si="138"/>
        <v>0</v>
      </c>
      <c r="IHB160" s="358">
        <f t="shared" si="138"/>
        <v>0</v>
      </c>
      <c r="IHC160" s="358">
        <f t="shared" si="138"/>
        <v>0</v>
      </c>
      <c r="IHD160" s="358">
        <f t="shared" si="138"/>
        <v>0</v>
      </c>
      <c r="IHE160" s="358">
        <f t="shared" si="138"/>
        <v>0</v>
      </c>
      <c r="IHF160" s="358">
        <f t="shared" si="138"/>
        <v>0</v>
      </c>
      <c r="IHG160" s="358">
        <f t="shared" si="138"/>
        <v>0</v>
      </c>
      <c r="IHH160" s="358">
        <f t="shared" si="138"/>
        <v>0</v>
      </c>
      <c r="IHI160" s="358">
        <f t="shared" si="138"/>
        <v>0</v>
      </c>
      <c r="IHJ160" s="358">
        <f t="shared" si="138"/>
        <v>0</v>
      </c>
      <c r="IHK160" s="358">
        <f t="shared" si="138"/>
        <v>0</v>
      </c>
      <c r="IHL160" s="358">
        <f t="shared" si="138"/>
        <v>0</v>
      </c>
      <c r="IHM160" s="358">
        <f t="shared" si="138"/>
        <v>0</v>
      </c>
      <c r="IHN160" s="358">
        <f t="shared" si="138"/>
        <v>0</v>
      </c>
      <c r="IHO160" s="358">
        <f t="shared" si="138"/>
        <v>0</v>
      </c>
      <c r="IHP160" s="358">
        <f t="shared" si="138"/>
        <v>0</v>
      </c>
      <c r="IHQ160" s="358">
        <f t="shared" si="138"/>
        <v>0</v>
      </c>
      <c r="IHR160" s="358">
        <f t="shared" si="138"/>
        <v>0</v>
      </c>
      <c r="IHS160" s="358">
        <f t="shared" si="138"/>
        <v>0</v>
      </c>
      <c r="IHT160" s="358">
        <f t="shared" si="138"/>
        <v>0</v>
      </c>
      <c r="IHU160" s="358">
        <f t="shared" si="138"/>
        <v>0</v>
      </c>
      <c r="IHV160" s="358">
        <f t="shared" si="138"/>
        <v>0</v>
      </c>
      <c r="IHW160" s="358">
        <f t="shared" si="138"/>
        <v>0</v>
      </c>
      <c r="IHX160" s="358">
        <f t="shared" si="138"/>
        <v>0</v>
      </c>
      <c r="IHY160" s="358">
        <f t="shared" si="138"/>
        <v>0</v>
      </c>
      <c r="IHZ160" s="358">
        <f t="shared" si="138"/>
        <v>0</v>
      </c>
      <c r="IIA160" s="358">
        <f t="shared" si="138"/>
        <v>0</v>
      </c>
      <c r="IIB160" s="358">
        <f t="shared" si="138"/>
        <v>0</v>
      </c>
      <c r="IIC160" s="358">
        <f t="shared" si="138"/>
        <v>0</v>
      </c>
      <c r="IID160" s="358">
        <f t="shared" si="138"/>
        <v>0</v>
      </c>
      <c r="IIE160" s="358">
        <f t="shared" si="138"/>
        <v>0</v>
      </c>
      <c r="IIF160" s="358">
        <f t="shared" si="138"/>
        <v>0</v>
      </c>
      <c r="IIG160" s="358">
        <f t="shared" si="138"/>
        <v>0</v>
      </c>
      <c r="IIH160" s="358">
        <f t="shared" si="138"/>
        <v>0</v>
      </c>
      <c r="III160" s="358">
        <f t="shared" si="138"/>
        <v>0</v>
      </c>
      <c r="IIJ160" s="358">
        <f t="shared" si="138"/>
        <v>0</v>
      </c>
      <c r="IIK160" s="358">
        <f t="shared" si="138"/>
        <v>0</v>
      </c>
      <c r="IIL160" s="358">
        <f t="shared" si="138"/>
        <v>0</v>
      </c>
      <c r="IIM160" s="358">
        <f t="shared" si="138"/>
        <v>0</v>
      </c>
      <c r="IIN160" s="358">
        <f t="shared" si="138"/>
        <v>0</v>
      </c>
      <c r="IIO160" s="358">
        <f t="shared" si="138"/>
        <v>0</v>
      </c>
      <c r="IIP160" s="358">
        <f t="shared" si="138"/>
        <v>0</v>
      </c>
      <c r="IIQ160" s="358">
        <f t="shared" si="138"/>
        <v>0</v>
      </c>
      <c r="IIR160" s="358">
        <f t="shared" si="138"/>
        <v>0</v>
      </c>
      <c r="IIS160" s="358">
        <f t="shared" si="138"/>
        <v>0</v>
      </c>
      <c r="IIT160" s="358">
        <f t="shared" si="138"/>
        <v>0</v>
      </c>
      <c r="IIU160" s="358">
        <f t="shared" si="138"/>
        <v>0</v>
      </c>
      <c r="IIV160" s="358">
        <f t="shared" si="138"/>
        <v>0</v>
      </c>
      <c r="IIW160" s="358">
        <f t="shared" si="138"/>
        <v>0</v>
      </c>
      <c r="IIX160" s="358">
        <f t="shared" si="138"/>
        <v>0</v>
      </c>
      <c r="IIY160" s="358">
        <f t="shared" si="138"/>
        <v>0</v>
      </c>
      <c r="IIZ160" s="358">
        <f t="shared" si="138"/>
        <v>0</v>
      </c>
      <c r="IJA160" s="358">
        <f t="shared" si="138"/>
        <v>0</v>
      </c>
      <c r="IJB160" s="358">
        <f t="shared" ref="IJB160:ILM160" si="139">IJB145*$H$83</f>
        <v>0</v>
      </c>
      <c r="IJC160" s="358">
        <f t="shared" si="139"/>
        <v>0</v>
      </c>
      <c r="IJD160" s="358">
        <f t="shared" si="139"/>
        <v>0</v>
      </c>
      <c r="IJE160" s="358">
        <f t="shared" si="139"/>
        <v>0</v>
      </c>
      <c r="IJF160" s="358">
        <f t="shared" si="139"/>
        <v>0</v>
      </c>
      <c r="IJG160" s="358">
        <f t="shared" si="139"/>
        <v>0</v>
      </c>
      <c r="IJH160" s="358">
        <f t="shared" si="139"/>
        <v>0</v>
      </c>
      <c r="IJI160" s="358">
        <f t="shared" si="139"/>
        <v>0</v>
      </c>
      <c r="IJJ160" s="358">
        <f t="shared" si="139"/>
        <v>0</v>
      </c>
      <c r="IJK160" s="358">
        <f t="shared" si="139"/>
        <v>0</v>
      </c>
      <c r="IJL160" s="358">
        <f t="shared" si="139"/>
        <v>0</v>
      </c>
      <c r="IJM160" s="358">
        <f t="shared" si="139"/>
        <v>0</v>
      </c>
      <c r="IJN160" s="358">
        <f t="shared" si="139"/>
        <v>0</v>
      </c>
      <c r="IJO160" s="358">
        <f t="shared" si="139"/>
        <v>0</v>
      </c>
      <c r="IJP160" s="358">
        <f t="shared" si="139"/>
        <v>0</v>
      </c>
      <c r="IJQ160" s="358">
        <f t="shared" si="139"/>
        <v>0</v>
      </c>
      <c r="IJR160" s="358">
        <f t="shared" si="139"/>
        <v>0</v>
      </c>
      <c r="IJS160" s="358">
        <f t="shared" si="139"/>
        <v>0</v>
      </c>
      <c r="IJT160" s="358">
        <f t="shared" si="139"/>
        <v>0</v>
      </c>
      <c r="IJU160" s="358">
        <f t="shared" si="139"/>
        <v>0</v>
      </c>
      <c r="IJV160" s="358">
        <f t="shared" si="139"/>
        <v>0</v>
      </c>
      <c r="IJW160" s="358">
        <f t="shared" si="139"/>
        <v>0</v>
      </c>
      <c r="IJX160" s="358">
        <f t="shared" si="139"/>
        <v>0</v>
      </c>
      <c r="IJY160" s="358">
        <f t="shared" si="139"/>
        <v>0</v>
      </c>
      <c r="IJZ160" s="358">
        <f t="shared" si="139"/>
        <v>0</v>
      </c>
      <c r="IKA160" s="358">
        <f t="shared" si="139"/>
        <v>0</v>
      </c>
      <c r="IKB160" s="358">
        <f t="shared" si="139"/>
        <v>0</v>
      </c>
      <c r="IKC160" s="358">
        <f t="shared" si="139"/>
        <v>0</v>
      </c>
      <c r="IKD160" s="358">
        <f t="shared" si="139"/>
        <v>0</v>
      </c>
      <c r="IKE160" s="358">
        <f t="shared" si="139"/>
        <v>0</v>
      </c>
      <c r="IKF160" s="358">
        <f t="shared" si="139"/>
        <v>0</v>
      </c>
      <c r="IKG160" s="358">
        <f t="shared" si="139"/>
        <v>0</v>
      </c>
      <c r="IKH160" s="358">
        <f t="shared" si="139"/>
        <v>0</v>
      </c>
      <c r="IKI160" s="358">
        <f t="shared" si="139"/>
        <v>0</v>
      </c>
      <c r="IKJ160" s="358">
        <f t="shared" si="139"/>
        <v>0</v>
      </c>
      <c r="IKK160" s="358">
        <f t="shared" si="139"/>
        <v>0</v>
      </c>
      <c r="IKL160" s="358">
        <f t="shared" si="139"/>
        <v>0</v>
      </c>
      <c r="IKM160" s="358">
        <f t="shared" si="139"/>
        <v>0</v>
      </c>
      <c r="IKN160" s="358">
        <f t="shared" si="139"/>
        <v>0</v>
      </c>
      <c r="IKO160" s="358">
        <f t="shared" si="139"/>
        <v>0</v>
      </c>
      <c r="IKP160" s="358">
        <f t="shared" si="139"/>
        <v>0</v>
      </c>
      <c r="IKQ160" s="358">
        <f t="shared" si="139"/>
        <v>0</v>
      </c>
      <c r="IKR160" s="358">
        <f t="shared" si="139"/>
        <v>0</v>
      </c>
      <c r="IKS160" s="358">
        <f t="shared" si="139"/>
        <v>0</v>
      </c>
      <c r="IKT160" s="358">
        <f t="shared" si="139"/>
        <v>0</v>
      </c>
      <c r="IKU160" s="358">
        <f t="shared" si="139"/>
        <v>0</v>
      </c>
      <c r="IKV160" s="358">
        <f t="shared" si="139"/>
        <v>0</v>
      </c>
      <c r="IKW160" s="358">
        <f t="shared" si="139"/>
        <v>0</v>
      </c>
      <c r="IKX160" s="358">
        <f t="shared" si="139"/>
        <v>0</v>
      </c>
      <c r="IKY160" s="358">
        <f t="shared" si="139"/>
        <v>0</v>
      </c>
      <c r="IKZ160" s="358">
        <f t="shared" si="139"/>
        <v>0</v>
      </c>
      <c r="ILA160" s="358">
        <f t="shared" si="139"/>
        <v>0</v>
      </c>
      <c r="ILB160" s="358">
        <f t="shared" si="139"/>
        <v>0</v>
      </c>
      <c r="ILC160" s="358">
        <f t="shared" si="139"/>
        <v>0</v>
      </c>
      <c r="ILD160" s="358">
        <f t="shared" si="139"/>
        <v>0</v>
      </c>
      <c r="ILE160" s="358">
        <f t="shared" si="139"/>
        <v>0</v>
      </c>
      <c r="ILF160" s="358">
        <f t="shared" si="139"/>
        <v>0</v>
      </c>
      <c r="ILG160" s="358">
        <f t="shared" si="139"/>
        <v>0</v>
      </c>
      <c r="ILH160" s="358">
        <f t="shared" si="139"/>
        <v>0</v>
      </c>
      <c r="ILI160" s="358">
        <f t="shared" si="139"/>
        <v>0</v>
      </c>
      <c r="ILJ160" s="358">
        <f t="shared" si="139"/>
        <v>0</v>
      </c>
      <c r="ILK160" s="358">
        <f t="shared" si="139"/>
        <v>0</v>
      </c>
      <c r="ILL160" s="358">
        <f t="shared" si="139"/>
        <v>0</v>
      </c>
      <c r="ILM160" s="358">
        <f t="shared" si="139"/>
        <v>0</v>
      </c>
      <c r="ILN160" s="358">
        <f t="shared" ref="ILN160:INY160" si="140">ILN145*$H$83</f>
        <v>0</v>
      </c>
      <c r="ILO160" s="358">
        <f t="shared" si="140"/>
        <v>0</v>
      </c>
      <c r="ILP160" s="358">
        <f t="shared" si="140"/>
        <v>0</v>
      </c>
      <c r="ILQ160" s="358">
        <f t="shared" si="140"/>
        <v>0</v>
      </c>
      <c r="ILR160" s="358">
        <f t="shared" si="140"/>
        <v>0</v>
      </c>
      <c r="ILS160" s="358">
        <f t="shared" si="140"/>
        <v>0</v>
      </c>
      <c r="ILT160" s="358">
        <f t="shared" si="140"/>
        <v>0</v>
      </c>
      <c r="ILU160" s="358">
        <f t="shared" si="140"/>
        <v>0</v>
      </c>
      <c r="ILV160" s="358">
        <f t="shared" si="140"/>
        <v>0</v>
      </c>
      <c r="ILW160" s="358">
        <f t="shared" si="140"/>
        <v>0</v>
      </c>
      <c r="ILX160" s="358">
        <f t="shared" si="140"/>
        <v>0</v>
      </c>
      <c r="ILY160" s="358">
        <f t="shared" si="140"/>
        <v>0</v>
      </c>
      <c r="ILZ160" s="358">
        <f t="shared" si="140"/>
        <v>0</v>
      </c>
      <c r="IMA160" s="358">
        <f t="shared" si="140"/>
        <v>0</v>
      </c>
      <c r="IMB160" s="358">
        <f t="shared" si="140"/>
        <v>0</v>
      </c>
      <c r="IMC160" s="358">
        <f t="shared" si="140"/>
        <v>0</v>
      </c>
      <c r="IMD160" s="358">
        <f t="shared" si="140"/>
        <v>0</v>
      </c>
      <c r="IME160" s="358">
        <f t="shared" si="140"/>
        <v>0</v>
      </c>
      <c r="IMF160" s="358">
        <f t="shared" si="140"/>
        <v>0</v>
      </c>
      <c r="IMG160" s="358">
        <f t="shared" si="140"/>
        <v>0</v>
      </c>
      <c r="IMH160" s="358">
        <f t="shared" si="140"/>
        <v>0</v>
      </c>
      <c r="IMI160" s="358">
        <f t="shared" si="140"/>
        <v>0</v>
      </c>
      <c r="IMJ160" s="358">
        <f t="shared" si="140"/>
        <v>0</v>
      </c>
      <c r="IMK160" s="358">
        <f t="shared" si="140"/>
        <v>0</v>
      </c>
      <c r="IML160" s="358">
        <f t="shared" si="140"/>
        <v>0</v>
      </c>
      <c r="IMM160" s="358">
        <f t="shared" si="140"/>
        <v>0</v>
      </c>
      <c r="IMN160" s="358">
        <f t="shared" si="140"/>
        <v>0</v>
      </c>
      <c r="IMO160" s="358">
        <f t="shared" si="140"/>
        <v>0</v>
      </c>
      <c r="IMP160" s="358">
        <f t="shared" si="140"/>
        <v>0</v>
      </c>
      <c r="IMQ160" s="358">
        <f t="shared" si="140"/>
        <v>0</v>
      </c>
      <c r="IMR160" s="358">
        <f t="shared" si="140"/>
        <v>0</v>
      </c>
      <c r="IMS160" s="358">
        <f t="shared" si="140"/>
        <v>0</v>
      </c>
      <c r="IMT160" s="358">
        <f t="shared" si="140"/>
        <v>0</v>
      </c>
      <c r="IMU160" s="358">
        <f t="shared" si="140"/>
        <v>0</v>
      </c>
      <c r="IMV160" s="358">
        <f t="shared" si="140"/>
        <v>0</v>
      </c>
      <c r="IMW160" s="358">
        <f t="shared" si="140"/>
        <v>0</v>
      </c>
      <c r="IMX160" s="358">
        <f t="shared" si="140"/>
        <v>0</v>
      </c>
      <c r="IMY160" s="358">
        <f t="shared" si="140"/>
        <v>0</v>
      </c>
      <c r="IMZ160" s="358">
        <f t="shared" si="140"/>
        <v>0</v>
      </c>
      <c r="INA160" s="358">
        <f t="shared" si="140"/>
        <v>0</v>
      </c>
      <c r="INB160" s="358">
        <f t="shared" si="140"/>
        <v>0</v>
      </c>
      <c r="INC160" s="358">
        <f t="shared" si="140"/>
        <v>0</v>
      </c>
      <c r="IND160" s="358">
        <f t="shared" si="140"/>
        <v>0</v>
      </c>
      <c r="INE160" s="358">
        <f t="shared" si="140"/>
        <v>0</v>
      </c>
      <c r="INF160" s="358">
        <f t="shared" si="140"/>
        <v>0</v>
      </c>
      <c r="ING160" s="358">
        <f t="shared" si="140"/>
        <v>0</v>
      </c>
      <c r="INH160" s="358">
        <f t="shared" si="140"/>
        <v>0</v>
      </c>
      <c r="INI160" s="358">
        <f t="shared" si="140"/>
        <v>0</v>
      </c>
      <c r="INJ160" s="358">
        <f t="shared" si="140"/>
        <v>0</v>
      </c>
      <c r="INK160" s="358">
        <f t="shared" si="140"/>
        <v>0</v>
      </c>
      <c r="INL160" s="358">
        <f t="shared" si="140"/>
        <v>0</v>
      </c>
      <c r="INM160" s="358">
        <f t="shared" si="140"/>
        <v>0</v>
      </c>
      <c r="INN160" s="358">
        <f t="shared" si="140"/>
        <v>0</v>
      </c>
      <c r="INO160" s="358">
        <f t="shared" si="140"/>
        <v>0</v>
      </c>
      <c r="INP160" s="358">
        <f t="shared" si="140"/>
        <v>0</v>
      </c>
      <c r="INQ160" s="358">
        <f t="shared" si="140"/>
        <v>0</v>
      </c>
      <c r="INR160" s="358">
        <f t="shared" si="140"/>
        <v>0</v>
      </c>
      <c r="INS160" s="358">
        <f t="shared" si="140"/>
        <v>0</v>
      </c>
      <c r="INT160" s="358">
        <f t="shared" si="140"/>
        <v>0</v>
      </c>
      <c r="INU160" s="358">
        <f t="shared" si="140"/>
        <v>0</v>
      </c>
      <c r="INV160" s="358">
        <f t="shared" si="140"/>
        <v>0</v>
      </c>
      <c r="INW160" s="358">
        <f t="shared" si="140"/>
        <v>0</v>
      </c>
      <c r="INX160" s="358">
        <f t="shared" si="140"/>
        <v>0</v>
      </c>
      <c r="INY160" s="358">
        <f t="shared" si="140"/>
        <v>0</v>
      </c>
      <c r="INZ160" s="358">
        <f t="shared" ref="INZ160:IQK160" si="141">INZ145*$H$83</f>
        <v>0</v>
      </c>
      <c r="IOA160" s="358">
        <f t="shared" si="141"/>
        <v>0</v>
      </c>
      <c r="IOB160" s="358">
        <f t="shared" si="141"/>
        <v>0</v>
      </c>
      <c r="IOC160" s="358">
        <f t="shared" si="141"/>
        <v>0</v>
      </c>
      <c r="IOD160" s="358">
        <f t="shared" si="141"/>
        <v>0</v>
      </c>
      <c r="IOE160" s="358">
        <f t="shared" si="141"/>
        <v>0</v>
      </c>
      <c r="IOF160" s="358">
        <f t="shared" si="141"/>
        <v>0</v>
      </c>
      <c r="IOG160" s="358">
        <f t="shared" si="141"/>
        <v>0</v>
      </c>
      <c r="IOH160" s="358">
        <f t="shared" si="141"/>
        <v>0</v>
      </c>
      <c r="IOI160" s="358">
        <f t="shared" si="141"/>
        <v>0</v>
      </c>
      <c r="IOJ160" s="358">
        <f t="shared" si="141"/>
        <v>0</v>
      </c>
      <c r="IOK160" s="358">
        <f t="shared" si="141"/>
        <v>0</v>
      </c>
      <c r="IOL160" s="358">
        <f t="shared" si="141"/>
        <v>0</v>
      </c>
      <c r="IOM160" s="358">
        <f t="shared" si="141"/>
        <v>0</v>
      </c>
      <c r="ION160" s="358">
        <f t="shared" si="141"/>
        <v>0</v>
      </c>
      <c r="IOO160" s="358">
        <f t="shared" si="141"/>
        <v>0</v>
      </c>
      <c r="IOP160" s="358">
        <f t="shared" si="141"/>
        <v>0</v>
      </c>
      <c r="IOQ160" s="358">
        <f t="shared" si="141"/>
        <v>0</v>
      </c>
      <c r="IOR160" s="358">
        <f t="shared" si="141"/>
        <v>0</v>
      </c>
      <c r="IOS160" s="358">
        <f t="shared" si="141"/>
        <v>0</v>
      </c>
      <c r="IOT160" s="358">
        <f t="shared" si="141"/>
        <v>0</v>
      </c>
      <c r="IOU160" s="358">
        <f t="shared" si="141"/>
        <v>0</v>
      </c>
      <c r="IOV160" s="358">
        <f t="shared" si="141"/>
        <v>0</v>
      </c>
      <c r="IOW160" s="358">
        <f t="shared" si="141"/>
        <v>0</v>
      </c>
      <c r="IOX160" s="358">
        <f t="shared" si="141"/>
        <v>0</v>
      </c>
      <c r="IOY160" s="358">
        <f t="shared" si="141"/>
        <v>0</v>
      </c>
      <c r="IOZ160" s="358">
        <f t="shared" si="141"/>
        <v>0</v>
      </c>
      <c r="IPA160" s="358">
        <f t="shared" si="141"/>
        <v>0</v>
      </c>
      <c r="IPB160" s="358">
        <f t="shared" si="141"/>
        <v>0</v>
      </c>
      <c r="IPC160" s="358">
        <f t="shared" si="141"/>
        <v>0</v>
      </c>
      <c r="IPD160" s="358">
        <f t="shared" si="141"/>
        <v>0</v>
      </c>
      <c r="IPE160" s="358">
        <f t="shared" si="141"/>
        <v>0</v>
      </c>
      <c r="IPF160" s="358">
        <f t="shared" si="141"/>
        <v>0</v>
      </c>
      <c r="IPG160" s="358">
        <f t="shared" si="141"/>
        <v>0</v>
      </c>
      <c r="IPH160" s="358">
        <f t="shared" si="141"/>
        <v>0</v>
      </c>
      <c r="IPI160" s="358">
        <f t="shared" si="141"/>
        <v>0</v>
      </c>
      <c r="IPJ160" s="358">
        <f t="shared" si="141"/>
        <v>0</v>
      </c>
      <c r="IPK160" s="358">
        <f t="shared" si="141"/>
        <v>0</v>
      </c>
      <c r="IPL160" s="358">
        <f t="shared" si="141"/>
        <v>0</v>
      </c>
      <c r="IPM160" s="358">
        <f t="shared" si="141"/>
        <v>0</v>
      </c>
      <c r="IPN160" s="358">
        <f t="shared" si="141"/>
        <v>0</v>
      </c>
      <c r="IPO160" s="358">
        <f t="shared" si="141"/>
        <v>0</v>
      </c>
      <c r="IPP160" s="358">
        <f t="shared" si="141"/>
        <v>0</v>
      </c>
      <c r="IPQ160" s="358">
        <f t="shared" si="141"/>
        <v>0</v>
      </c>
      <c r="IPR160" s="358">
        <f t="shared" si="141"/>
        <v>0</v>
      </c>
      <c r="IPS160" s="358">
        <f t="shared" si="141"/>
        <v>0</v>
      </c>
      <c r="IPT160" s="358">
        <f t="shared" si="141"/>
        <v>0</v>
      </c>
      <c r="IPU160" s="358">
        <f t="shared" si="141"/>
        <v>0</v>
      </c>
      <c r="IPV160" s="358">
        <f t="shared" si="141"/>
        <v>0</v>
      </c>
      <c r="IPW160" s="358">
        <f t="shared" si="141"/>
        <v>0</v>
      </c>
      <c r="IPX160" s="358">
        <f t="shared" si="141"/>
        <v>0</v>
      </c>
      <c r="IPY160" s="358">
        <f t="shared" si="141"/>
        <v>0</v>
      </c>
      <c r="IPZ160" s="358">
        <f t="shared" si="141"/>
        <v>0</v>
      </c>
      <c r="IQA160" s="358">
        <f t="shared" si="141"/>
        <v>0</v>
      </c>
      <c r="IQB160" s="358">
        <f t="shared" si="141"/>
        <v>0</v>
      </c>
      <c r="IQC160" s="358">
        <f t="shared" si="141"/>
        <v>0</v>
      </c>
      <c r="IQD160" s="358">
        <f t="shared" si="141"/>
        <v>0</v>
      </c>
      <c r="IQE160" s="358">
        <f t="shared" si="141"/>
        <v>0</v>
      </c>
      <c r="IQF160" s="358">
        <f t="shared" si="141"/>
        <v>0</v>
      </c>
      <c r="IQG160" s="358">
        <f t="shared" si="141"/>
        <v>0</v>
      </c>
      <c r="IQH160" s="358">
        <f t="shared" si="141"/>
        <v>0</v>
      </c>
      <c r="IQI160" s="358">
        <f t="shared" si="141"/>
        <v>0</v>
      </c>
      <c r="IQJ160" s="358">
        <f t="shared" si="141"/>
        <v>0</v>
      </c>
      <c r="IQK160" s="358">
        <f t="shared" si="141"/>
        <v>0</v>
      </c>
      <c r="IQL160" s="358">
        <f t="shared" ref="IQL160:ISW160" si="142">IQL145*$H$83</f>
        <v>0</v>
      </c>
      <c r="IQM160" s="358">
        <f t="shared" si="142"/>
        <v>0</v>
      </c>
      <c r="IQN160" s="358">
        <f t="shared" si="142"/>
        <v>0</v>
      </c>
      <c r="IQO160" s="358">
        <f t="shared" si="142"/>
        <v>0</v>
      </c>
      <c r="IQP160" s="358">
        <f t="shared" si="142"/>
        <v>0</v>
      </c>
      <c r="IQQ160" s="358">
        <f t="shared" si="142"/>
        <v>0</v>
      </c>
      <c r="IQR160" s="358">
        <f t="shared" si="142"/>
        <v>0</v>
      </c>
      <c r="IQS160" s="358">
        <f t="shared" si="142"/>
        <v>0</v>
      </c>
      <c r="IQT160" s="358">
        <f t="shared" si="142"/>
        <v>0</v>
      </c>
      <c r="IQU160" s="358">
        <f t="shared" si="142"/>
        <v>0</v>
      </c>
      <c r="IQV160" s="358">
        <f t="shared" si="142"/>
        <v>0</v>
      </c>
      <c r="IQW160" s="358">
        <f t="shared" si="142"/>
        <v>0</v>
      </c>
      <c r="IQX160" s="358">
        <f t="shared" si="142"/>
        <v>0</v>
      </c>
      <c r="IQY160" s="358">
        <f t="shared" si="142"/>
        <v>0</v>
      </c>
      <c r="IQZ160" s="358">
        <f t="shared" si="142"/>
        <v>0</v>
      </c>
      <c r="IRA160" s="358">
        <f t="shared" si="142"/>
        <v>0</v>
      </c>
      <c r="IRB160" s="358">
        <f t="shared" si="142"/>
        <v>0</v>
      </c>
      <c r="IRC160" s="358">
        <f t="shared" si="142"/>
        <v>0</v>
      </c>
      <c r="IRD160" s="358">
        <f t="shared" si="142"/>
        <v>0</v>
      </c>
      <c r="IRE160" s="358">
        <f t="shared" si="142"/>
        <v>0</v>
      </c>
      <c r="IRF160" s="358">
        <f t="shared" si="142"/>
        <v>0</v>
      </c>
      <c r="IRG160" s="358">
        <f t="shared" si="142"/>
        <v>0</v>
      </c>
      <c r="IRH160" s="358">
        <f t="shared" si="142"/>
        <v>0</v>
      </c>
      <c r="IRI160" s="358">
        <f t="shared" si="142"/>
        <v>0</v>
      </c>
      <c r="IRJ160" s="358">
        <f t="shared" si="142"/>
        <v>0</v>
      </c>
      <c r="IRK160" s="358">
        <f t="shared" si="142"/>
        <v>0</v>
      </c>
      <c r="IRL160" s="358">
        <f t="shared" si="142"/>
        <v>0</v>
      </c>
      <c r="IRM160" s="358">
        <f t="shared" si="142"/>
        <v>0</v>
      </c>
      <c r="IRN160" s="358">
        <f t="shared" si="142"/>
        <v>0</v>
      </c>
      <c r="IRO160" s="358">
        <f t="shared" si="142"/>
        <v>0</v>
      </c>
      <c r="IRP160" s="358">
        <f t="shared" si="142"/>
        <v>0</v>
      </c>
      <c r="IRQ160" s="358">
        <f t="shared" si="142"/>
        <v>0</v>
      </c>
      <c r="IRR160" s="358">
        <f t="shared" si="142"/>
        <v>0</v>
      </c>
      <c r="IRS160" s="358">
        <f t="shared" si="142"/>
        <v>0</v>
      </c>
      <c r="IRT160" s="358">
        <f t="shared" si="142"/>
        <v>0</v>
      </c>
      <c r="IRU160" s="358">
        <f t="shared" si="142"/>
        <v>0</v>
      </c>
      <c r="IRV160" s="358">
        <f t="shared" si="142"/>
        <v>0</v>
      </c>
      <c r="IRW160" s="358">
        <f t="shared" si="142"/>
        <v>0</v>
      </c>
      <c r="IRX160" s="358">
        <f t="shared" si="142"/>
        <v>0</v>
      </c>
      <c r="IRY160" s="358">
        <f t="shared" si="142"/>
        <v>0</v>
      </c>
      <c r="IRZ160" s="358">
        <f t="shared" si="142"/>
        <v>0</v>
      </c>
      <c r="ISA160" s="358">
        <f t="shared" si="142"/>
        <v>0</v>
      </c>
      <c r="ISB160" s="358">
        <f t="shared" si="142"/>
        <v>0</v>
      </c>
      <c r="ISC160" s="358">
        <f t="shared" si="142"/>
        <v>0</v>
      </c>
      <c r="ISD160" s="358">
        <f t="shared" si="142"/>
        <v>0</v>
      </c>
      <c r="ISE160" s="358">
        <f t="shared" si="142"/>
        <v>0</v>
      </c>
      <c r="ISF160" s="358">
        <f t="shared" si="142"/>
        <v>0</v>
      </c>
      <c r="ISG160" s="358">
        <f t="shared" si="142"/>
        <v>0</v>
      </c>
      <c r="ISH160" s="358">
        <f t="shared" si="142"/>
        <v>0</v>
      </c>
      <c r="ISI160" s="358">
        <f t="shared" si="142"/>
        <v>0</v>
      </c>
      <c r="ISJ160" s="358">
        <f t="shared" si="142"/>
        <v>0</v>
      </c>
      <c r="ISK160" s="358">
        <f t="shared" si="142"/>
        <v>0</v>
      </c>
      <c r="ISL160" s="358">
        <f t="shared" si="142"/>
        <v>0</v>
      </c>
      <c r="ISM160" s="358">
        <f t="shared" si="142"/>
        <v>0</v>
      </c>
      <c r="ISN160" s="358">
        <f t="shared" si="142"/>
        <v>0</v>
      </c>
      <c r="ISO160" s="358">
        <f t="shared" si="142"/>
        <v>0</v>
      </c>
      <c r="ISP160" s="358">
        <f t="shared" si="142"/>
        <v>0</v>
      </c>
      <c r="ISQ160" s="358">
        <f t="shared" si="142"/>
        <v>0</v>
      </c>
      <c r="ISR160" s="358">
        <f t="shared" si="142"/>
        <v>0</v>
      </c>
      <c r="ISS160" s="358">
        <f t="shared" si="142"/>
        <v>0</v>
      </c>
      <c r="IST160" s="358">
        <f t="shared" si="142"/>
        <v>0</v>
      </c>
      <c r="ISU160" s="358">
        <f t="shared" si="142"/>
        <v>0</v>
      </c>
      <c r="ISV160" s="358">
        <f t="shared" si="142"/>
        <v>0</v>
      </c>
      <c r="ISW160" s="358">
        <f t="shared" si="142"/>
        <v>0</v>
      </c>
      <c r="ISX160" s="358">
        <f t="shared" ref="ISX160:IVI160" si="143">ISX145*$H$83</f>
        <v>0</v>
      </c>
      <c r="ISY160" s="358">
        <f t="shared" si="143"/>
        <v>0</v>
      </c>
      <c r="ISZ160" s="358">
        <f t="shared" si="143"/>
        <v>0</v>
      </c>
      <c r="ITA160" s="358">
        <f t="shared" si="143"/>
        <v>0</v>
      </c>
      <c r="ITB160" s="358">
        <f t="shared" si="143"/>
        <v>0</v>
      </c>
      <c r="ITC160" s="358">
        <f t="shared" si="143"/>
        <v>0</v>
      </c>
      <c r="ITD160" s="358">
        <f t="shared" si="143"/>
        <v>0</v>
      </c>
      <c r="ITE160" s="358">
        <f t="shared" si="143"/>
        <v>0</v>
      </c>
      <c r="ITF160" s="358">
        <f t="shared" si="143"/>
        <v>0</v>
      </c>
      <c r="ITG160" s="358">
        <f t="shared" si="143"/>
        <v>0</v>
      </c>
      <c r="ITH160" s="358">
        <f t="shared" si="143"/>
        <v>0</v>
      </c>
      <c r="ITI160" s="358">
        <f t="shared" si="143"/>
        <v>0</v>
      </c>
      <c r="ITJ160" s="358">
        <f t="shared" si="143"/>
        <v>0</v>
      </c>
      <c r="ITK160" s="358">
        <f t="shared" si="143"/>
        <v>0</v>
      </c>
      <c r="ITL160" s="358">
        <f t="shared" si="143"/>
        <v>0</v>
      </c>
      <c r="ITM160" s="358">
        <f t="shared" si="143"/>
        <v>0</v>
      </c>
      <c r="ITN160" s="358">
        <f t="shared" si="143"/>
        <v>0</v>
      </c>
      <c r="ITO160" s="358">
        <f t="shared" si="143"/>
        <v>0</v>
      </c>
      <c r="ITP160" s="358">
        <f t="shared" si="143"/>
        <v>0</v>
      </c>
      <c r="ITQ160" s="358">
        <f t="shared" si="143"/>
        <v>0</v>
      </c>
      <c r="ITR160" s="358">
        <f t="shared" si="143"/>
        <v>0</v>
      </c>
      <c r="ITS160" s="358">
        <f t="shared" si="143"/>
        <v>0</v>
      </c>
      <c r="ITT160" s="358">
        <f t="shared" si="143"/>
        <v>0</v>
      </c>
      <c r="ITU160" s="358">
        <f t="shared" si="143"/>
        <v>0</v>
      </c>
      <c r="ITV160" s="358">
        <f t="shared" si="143"/>
        <v>0</v>
      </c>
      <c r="ITW160" s="358">
        <f t="shared" si="143"/>
        <v>0</v>
      </c>
      <c r="ITX160" s="358">
        <f t="shared" si="143"/>
        <v>0</v>
      </c>
      <c r="ITY160" s="358">
        <f t="shared" si="143"/>
        <v>0</v>
      </c>
      <c r="ITZ160" s="358">
        <f t="shared" si="143"/>
        <v>0</v>
      </c>
      <c r="IUA160" s="358">
        <f t="shared" si="143"/>
        <v>0</v>
      </c>
      <c r="IUB160" s="358">
        <f t="shared" si="143"/>
        <v>0</v>
      </c>
      <c r="IUC160" s="358">
        <f t="shared" si="143"/>
        <v>0</v>
      </c>
      <c r="IUD160" s="358">
        <f t="shared" si="143"/>
        <v>0</v>
      </c>
      <c r="IUE160" s="358">
        <f t="shared" si="143"/>
        <v>0</v>
      </c>
      <c r="IUF160" s="358">
        <f t="shared" si="143"/>
        <v>0</v>
      </c>
      <c r="IUG160" s="358">
        <f t="shared" si="143"/>
        <v>0</v>
      </c>
      <c r="IUH160" s="358">
        <f t="shared" si="143"/>
        <v>0</v>
      </c>
      <c r="IUI160" s="358">
        <f t="shared" si="143"/>
        <v>0</v>
      </c>
      <c r="IUJ160" s="358">
        <f t="shared" si="143"/>
        <v>0</v>
      </c>
      <c r="IUK160" s="358">
        <f t="shared" si="143"/>
        <v>0</v>
      </c>
      <c r="IUL160" s="358">
        <f t="shared" si="143"/>
        <v>0</v>
      </c>
      <c r="IUM160" s="358">
        <f t="shared" si="143"/>
        <v>0</v>
      </c>
      <c r="IUN160" s="358">
        <f t="shared" si="143"/>
        <v>0</v>
      </c>
      <c r="IUO160" s="358">
        <f t="shared" si="143"/>
        <v>0</v>
      </c>
      <c r="IUP160" s="358">
        <f t="shared" si="143"/>
        <v>0</v>
      </c>
      <c r="IUQ160" s="358">
        <f t="shared" si="143"/>
        <v>0</v>
      </c>
      <c r="IUR160" s="358">
        <f t="shared" si="143"/>
        <v>0</v>
      </c>
      <c r="IUS160" s="358">
        <f t="shared" si="143"/>
        <v>0</v>
      </c>
      <c r="IUT160" s="358">
        <f t="shared" si="143"/>
        <v>0</v>
      </c>
      <c r="IUU160" s="358">
        <f t="shared" si="143"/>
        <v>0</v>
      </c>
      <c r="IUV160" s="358">
        <f t="shared" si="143"/>
        <v>0</v>
      </c>
      <c r="IUW160" s="358">
        <f t="shared" si="143"/>
        <v>0</v>
      </c>
      <c r="IUX160" s="358">
        <f t="shared" si="143"/>
        <v>0</v>
      </c>
      <c r="IUY160" s="358">
        <f t="shared" si="143"/>
        <v>0</v>
      </c>
      <c r="IUZ160" s="358">
        <f t="shared" si="143"/>
        <v>0</v>
      </c>
      <c r="IVA160" s="358">
        <f t="shared" si="143"/>
        <v>0</v>
      </c>
      <c r="IVB160" s="358">
        <f t="shared" si="143"/>
        <v>0</v>
      </c>
      <c r="IVC160" s="358">
        <f t="shared" si="143"/>
        <v>0</v>
      </c>
      <c r="IVD160" s="358">
        <f t="shared" si="143"/>
        <v>0</v>
      </c>
      <c r="IVE160" s="358">
        <f t="shared" si="143"/>
        <v>0</v>
      </c>
      <c r="IVF160" s="358">
        <f t="shared" si="143"/>
        <v>0</v>
      </c>
      <c r="IVG160" s="358">
        <f t="shared" si="143"/>
        <v>0</v>
      </c>
      <c r="IVH160" s="358">
        <f t="shared" si="143"/>
        <v>0</v>
      </c>
      <c r="IVI160" s="358">
        <f t="shared" si="143"/>
        <v>0</v>
      </c>
      <c r="IVJ160" s="358">
        <f t="shared" ref="IVJ160:IXU160" si="144">IVJ145*$H$83</f>
        <v>0</v>
      </c>
      <c r="IVK160" s="358">
        <f t="shared" si="144"/>
        <v>0</v>
      </c>
      <c r="IVL160" s="358">
        <f t="shared" si="144"/>
        <v>0</v>
      </c>
      <c r="IVM160" s="358">
        <f t="shared" si="144"/>
        <v>0</v>
      </c>
      <c r="IVN160" s="358">
        <f t="shared" si="144"/>
        <v>0</v>
      </c>
      <c r="IVO160" s="358">
        <f t="shared" si="144"/>
        <v>0</v>
      </c>
      <c r="IVP160" s="358">
        <f t="shared" si="144"/>
        <v>0</v>
      </c>
      <c r="IVQ160" s="358">
        <f t="shared" si="144"/>
        <v>0</v>
      </c>
      <c r="IVR160" s="358">
        <f t="shared" si="144"/>
        <v>0</v>
      </c>
      <c r="IVS160" s="358">
        <f t="shared" si="144"/>
        <v>0</v>
      </c>
      <c r="IVT160" s="358">
        <f t="shared" si="144"/>
        <v>0</v>
      </c>
      <c r="IVU160" s="358">
        <f t="shared" si="144"/>
        <v>0</v>
      </c>
      <c r="IVV160" s="358">
        <f t="shared" si="144"/>
        <v>0</v>
      </c>
      <c r="IVW160" s="358">
        <f t="shared" si="144"/>
        <v>0</v>
      </c>
      <c r="IVX160" s="358">
        <f t="shared" si="144"/>
        <v>0</v>
      </c>
      <c r="IVY160" s="358">
        <f t="shared" si="144"/>
        <v>0</v>
      </c>
      <c r="IVZ160" s="358">
        <f t="shared" si="144"/>
        <v>0</v>
      </c>
      <c r="IWA160" s="358">
        <f t="shared" si="144"/>
        <v>0</v>
      </c>
      <c r="IWB160" s="358">
        <f t="shared" si="144"/>
        <v>0</v>
      </c>
      <c r="IWC160" s="358">
        <f t="shared" si="144"/>
        <v>0</v>
      </c>
      <c r="IWD160" s="358">
        <f t="shared" si="144"/>
        <v>0</v>
      </c>
      <c r="IWE160" s="358">
        <f t="shared" si="144"/>
        <v>0</v>
      </c>
      <c r="IWF160" s="358">
        <f t="shared" si="144"/>
        <v>0</v>
      </c>
      <c r="IWG160" s="358">
        <f t="shared" si="144"/>
        <v>0</v>
      </c>
      <c r="IWH160" s="358">
        <f t="shared" si="144"/>
        <v>0</v>
      </c>
      <c r="IWI160" s="358">
        <f t="shared" si="144"/>
        <v>0</v>
      </c>
      <c r="IWJ160" s="358">
        <f t="shared" si="144"/>
        <v>0</v>
      </c>
      <c r="IWK160" s="358">
        <f t="shared" si="144"/>
        <v>0</v>
      </c>
      <c r="IWL160" s="358">
        <f t="shared" si="144"/>
        <v>0</v>
      </c>
      <c r="IWM160" s="358">
        <f t="shared" si="144"/>
        <v>0</v>
      </c>
      <c r="IWN160" s="358">
        <f t="shared" si="144"/>
        <v>0</v>
      </c>
      <c r="IWO160" s="358">
        <f t="shared" si="144"/>
        <v>0</v>
      </c>
      <c r="IWP160" s="358">
        <f t="shared" si="144"/>
        <v>0</v>
      </c>
      <c r="IWQ160" s="358">
        <f t="shared" si="144"/>
        <v>0</v>
      </c>
      <c r="IWR160" s="358">
        <f t="shared" si="144"/>
        <v>0</v>
      </c>
      <c r="IWS160" s="358">
        <f t="shared" si="144"/>
        <v>0</v>
      </c>
      <c r="IWT160" s="358">
        <f t="shared" si="144"/>
        <v>0</v>
      </c>
      <c r="IWU160" s="358">
        <f t="shared" si="144"/>
        <v>0</v>
      </c>
      <c r="IWV160" s="358">
        <f t="shared" si="144"/>
        <v>0</v>
      </c>
      <c r="IWW160" s="358">
        <f t="shared" si="144"/>
        <v>0</v>
      </c>
      <c r="IWX160" s="358">
        <f t="shared" si="144"/>
        <v>0</v>
      </c>
      <c r="IWY160" s="358">
        <f t="shared" si="144"/>
        <v>0</v>
      </c>
      <c r="IWZ160" s="358">
        <f t="shared" si="144"/>
        <v>0</v>
      </c>
      <c r="IXA160" s="358">
        <f t="shared" si="144"/>
        <v>0</v>
      </c>
      <c r="IXB160" s="358">
        <f t="shared" si="144"/>
        <v>0</v>
      </c>
      <c r="IXC160" s="358">
        <f t="shared" si="144"/>
        <v>0</v>
      </c>
      <c r="IXD160" s="358">
        <f t="shared" si="144"/>
        <v>0</v>
      </c>
      <c r="IXE160" s="358">
        <f t="shared" si="144"/>
        <v>0</v>
      </c>
      <c r="IXF160" s="358">
        <f t="shared" si="144"/>
        <v>0</v>
      </c>
      <c r="IXG160" s="358">
        <f t="shared" si="144"/>
        <v>0</v>
      </c>
      <c r="IXH160" s="358">
        <f t="shared" si="144"/>
        <v>0</v>
      </c>
      <c r="IXI160" s="358">
        <f t="shared" si="144"/>
        <v>0</v>
      </c>
      <c r="IXJ160" s="358">
        <f t="shared" si="144"/>
        <v>0</v>
      </c>
      <c r="IXK160" s="358">
        <f t="shared" si="144"/>
        <v>0</v>
      </c>
      <c r="IXL160" s="358">
        <f t="shared" si="144"/>
        <v>0</v>
      </c>
      <c r="IXM160" s="358">
        <f t="shared" si="144"/>
        <v>0</v>
      </c>
      <c r="IXN160" s="358">
        <f t="shared" si="144"/>
        <v>0</v>
      </c>
      <c r="IXO160" s="358">
        <f t="shared" si="144"/>
        <v>0</v>
      </c>
      <c r="IXP160" s="358">
        <f t="shared" si="144"/>
        <v>0</v>
      </c>
      <c r="IXQ160" s="358">
        <f t="shared" si="144"/>
        <v>0</v>
      </c>
      <c r="IXR160" s="358">
        <f t="shared" si="144"/>
        <v>0</v>
      </c>
      <c r="IXS160" s="358">
        <f t="shared" si="144"/>
        <v>0</v>
      </c>
      <c r="IXT160" s="358">
        <f t="shared" si="144"/>
        <v>0</v>
      </c>
      <c r="IXU160" s="358">
        <f t="shared" si="144"/>
        <v>0</v>
      </c>
      <c r="IXV160" s="358">
        <f t="shared" ref="IXV160:JAG160" si="145">IXV145*$H$83</f>
        <v>0</v>
      </c>
      <c r="IXW160" s="358">
        <f t="shared" si="145"/>
        <v>0</v>
      </c>
      <c r="IXX160" s="358">
        <f t="shared" si="145"/>
        <v>0</v>
      </c>
      <c r="IXY160" s="358">
        <f t="shared" si="145"/>
        <v>0</v>
      </c>
      <c r="IXZ160" s="358">
        <f t="shared" si="145"/>
        <v>0</v>
      </c>
      <c r="IYA160" s="358">
        <f t="shared" si="145"/>
        <v>0</v>
      </c>
      <c r="IYB160" s="358">
        <f t="shared" si="145"/>
        <v>0</v>
      </c>
      <c r="IYC160" s="358">
        <f t="shared" si="145"/>
        <v>0</v>
      </c>
      <c r="IYD160" s="358">
        <f t="shared" si="145"/>
        <v>0</v>
      </c>
      <c r="IYE160" s="358">
        <f t="shared" si="145"/>
        <v>0</v>
      </c>
      <c r="IYF160" s="358">
        <f t="shared" si="145"/>
        <v>0</v>
      </c>
      <c r="IYG160" s="358">
        <f t="shared" si="145"/>
        <v>0</v>
      </c>
      <c r="IYH160" s="358">
        <f t="shared" si="145"/>
        <v>0</v>
      </c>
      <c r="IYI160" s="358">
        <f t="shared" si="145"/>
        <v>0</v>
      </c>
      <c r="IYJ160" s="358">
        <f t="shared" si="145"/>
        <v>0</v>
      </c>
      <c r="IYK160" s="358">
        <f t="shared" si="145"/>
        <v>0</v>
      </c>
      <c r="IYL160" s="358">
        <f t="shared" si="145"/>
        <v>0</v>
      </c>
      <c r="IYM160" s="358">
        <f t="shared" si="145"/>
        <v>0</v>
      </c>
      <c r="IYN160" s="358">
        <f t="shared" si="145"/>
        <v>0</v>
      </c>
      <c r="IYO160" s="358">
        <f t="shared" si="145"/>
        <v>0</v>
      </c>
      <c r="IYP160" s="358">
        <f t="shared" si="145"/>
        <v>0</v>
      </c>
      <c r="IYQ160" s="358">
        <f t="shared" si="145"/>
        <v>0</v>
      </c>
      <c r="IYR160" s="358">
        <f t="shared" si="145"/>
        <v>0</v>
      </c>
      <c r="IYS160" s="358">
        <f t="shared" si="145"/>
        <v>0</v>
      </c>
      <c r="IYT160" s="358">
        <f t="shared" si="145"/>
        <v>0</v>
      </c>
      <c r="IYU160" s="358">
        <f t="shared" si="145"/>
        <v>0</v>
      </c>
      <c r="IYV160" s="358">
        <f t="shared" si="145"/>
        <v>0</v>
      </c>
      <c r="IYW160" s="358">
        <f t="shared" si="145"/>
        <v>0</v>
      </c>
      <c r="IYX160" s="358">
        <f t="shared" si="145"/>
        <v>0</v>
      </c>
      <c r="IYY160" s="358">
        <f t="shared" si="145"/>
        <v>0</v>
      </c>
      <c r="IYZ160" s="358">
        <f t="shared" si="145"/>
        <v>0</v>
      </c>
      <c r="IZA160" s="358">
        <f t="shared" si="145"/>
        <v>0</v>
      </c>
      <c r="IZB160" s="358">
        <f t="shared" si="145"/>
        <v>0</v>
      </c>
      <c r="IZC160" s="358">
        <f t="shared" si="145"/>
        <v>0</v>
      </c>
      <c r="IZD160" s="358">
        <f t="shared" si="145"/>
        <v>0</v>
      </c>
      <c r="IZE160" s="358">
        <f t="shared" si="145"/>
        <v>0</v>
      </c>
      <c r="IZF160" s="358">
        <f t="shared" si="145"/>
        <v>0</v>
      </c>
      <c r="IZG160" s="358">
        <f t="shared" si="145"/>
        <v>0</v>
      </c>
      <c r="IZH160" s="358">
        <f t="shared" si="145"/>
        <v>0</v>
      </c>
      <c r="IZI160" s="358">
        <f t="shared" si="145"/>
        <v>0</v>
      </c>
      <c r="IZJ160" s="358">
        <f t="shared" si="145"/>
        <v>0</v>
      </c>
      <c r="IZK160" s="358">
        <f t="shared" si="145"/>
        <v>0</v>
      </c>
      <c r="IZL160" s="358">
        <f t="shared" si="145"/>
        <v>0</v>
      </c>
      <c r="IZM160" s="358">
        <f t="shared" si="145"/>
        <v>0</v>
      </c>
      <c r="IZN160" s="358">
        <f t="shared" si="145"/>
        <v>0</v>
      </c>
      <c r="IZO160" s="358">
        <f t="shared" si="145"/>
        <v>0</v>
      </c>
      <c r="IZP160" s="358">
        <f t="shared" si="145"/>
        <v>0</v>
      </c>
      <c r="IZQ160" s="358">
        <f t="shared" si="145"/>
        <v>0</v>
      </c>
      <c r="IZR160" s="358">
        <f t="shared" si="145"/>
        <v>0</v>
      </c>
      <c r="IZS160" s="358">
        <f t="shared" si="145"/>
        <v>0</v>
      </c>
      <c r="IZT160" s="358">
        <f t="shared" si="145"/>
        <v>0</v>
      </c>
      <c r="IZU160" s="358">
        <f t="shared" si="145"/>
        <v>0</v>
      </c>
      <c r="IZV160" s="358">
        <f t="shared" si="145"/>
        <v>0</v>
      </c>
      <c r="IZW160" s="358">
        <f t="shared" si="145"/>
        <v>0</v>
      </c>
      <c r="IZX160" s="358">
        <f t="shared" si="145"/>
        <v>0</v>
      </c>
      <c r="IZY160" s="358">
        <f t="shared" si="145"/>
        <v>0</v>
      </c>
      <c r="IZZ160" s="358">
        <f t="shared" si="145"/>
        <v>0</v>
      </c>
      <c r="JAA160" s="358">
        <f t="shared" si="145"/>
        <v>0</v>
      </c>
      <c r="JAB160" s="358">
        <f t="shared" si="145"/>
        <v>0</v>
      </c>
      <c r="JAC160" s="358">
        <f t="shared" si="145"/>
        <v>0</v>
      </c>
      <c r="JAD160" s="358">
        <f t="shared" si="145"/>
        <v>0</v>
      </c>
      <c r="JAE160" s="358">
        <f t="shared" si="145"/>
        <v>0</v>
      </c>
      <c r="JAF160" s="358">
        <f t="shared" si="145"/>
        <v>0</v>
      </c>
      <c r="JAG160" s="358">
        <f t="shared" si="145"/>
        <v>0</v>
      </c>
      <c r="JAH160" s="358">
        <f t="shared" ref="JAH160:JCS160" si="146">JAH145*$H$83</f>
        <v>0</v>
      </c>
      <c r="JAI160" s="358">
        <f t="shared" si="146"/>
        <v>0</v>
      </c>
      <c r="JAJ160" s="358">
        <f t="shared" si="146"/>
        <v>0</v>
      </c>
      <c r="JAK160" s="358">
        <f t="shared" si="146"/>
        <v>0</v>
      </c>
      <c r="JAL160" s="358">
        <f t="shared" si="146"/>
        <v>0</v>
      </c>
      <c r="JAM160" s="358">
        <f t="shared" si="146"/>
        <v>0</v>
      </c>
      <c r="JAN160" s="358">
        <f t="shared" si="146"/>
        <v>0</v>
      </c>
      <c r="JAO160" s="358">
        <f t="shared" si="146"/>
        <v>0</v>
      </c>
      <c r="JAP160" s="358">
        <f t="shared" si="146"/>
        <v>0</v>
      </c>
      <c r="JAQ160" s="358">
        <f t="shared" si="146"/>
        <v>0</v>
      </c>
      <c r="JAR160" s="358">
        <f t="shared" si="146"/>
        <v>0</v>
      </c>
      <c r="JAS160" s="358">
        <f t="shared" si="146"/>
        <v>0</v>
      </c>
      <c r="JAT160" s="358">
        <f t="shared" si="146"/>
        <v>0</v>
      </c>
      <c r="JAU160" s="358">
        <f t="shared" si="146"/>
        <v>0</v>
      </c>
      <c r="JAV160" s="358">
        <f t="shared" si="146"/>
        <v>0</v>
      </c>
      <c r="JAW160" s="358">
        <f t="shared" si="146"/>
        <v>0</v>
      </c>
      <c r="JAX160" s="358">
        <f t="shared" si="146"/>
        <v>0</v>
      </c>
      <c r="JAY160" s="358">
        <f t="shared" si="146"/>
        <v>0</v>
      </c>
      <c r="JAZ160" s="358">
        <f t="shared" si="146"/>
        <v>0</v>
      </c>
      <c r="JBA160" s="358">
        <f t="shared" si="146"/>
        <v>0</v>
      </c>
      <c r="JBB160" s="358">
        <f t="shared" si="146"/>
        <v>0</v>
      </c>
      <c r="JBC160" s="358">
        <f t="shared" si="146"/>
        <v>0</v>
      </c>
      <c r="JBD160" s="358">
        <f t="shared" si="146"/>
        <v>0</v>
      </c>
      <c r="JBE160" s="358">
        <f t="shared" si="146"/>
        <v>0</v>
      </c>
      <c r="JBF160" s="358">
        <f t="shared" si="146"/>
        <v>0</v>
      </c>
      <c r="JBG160" s="358">
        <f t="shared" si="146"/>
        <v>0</v>
      </c>
      <c r="JBH160" s="358">
        <f t="shared" si="146"/>
        <v>0</v>
      </c>
      <c r="JBI160" s="358">
        <f t="shared" si="146"/>
        <v>0</v>
      </c>
      <c r="JBJ160" s="358">
        <f t="shared" si="146"/>
        <v>0</v>
      </c>
      <c r="JBK160" s="358">
        <f t="shared" si="146"/>
        <v>0</v>
      </c>
      <c r="JBL160" s="358">
        <f t="shared" si="146"/>
        <v>0</v>
      </c>
      <c r="JBM160" s="358">
        <f t="shared" si="146"/>
        <v>0</v>
      </c>
      <c r="JBN160" s="358">
        <f t="shared" si="146"/>
        <v>0</v>
      </c>
      <c r="JBO160" s="358">
        <f t="shared" si="146"/>
        <v>0</v>
      </c>
      <c r="JBP160" s="358">
        <f t="shared" si="146"/>
        <v>0</v>
      </c>
      <c r="JBQ160" s="358">
        <f t="shared" si="146"/>
        <v>0</v>
      </c>
      <c r="JBR160" s="358">
        <f t="shared" si="146"/>
        <v>0</v>
      </c>
      <c r="JBS160" s="358">
        <f t="shared" si="146"/>
        <v>0</v>
      </c>
      <c r="JBT160" s="358">
        <f t="shared" si="146"/>
        <v>0</v>
      </c>
      <c r="JBU160" s="358">
        <f t="shared" si="146"/>
        <v>0</v>
      </c>
      <c r="JBV160" s="358">
        <f t="shared" si="146"/>
        <v>0</v>
      </c>
      <c r="JBW160" s="358">
        <f t="shared" si="146"/>
        <v>0</v>
      </c>
      <c r="JBX160" s="358">
        <f t="shared" si="146"/>
        <v>0</v>
      </c>
      <c r="JBY160" s="358">
        <f t="shared" si="146"/>
        <v>0</v>
      </c>
      <c r="JBZ160" s="358">
        <f t="shared" si="146"/>
        <v>0</v>
      </c>
      <c r="JCA160" s="358">
        <f t="shared" si="146"/>
        <v>0</v>
      </c>
      <c r="JCB160" s="358">
        <f t="shared" si="146"/>
        <v>0</v>
      </c>
      <c r="JCC160" s="358">
        <f t="shared" si="146"/>
        <v>0</v>
      </c>
      <c r="JCD160" s="358">
        <f t="shared" si="146"/>
        <v>0</v>
      </c>
      <c r="JCE160" s="358">
        <f t="shared" si="146"/>
        <v>0</v>
      </c>
      <c r="JCF160" s="358">
        <f t="shared" si="146"/>
        <v>0</v>
      </c>
      <c r="JCG160" s="358">
        <f t="shared" si="146"/>
        <v>0</v>
      </c>
      <c r="JCH160" s="358">
        <f t="shared" si="146"/>
        <v>0</v>
      </c>
      <c r="JCI160" s="358">
        <f t="shared" si="146"/>
        <v>0</v>
      </c>
      <c r="JCJ160" s="358">
        <f t="shared" si="146"/>
        <v>0</v>
      </c>
      <c r="JCK160" s="358">
        <f t="shared" si="146"/>
        <v>0</v>
      </c>
      <c r="JCL160" s="358">
        <f t="shared" si="146"/>
        <v>0</v>
      </c>
      <c r="JCM160" s="358">
        <f t="shared" si="146"/>
        <v>0</v>
      </c>
      <c r="JCN160" s="358">
        <f t="shared" si="146"/>
        <v>0</v>
      </c>
      <c r="JCO160" s="358">
        <f t="shared" si="146"/>
        <v>0</v>
      </c>
      <c r="JCP160" s="358">
        <f t="shared" si="146"/>
        <v>0</v>
      </c>
      <c r="JCQ160" s="358">
        <f t="shared" si="146"/>
        <v>0</v>
      </c>
      <c r="JCR160" s="358">
        <f t="shared" si="146"/>
        <v>0</v>
      </c>
      <c r="JCS160" s="358">
        <f t="shared" si="146"/>
        <v>0</v>
      </c>
      <c r="JCT160" s="358">
        <f t="shared" ref="JCT160:JFE160" si="147">JCT145*$H$83</f>
        <v>0</v>
      </c>
      <c r="JCU160" s="358">
        <f t="shared" si="147"/>
        <v>0</v>
      </c>
      <c r="JCV160" s="358">
        <f t="shared" si="147"/>
        <v>0</v>
      </c>
      <c r="JCW160" s="358">
        <f t="shared" si="147"/>
        <v>0</v>
      </c>
      <c r="JCX160" s="358">
        <f t="shared" si="147"/>
        <v>0</v>
      </c>
      <c r="JCY160" s="358">
        <f t="shared" si="147"/>
        <v>0</v>
      </c>
      <c r="JCZ160" s="358">
        <f t="shared" si="147"/>
        <v>0</v>
      </c>
      <c r="JDA160" s="358">
        <f t="shared" si="147"/>
        <v>0</v>
      </c>
      <c r="JDB160" s="358">
        <f t="shared" si="147"/>
        <v>0</v>
      </c>
      <c r="JDC160" s="358">
        <f t="shared" si="147"/>
        <v>0</v>
      </c>
      <c r="JDD160" s="358">
        <f t="shared" si="147"/>
        <v>0</v>
      </c>
      <c r="JDE160" s="358">
        <f t="shared" si="147"/>
        <v>0</v>
      </c>
      <c r="JDF160" s="358">
        <f t="shared" si="147"/>
        <v>0</v>
      </c>
      <c r="JDG160" s="358">
        <f t="shared" si="147"/>
        <v>0</v>
      </c>
      <c r="JDH160" s="358">
        <f t="shared" si="147"/>
        <v>0</v>
      </c>
      <c r="JDI160" s="358">
        <f t="shared" si="147"/>
        <v>0</v>
      </c>
      <c r="JDJ160" s="358">
        <f t="shared" si="147"/>
        <v>0</v>
      </c>
      <c r="JDK160" s="358">
        <f t="shared" si="147"/>
        <v>0</v>
      </c>
      <c r="JDL160" s="358">
        <f t="shared" si="147"/>
        <v>0</v>
      </c>
      <c r="JDM160" s="358">
        <f t="shared" si="147"/>
        <v>0</v>
      </c>
      <c r="JDN160" s="358">
        <f t="shared" si="147"/>
        <v>0</v>
      </c>
      <c r="JDO160" s="358">
        <f t="shared" si="147"/>
        <v>0</v>
      </c>
      <c r="JDP160" s="358">
        <f t="shared" si="147"/>
        <v>0</v>
      </c>
      <c r="JDQ160" s="358">
        <f t="shared" si="147"/>
        <v>0</v>
      </c>
      <c r="JDR160" s="358">
        <f t="shared" si="147"/>
        <v>0</v>
      </c>
      <c r="JDS160" s="358">
        <f t="shared" si="147"/>
        <v>0</v>
      </c>
      <c r="JDT160" s="358">
        <f t="shared" si="147"/>
        <v>0</v>
      </c>
      <c r="JDU160" s="358">
        <f t="shared" si="147"/>
        <v>0</v>
      </c>
      <c r="JDV160" s="358">
        <f t="shared" si="147"/>
        <v>0</v>
      </c>
      <c r="JDW160" s="358">
        <f t="shared" si="147"/>
        <v>0</v>
      </c>
      <c r="JDX160" s="358">
        <f t="shared" si="147"/>
        <v>0</v>
      </c>
      <c r="JDY160" s="358">
        <f t="shared" si="147"/>
        <v>0</v>
      </c>
      <c r="JDZ160" s="358">
        <f t="shared" si="147"/>
        <v>0</v>
      </c>
      <c r="JEA160" s="358">
        <f t="shared" si="147"/>
        <v>0</v>
      </c>
      <c r="JEB160" s="358">
        <f t="shared" si="147"/>
        <v>0</v>
      </c>
      <c r="JEC160" s="358">
        <f t="shared" si="147"/>
        <v>0</v>
      </c>
      <c r="JED160" s="358">
        <f t="shared" si="147"/>
        <v>0</v>
      </c>
      <c r="JEE160" s="358">
        <f t="shared" si="147"/>
        <v>0</v>
      </c>
      <c r="JEF160" s="358">
        <f t="shared" si="147"/>
        <v>0</v>
      </c>
      <c r="JEG160" s="358">
        <f t="shared" si="147"/>
        <v>0</v>
      </c>
      <c r="JEH160" s="358">
        <f t="shared" si="147"/>
        <v>0</v>
      </c>
      <c r="JEI160" s="358">
        <f t="shared" si="147"/>
        <v>0</v>
      </c>
      <c r="JEJ160" s="358">
        <f t="shared" si="147"/>
        <v>0</v>
      </c>
      <c r="JEK160" s="358">
        <f t="shared" si="147"/>
        <v>0</v>
      </c>
      <c r="JEL160" s="358">
        <f t="shared" si="147"/>
        <v>0</v>
      </c>
      <c r="JEM160" s="358">
        <f t="shared" si="147"/>
        <v>0</v>
      </c>
      <c r="JEN160" s="358">
        <f t="shared" si="147"/>
        <v>0</v>
      </c>
      <c r="JEO160" s="358">
        <f t="shared" si="147"/>
        <v>0</v>
      </c>
      <c r="JEP160" s="358">
        <f t="shared" si="147"/>
        <v>0</v>
      </c>
      <c r="JEQ160" s="358">
        <f t="shared" si="147"/>
        <v>0</v>
      </c>
      <c r="JER160" s="358">
        <f t="shared" si="147"/>
        <v>0</v>
      </c>
      <c r="JES160" s="358">
        <f t="shared" si="147"/>
        <v>0</v>
      </c>
      <c r="JET160" s="358">
        <f t="shared" si="147"/>
        <v>0</v>
      </c>
      <c r="JEU160" s="358">
        <f t="shared" si="147"/>
        <v>0</v>
      </c>
      <c r="JEV160" s="358">
        <f t="shared" si="147"/>
        <v>0</v>
      </c>
      <c r="JEW160" s="358">
        <f t="shared" si="147"/>
        <v>0</v>
      </c>
      <c r="JEX160" s="358">
        <f t="shared" si="147"/>
        <v>0</v>
      </c>
      <c r="JEY160" s="358">
        <f t="shared" si="147"/>
        <v>0</v>
      </c>
      <c r="JEZ160" s="358">
        <f t="shared" si="147"/>
        <v>0</v>
      </c>
      <c r="JFA160" s="358">
        <f t="shared" si="147"/>
        <v>0</v>
      </c>
      <c r="JFB160" s="358">
        <f t="shared" si="147"/>
        <v>0</v>
      </c>
      <c r="JFC160" s="358">
        <f t="shared" si="147"/>
        <v>0</v>
      </c>
      <c r="JFD160" s="358">
        <f t="shared" si="147"/>
        <v>0</v>
      </c>
      <c r="JFE160" s="358">
        <f t="shared" si="147"/>
        <v>0</v>
      </c>
      <c r="JFF160" s="358">
        <f t="shared" ref="JFF160:JHQ160" si="148">JFF145*$H$83</f>
        <v>0</v>
      </c>
      <c r="JFG160" s="358">
        <f t="shared" si="148"/>
        <v>0</v>
      </c>
      <c r="JFH160" s="358">
        <f t="shared" si="148"/>
        <v>0</v>
      </c>
      <c r="JFI160" s="358">
        <f t="shared" si="148"/>
        <v>0</v>
      </c>
      <c r="JFJ160" s="358">
        <f t="shared" si="148"/>
        <v>0</v>
      </c>
      <c r="JFK160" s="358">
        <f t="shared" si="148"/>
        <v>0</v>
      </c>
      <c r="JFL160" s="358">
        <f t="shared" si="148"/>
        <v>0</v>
      </c>
      <c r="JFM160" s="358">
        <f t="shared" si="148"/>
        <v>0</v>
      </c>
      <c r="JFN160" s="358">
        <f t="shared" si="148"/>
        <v>0</v>
      </c>
      <c r="JFO160" s="358">
        <f t="shared" si="148"/>
        <v>0</v>
      </c>
      <c r="JFP160" s="358">
        <f t="shared" si="148"/>
        <v>0</v>
      </c>
      <c r="JFQ160" s="358">
        <f t="shared" si="148"/>
        <v>0</v>
      </c>
      <c r="JFR160" s="358">
        <f t="shared" si="148"/>
        <v>0</v>
      </c>
      <c r="JFS160" s="358">
        <f t="shared" si="148"/>
        <v>0</v>
      </c>
      <c r="JFT160" s="358">
        <f t="shared" si="148"/>
        <v>0</v>
      </c>
      <c r="JFU160" s="358">
        <f t="shared" si="148"/>
        <v>0</v>
      </c>
      <c r="JFV160" s="358">
        <f t="shared" si="148"/>
        <v>0</v>
      </c>
      <c r="JFW160" s="358">
        <f t="shared" si="148"/>
        <v>0</v>
      </c>
      <c r="JFX160" s="358">
        <f t="shared" si="148"/>
        <v>0</v>
      </c>
      <c r="JFY160" s="358">
        <f t="shared" si="148"/>
        <v>0</v>
      </c>
      <c r="JFZ160" s="358">
        <f t="shared" si="148"/>
        <v>0</v>
      </c>
      <c r="JGA160" s="358">
        <f t="shared" si="148"/>
        <v>0</v>
      </c>
      <c r="JGB160" s="358">
        <f t="shared" si="148"/>
        <v>0</v>
      </c>
      <c r="JGC160" s="358">
        <f t="shared" si="148"/>
        <v>0</v>
      </c>
      <c r="JGD160" s="358">
        <f t="shared" si="148"/>
        <v>0</v>
      </c>
      <c r="JGE160" s="358">
        <f t="shared" si="148"/>
        <v>0</v>
      </c>
      <c r="JGF160" s="358">
        <f t="shared" si="148"/>
        <v>0</v>
      </c>
      <c r="JGG160" s="358">
        <f t="shared" si="148"/>
        <v>0</v>
      </c>
      <c r="JGH160" s="358">
        <f t="shared" si="148"/>
        <v>0</v>
      </c>
      <c r="JGI160" s="358">
        <f t="shared" si="148"/>
        <v>0</v>
      </c>
      <c r="JGJ160" s="358">
        <f t="shared" si="148"/>
        <v>0</v>
      </c>
      <c r="JGK160" s="358">
        <f t="shared" si="148"/>
        <v>0</v>
      </c>
      <c r="JGL160" s="358">
        <f t="shared" si="148"/>
        <v>0</v>
      </c>
      <c r="JGM160" s="358">
        <f t="shared" si="148"/>
        <v>0</v>
      </c>
      <c r="JGN160" s="358">
        <f t="shared" si="148"/>
        <v>0</v>
      </c>
      <c r="JGO160" s="358">
        <f t="shared" si="148"/>
        <v>0</v>
      </c>
      <c r="JGP160" s="358">
        <f t="shared" si="148"/>
        <v>0</v>
      </c>
      <c r="JGQ160" s="358">
        <f t="shared" si="148"/>
        <v>0</v>
      </c>
      <c r="JGR160" s="358">
        <f t="shared" si="148"/>
        <v>0</v>
      </c>
      <c r="JGS160" s="358">
        <f t="shared" si="148"/>
        <v>0</v>
      </c>
      <c r="JGT160" s="358">
        <f t="shared" si="148"/>
        <v>0</v>
      </c>
      <c r="JGU160" s="358">
        <f t="shared" si="148"/>
        <v>0</v>
      </c>
      <c r="JGV160" s="358">
        <f t="shared" si="148"/>
        <v>0</v>
      </c>
      <c r="JGW160" s="358">
        <f t="shared" si="148"/>
        <v>0</v>
      </c>
      <c r="JGX160" s="358">
        <f t="shared" si="148"/>
        <v>0</v>
      </c>
      <c r="JGY160" s="358">
        <f t="shared" si="148"/>
        <v>0</v>
      </c>
      <c r="JGZ160" s="358">
        <f t="shared" si="148"/>
        <v>0</v>
      </c>
      <c r="JHA160" s="358">
        <f t="shared" si="148"/>
        <v>0</v>
      </c>
      <c r="JHB160" s="358">
        <f t="shared" si="148"/>
        <v>0</v>
      </c>
      <c r="JHC160" s="358">
        <f t="shared" si="148"/>
        <v>0</v>
      </c>
      <c r="JHD160" s="358">
        <f t="shared" si="148"/>
        <v>0</v>
      </c>
      <c r="JHE160" s="358">
        <f t="shared" si="148"/>
        <v>0</v>
      </c>
      <c r="JHF160" s="358">
        <f t="shared" si="148"/>
        <v>0</v>
      </c>
      <c r="JHG160" s="358">
        <f t="shared" si="148"/>
        <v>0</v>
      </c>
      <c r="JHH160" s="358">
        <f t="shared" si="148"/>
        <v>0</v>
      </c>
      <c r="JHI160" s="358">
        <f t="shared" si="148"/>
        <v>0</v>
      </c>
      <c r="JHJ160" s="358">
        <f t="shared" si="148"/>
        <v>0</v>
      </c>
      <c r="JHK160" s="358">
        <f t="shared" si="148"/>
        <v>0</v>
      </c>
      <c r="JHL160" s="358">
        <f t="shared" si="148"/>
        <v>0</v>
      </c>
      <c r="JHM160" s="358">
        <f t="shared" si="148"/>
        <v>0</v>
      </c>
      <c r="JHN160" s="358">
        <f t="shared" si="148"/>
        <v>0</v>
      </c>
      <c r="JHO160" s="358">
        <f t="shared" si="148"/>
        <v>0</v>
      </c>
      <c r="JHP160" s="358">
        <f t="shared" si="148"/>
        <v>0</v>
      </c>
      <c r="JHQ160" s="358">
        <f t="shared" si="148"/>
        <v>0</v>
      </c>
      <c r="JHR160" s="358">
        <f t="shared" ref="JHR160:JKC160" si="149">JHR145*$H$83</f>
        <v>0</v>
      </c>
      <c r="JHS160" s="358">
        <f t="shared" si="149"/>
        <v>0</v>
      </c>
      <c r="JHT160" s="358">
        <f t="shared" si="149"/>
        <v>0</v>
      </c>
      <c r="JHU160" s="358">
        <f t="shared" si="149"/>
        <v>0</v>
      </c>
      <c r="JHV160" s="358">
        <f t="shared" si="149"/>
        <v>0</v>
      </c>
      <c r="JHW160" s="358">
        <f t="shared" si="149"/>
        <v>0</v>
      </c>
      <c r="JHX160" s="358">
        <f t="shared" si="149"/>
        <v>0</v>
      </c>
      <c r="JHY160" s="358">
        <f t="shared" si="149"/>
        <v>0</v>
      </c>
      <c r="JHZ160" s="358">
        <f t="shared" si="149"/>
        <v>0</v>
      </c>
      <c r="JIA160" s="358">
        <f t="shared" si="149"/>
        <v>0</v>
      </c>
      <c r="JIB160" s="358">
        <f t="shared" si="149"/>
        <v>0</v>
      </c>
      <c r="JIC160" s="358">
        <f t="shared" si="149"/>
        <v>0</v>
      </c>
      <c r="JID160" s="358">
        <f t="shared" si="149"/>
        <v>0</v>
      </c>
      <c r="JIE160" s="358">
        <f t="shared" si="149"/>
        <v>0</v>
      </c>
      <c r="JIF160" s="358">
        <f t="shared" si="149"/>
        <v>0</v>
      </c>
      <c r="JIG160" s="358">
        <f t="shared" si="149"/>
        <v>0</v>
      </c>
      <c r="JIH160" s="358">
        <f t="shared" si="149"/>
        <v>0</v>
      </c>
      <c r="JII160" s="358">
        <f t="shared" si="149"/>
        <v>0</v>
      </c>
      <c r="JIJ160" s="358">
        <f t="shared" si="149"/>
        <v>0</v>
      </c>
      <c r="JIK160" s="358">
        <f t="shared" si="149"/>
        <v>0</v>
      </c>
      <c r="JIL160" s="358">
        <f t="shared" si="149"/>
        <v>0</v>
      </c>
      <c r="JIM160" s="358">
        <f t="shared" si="149"/>
        <v>0</v>
      </c>
      <c r="JIN160" s="358">
        <f t="shared" si="149"/>
        <v>0</v>
      </c>
      <c r="JIO160" s="358">
        <f t="shared" si="149"/>
        <v>0</v>
      </c>
      <c r="JIP160" s="358">
        <f t="shared" si="149"/>
        <v>0</v>
      </c>
      <c r="JIQ160" s="358">
        <f t="shared" si="149"/>
        <v>0</v>
      </c>
      <c r="JIR160" s="358">
        <f t="shared" si="149"/>
        <v>0</v>
      </c>
      <c r="JIS160" s="358">
        <f t="shared" si="149"/>
        <v>0</v>
      </c>
      <c r="JIT160" s="358">
        <f t="shared" si="149"/>
        <v>0</v>
      </c>
      <c r="JIU160" s="358">
        <f t="shared" si="149"/>
        <v>0</v>
      </c>
      <c r="JIV160" s="358">
        <f t="shared" si="149"/>
        <v>0</v>
      </c>
      <c r="JIW160" s="358">
        <f t="shared" si="149"/>
        <v>0</v>
      </c>
      <c r="JIX160" s="358">
        <f t="shared" si="149"/>
        <v>0</v>
      </c>
      <c r="JIY160" s="358">
        <f t="shared" si="149"/>
        <v>0</v>
      </c>
      <c r="JIZ160" s="358">
        <f t="shared" si="149"/>
        <v>0</v>
      </c>
      <c r="JJA160" s="358">
        <f t="shared" si="149"/>
        <v>0</v>
      </c>
      <c r="JJB160" s="358">
        <f t="shared" si="149"/>
        <v>0</v>
      </c>
      <c r="JJC160" s="358">
        <f t="shared" si="149"/>
        <v>0</v>
      </c>
      <c r="JJD160" s="358">
        <f t="shared" si="149"/>
        <v>0</v>
      </c>
      <c r="JJE160" s="358">
        <f t="shared" si="149"/>
        <v>0</v>
      </c>
      <c r="JJF160" s="358">
        <f t="shared" si="149"/>
        <v>0</v>
      </c>
      <c r="JJG160" s="358">
        <f t="shared" si="149"/>
        <v>0</v>
      </c>
      <c r="JJH160" s="358">
        <f t="shared" si="149"/>
        <v>0</v>
      </c>
      <c r="JJI160" s="358">
        <f t="shared" si="149"/>
        <v>0</v>
      </c>
      <c r="JJJ160" s="358">
        <f t="shared" si="149"/>
        <v>0</v>
      </c>
      <c r="JJK160" s="358">
        <f t="shared" si="149"/>
        <v>0</v>
      </c>
      <c r="JJL160" s="358">
        <f t="shared" si="149"/>
        <v>0</v>
      </c>
      <c r="JJM160" s="358">
        <f t="shared" si="149"/>
        <v>0</v>
      </c>
      <c r="JJN160" s="358">
        <f t="shared" si="149"/>
        <v>0</v>
      </c>
      <c r="JJO160" s="358">
        <f t="shared" si="149"/>
        <v>0</v>
      </c>
      <c r="JJP160" s="358">
        <f t="shared" si="149"/>
        <v>0</v>
      </c>
      <c r="JJQ160" s="358">
        <f t="shared" si="149"/>
        <v>0</v>
      </c>
      <c r="JJR160" s="358">
        <f t="shared" si="149"/>
        <v>0</v>
      </c>
      <c r="JJS160" s="358">
        <f t="shared" si="149"/>
        <v>0</v>
      </c>
      <c r="JJT160" s="358">
        <f t="shared" si="149"/>
        <v>0</v>
      </c>
      <c r="JJU160" s="358">
        <f t="shared" si="149"/>
        <v>0</v>
      </c>
      <c r="JJV160" s="358">
        <f t="shared" si="149"/>
        <v>0</v>
      </c>
      <c r="JJW160" s="358">
        <f t="shared" si="149"/>
        <v>0</v>
      </c>
      <c r="JJX160" s="358">
        <f t="shared" si="149"/>
        <v>0</v>
      </c>
      <c r="JJY160" s="358">
        <f t="shared" si="149"/>
        <v>0</v>
      </c>
      <c r="JJZ160" s="358">
        <f t="shared" si="149"/>
        <v>0</v>
      </c>
      <c r="JKA160" s="358">
        <f t="shared" si="149"/>
        <v>0</v>
      </c>
      <c r="JKB160" s="358">
        <f t="shared" si="149"/>
        <v>0</v>
      </c>
      <c r="JKC160" s="358">
        <f t="shared" si="149"/>
        <v>0</v>
      </c>
      <c r="JKD160" s="358">
        <f t="shared" ref="JKD160:JMO160" si="150">JKD145*$H$83</f>
        <v>0</v>
      </c>
      <c r="JKE160" s="358">
        <f t="shared" si="150"/>
        <v>0</v>
      </c>
      <c r="JKF160" s="358">
        <f t="shared" si="150"/>
        <v>0</v>
      </c>
      <c r="JKG160" s="358">
        <f t="shared" si="150"/>
        <v>0</v>
      </c>
      <c r="JKH160" s="358">
        <f t="shared" si="150"/>
        <v>0</v>
      </c>
      <c r="JKI160" s="358">
        <f t="shared" si="150"/>
        <v>0</v>
      </c>
      <c r="JKJ160" s="358">
        <f t="shared" si="150"/>
        <v>0</v>
      </c>
      <c r="JKK160" s="358">
        <f t="shared" si="150"/>
        <v>0</v>
      </c>
      <c r="JKL160" s="358">
        <f t="shared" si="150"/>
        <v>0</v>
      </c>
      <c r="JKM160" s="358">
        <f t="shared" si="150"/>
        <v>0</v>
      </c>
      <c r="JKN160" s="358">
        <f t="shared" si="150"/>
        <v>0</v>
      </c>
      <c r="JKO160" s="358">
        <f t="shared" si="150"/>
        <v>0</v>
      </c>
      <c r="JKP160" s="358">
        <f t="shared" si="150"/>
        <v>0</v>
      </c>
      <c r="JKQ160" s="358">
        <f t="shared" si="150"/>
        <v>0</v>
      </c>
      <c r="JKR160" s="358">
        <f t="shared" si="150"/>
        <v>0</v>
      </c>
      <c r="JKS160" s="358">
        <f t="shared" si="150"/>
        <v>0</v>
      </c>
      <c r="JKT160" s="358">
        <f t="shared" si="150"/>
        <v>0</v>
      </c>
      <c r="JKU160" s="358">
        <f t="shared" si="150"/>
        <v>0</v>
      </c>
      <c r="JKV160" s="358">
        <f t="shared" si="150"/>
        <v>0</v>
      </c>
      <c r="JKW160" s="358">
        <f t="shared" si="150"/>
        <v>0</v>
      </c>
      <c r="JKX160" s="358">
        <f t="shared" si="150"/>
        <v>0</v>
      </c>
      <c r="JKY160" s="358">
        <f t="shared" si="150"/>
        <v>0</v>
      </c>
      <c r="JKZ160" s="358">
        <f t="shared" si="150"/>
        <v>0</v>
      </c>
      <c r="JLA160" s="358">
        <f t="shared" si="150"/>
        <v>0</v>
      </c>
      <c r="JLB160" s="358">
        <f t="shared" si="150"/>
        <v>0</v>
      </c>
      <c r="JLC160" s="358">
        <f t="shared" si="150"/>
        <v>0</v>
      </c>
      <c r="JLD160" s="358">
        <f t="shared" si="150"/>
        <v>0</v>
      </c>
      <c r="JLE160" s="358">
        <f t="shared" si="150"/>
        <v>0</v>
      </c>
      <c r="JLF160" s="358">
        <f t="shared" si="150"/>
        <v>0</v>
      </c>
      <c r="JLG160" s="358">
        <f t="shared" si="150"/>
        <v>0</v>
      </c>
      <c r="JLH160" s="358">
        <f t="shared" si="150"/>
        <v>0</v>
      </c>
      <c r="JLI160" s="358">
        <f t="shared" si="150"/>
        <v>0</v>
      </c>
      <c r="JLJ160" s="358">
        <f t="shared" si="150"/>
        <v>0</v>
      </c>
      <c r="JLK160" s="358">
        <f t="shared" si="150"/>
        <v>0</v>
      </c>
      <c r="JLL160" s="358">
        <f t="shared" si="150"/>
        <v>0</v>
      </c>
      <c r="JLM160" s="358">
        <f t="shared" si="150"/>
        <v>0</v>
      </c>
      <c r="JLN160" s="358">
        <f t="shared" si="150"/>
        <v>0</v>
      </c>
      <c r="JLO160" s="358">
        <f t="shared" si="150"/>
        <v>0</v>
      </c>
      <c r="JLP160" s="358">
        <f t="shared" si="150"/>
        <v>0</v>
      </c>
      <c r="JLQ160" s="358">
        <f t="shared" si="150"/>
        <v>0</v>
      </c>
      <c r="JLR160" s="358">
        <f t="shared" si="150"/>
        <v>0</v>
      </c>
      <c r="JLS160" s="358">
        <f t="shared" si="150"/>
        <v>0</v>
      </c>
      <c r="JLT160" s="358">
        <f t="shared" si="150"/>
        <v>0</v>
      </c>
      <c r="JLU160" s="358">
        <f t="shared" si="150"/>
        <v>0</v>
      </c>
      <c r="JLV160" s="358">
        <f t="shared" si="150"/>
        <v>0</v>
      </c>
      <c r="JLW160" s="358">
        <f t="shared" si="150"/>
        <v>0</v>
      </c>
      <c r="JLX160" s="358">
        <f t="shared" si="150"/>
        <v>0</v>
      </c>
      <c r="JLY160" s="358">
        <f t="shared" si="150"/>
        <v>0</v>
      </c>
      <c r="JLZ160" s="358">
        <f t="shared" si="150"/>
        <v>0</v>
      </c>
      <c r="JMA160" s="358">
        <f t="shared" si="150"/>
        <v>0</v>
      </c>
      <c r="JMB160" s="358">
        <f t="shared" si="150"/>
        <v>0</v>
      </c>
      <c r="JMC160" s="358">
        <f t="shared" si="150"/>
        <v>0</v>
      </c>
      <c r="JMD160" s="358">
        <f t="shared" si="150"/>
        <v>0</v>
      </c>
      <c r="JME160" s="358">
        <f t="shared" si="150"/>
        <v>0</v>
      </c>
      <c r="JMF160" s="358">
        <f t="shared" si="150"/>
        <v>0</v>
      </c>
      <c r="JMG160" s="358">
        <f t="shared" si="150"/>
        <v>0</v>
      </c>
      <c r="JMH160" s="358">
        <f t="shared" si="150"/>
        <v>0</v>
      </c>
      <c r="JMI160" s="358">
        <f t="shared" si="150"/>
        <v>0</v>
      </c>
      <c r="JMJ160" s="358">
        <f t="shared" si="150"/>
        <v>0</v>
      </c>
      <c r="JMK160" s="358">
        <f t="shared" si="150"/>
        <v>0</v>
      </c>
      <c r="JML160" s="358">
        <f t="shared" si="150"/>
        <v>0</v>
      </c>
      <c r="JMM160" s="358">
        <f t="shared" si="150"/>
        <v>0</v>
      </c>
      <c r="JMN160" s="358">
        <f t="shared" si="150"/>
        <v>0</v>
      </c>
      <c r="JMO160" s="358">
        <f t="shared" si="150"/>
        <v>0</v>
      </c>
      <c r="JMP160" s="358">
        <f t="shared" ref="JMP160:JPA160" si="151">JMP145*$H$83</f>
        <v>0</v>
      </c>
      <c r="JMQ160" s="358">
        <f t="shared" si="151"/>
        <v>0</v>
      </c>
      <c r="JMR160" s="358">
        <f t="shared" si="151"/>
        <v>0</v>
      </c>
      <c r="JMS160" s="358">
        <f t="shared" si="151"/>
        <v>0</v>
      </c>
      <c r="JMT160" s="358">
        <f t="shared" si="151"/>
        <v>0</v>
      </c>
      <c r="JMU160" s="358">
        <f t="shared" si="151"/>
        <v>0</v>
      </c>
      <c r="JMV160" s="358">
        <f t="shared" si="151"/>
        <v>0</v>
      </c>
      <c r="JMW160" s="358">
        <f t="shared" si="151"/>
        <v>0</v>
      </c>
      <c r="JMX160" s="358">
        <f t="shared" si="151"/>
        <v>0</v>
      </c>
      <c r="JMY160" s="358">
        <f t="shared" si="151"/>
        <v>0</v>
      </c>
      <c r="JMZ160" s="358">
        <f t="shared" si="151"/>
        <v>0</v>
      </c>
      <c r="JNA160" s="358">
        <f t="shared" si="151"/>
        <v>0</v>
      </c>
      <c r="JNB160" s="358">
        <f t="shared" si="151"/>
        <v>0</v>
      </c>
      <c r="JNC160" s="358">
        <f t="shared" si="151"/>
        <v>0</v>
      </c>
      <c r="JND160" s="358">
        <f t="shared" si="151"/>
        <v>0</v>
      </c>
      <c r="JNE160" s="358">
        <f t="shared" si="151"/>
        <v>0</v>
      </c>
      <c r="JNF160" s="358">
        <f t="shared" si="151"/>
        <v>0</v>
      </c>
      <c r="JNG160" s="358">
        <f t="shared" si="151"/>
        <v>0</v>
      </c>
      <c r="JNH160" s="358">
        <f t="shared" si="151"/>
        <v>0</v>
      </c>
      <c r="JNI160" s="358">
        <f t="shared" si="151"/>
        <v>0</v>
      </c>
      <c r="JNJ160" s="358">
        <f t="shared" si="151"/>
        <v>0</v>
      </c>
      <c r="JNK160" s="358">
        <f t="shared" si="151"/>
        <v>0</v>
      </c>
      <c r="JNL160" s="358">
        <f t="shared" si="151"/>
        <v>0</v>
      </c>
      <c r="JNM160" s="358">
        <f t="shared" si="151"/>
        <v>0</v>
      </c>
      <c r="JNN160" s="358">
        <f t="shared" si="151"/>
        <v>0</v>
      </c>
      <c r="JNO160" s="358">
        <f t="shared" si="151"/>
        <v>0</v>
      </c>
      <c r="JNP160" s="358">
        <f t="shared" si="151"/>
        <v>0</v>
      </c>
      <c r="JNQ160" s="358">
        <f t="shared" si="151"/>
        <v>0</v>
      </c>
      <c r="JNR160" s="358">
        <f t="shared" si="151"/>
        <v>0</v>
      </c>
      <c r="JNS160" s="358">
        <f t="shared" si="151"/>
        <v>0</v>
      </c>
      <c r="JNT160" s="358">
        <f t="shared" si="151"/>
        <v>0</v>
      </c>
      <c r="JNU160" s="358">
        <f t="shared" si="151"/>
        <v>0</v>
      </c>
      <c r="JNV160" s="358">
        <f t="shared" si="151"/>
        <v>0</v>
      </c>
      <c r="JNW160" s="358">
        <f t="shared" si="151"/>
        <v>0</v>
      </c>
      <c r="JNX160" s="358">
        <f t="shared" si="151"/>
        <v>0</v>
      </c>
      <c r="JNY160" s="358">
        <f t="shared" si="151"/>
        <v>0</v>
      </c>
      <c r="JNZ160" s="358">
        <f t="shared" si="151"/>
        <v>0</v>
      </c>
      <c r="JOA160" s="358">
        <f t="shared" si="151"/>
        <v>0</v>
      </c>
      <c r="JOB160" s="358">
        <f t="shared" si="151"/>
        <v>0</v>
      </c>
      <c r="JOC160" s="358">
        <f t="shared" si="151"/>
        <v>0</v>
      </c>
      <c r="JOD160" s="358">
        <f t="shared" si="151"/>
        <v>0</v>
      </c>
      <c r="JOE160" s="358">
        <f t="shared" si="151"/>
        <v>0</v>
      </c>
      <c r="JOF160" s="358">
        <f t="shared" si="151"/>
        <v>0</v>
      </c>
      <c r="JOG160" s="358">
        <f t="shared" si="151"/>
        <v>0</v>
      </c>
      <c r="JOH160" s="358">
        <f t="shared" si="151"/>
        <v>0</v>
      </c>
      <c r="JOI160" s="358">
        <f t="shared" si="151"/>
        <v>0</v>
      </c>
      <c r="JOJ160" s="358">
        <f t="shared" si="151"/>
        <v>0</v>
      </c>
      <c r="JOK160" s="358">
        <f t="shared" si="151"/>
        <v>0</v>
      </c>
      <c r="JOL160" s="358">
        <f t="shared" si="151"/>
        <v>0</v>
      </c>
      <c r="JOM160" s="358">
        <f t="shared" si="151"/>
        <v>0</v>
      </c>
      <c r="JON160" s="358">
        <f t="shared" si="151"/>
        <v>0</v>
      </c>
      <c r="JOO160" s="358">
        <f t="shared" si="151"/>
        <v>0</v>
      </c>
      <c r="JOP160" s="358">
        <f t="shared" si="151"/>
        <v>0</v>
      </c>
      <c r="JOQ160" s="358">
        <f t="shared" si="151"/>
        <v>0</v>
      </c>
      <c r="JOR160" s="358">
        <f t="shared" si="151"/>
        <v>0</v>
      </c>
      <c r="JOS160" s="358">
        <f t="shared" si="151"/>
        <v>0</v>
      </c>
      <c r="JOT160" s="358">
        <f t="shared" si="151"/>
        <v>0</v>
      </c>
      <c r="JOU160" s="358">
        <f t="shared" si="151"/>
        <v>0</v>
      </c>
      <c r="JOV160" s="358">
        <f t="shared" si="151"/>
        <v>0</v>
      </c>
      <c r="JOW160" s="358">
        <f t="shared" si="151"/>
        <v>0</v>
      </c>
      <c r="JOX160" s="358">
        <f t="shared" si="151"/>
        <v>0</v>
      </c>
      <c r="JOY160" s="358">
        <f t="shared" si="151"/>
        <v>0</v>
      </c>
      <c r="JOZ160" s="358">
        <f t="shared" si="151"/>
        <v>0</v>
      </c>
      <c r="JPA160" s="358">
        <f t="shared" si="151"/>
        <v>0</v>
      </c>
      <c r="JPB160" s="358">
        <f t="shared" ref="JPB160:JRM160" si="152">JPB145*$H$83</f>
        <v>0</v>
      </c>
      <c r="JPC160" s="358">
        <f t="shared" si="152"/>
        <v>0</v>
      </c>
      <c r="JPD160" s="358">
        <f t="shared" si="152"/>
        <v>0</v>
      </c>
      <c r="JPE160" s="358">
        <f t="shared" si="152"/>
        <v>0</v>
      </c>
      <c r="JPF160" s="358">
        <f t="shared" si="152"/>
        <v>0</v>
      </c>
      <c r="JPG160" s="358">
        <f t="shared" si="152"/>
        <v>0</v>
      </c>
      <c r="JPH160" s="358">
        <f t="shared" si="152"/>
        <v>0</v>
      </c>
      <c r="JPI160" s="358">
        <f t="shared" si="152"/>
        <v>0</v>
      </c>
      <c r="JPJ160" s="358">
        <f t="shared" si="152"/>
        <v>0</v>
      </c>
      <c r="JPK160" s="358">
        <f t="shared" si="152"/>
        <v>0</v>
      </c>
      <c r="JPL160" s="358">
        <f t="shared" si="152"/>
        <v>0</v>
      </c>
      <c r="JPM160" s="358">
        <f t="shared" si="152"/>
        <v>0</v>
      </c>
      <c r="JPN160" s="358">
        <f t="shared" si="152"/>
        <v>0</v>
      </c>
      <c r="JPO160" s="358">
        <f t="shared" si="152"/>
        <v>0</v>
      </c>
      <c r="JPP160" s="358">
        <f t="shared" si="152"/>
        <v>0</v>
      </c>
      <c r="JPQ160" s="358">
        <f t="shared" si="152"/>
        <v>0</v>
      </c>
      <c r="JPR160" s="358">
        <f t="shared" si="152"/>
        <v>0</v>
      </c>
      <c r="JPS160" s="358">
        <f t="shared" si="152"/>
        <v>0</v>
      </c>
      <c r="JPT160" s="358">
        <f t="shared" si="152"/>
        <v>0</v>
      </c>
      <c r="JPU160" s="358">
        <f t="shared" si="152"/>
        <v>0</v>
      </c>
      <c r="JPV160" s="358">
        <f t="shared" si="152"/>
        <v>0</v>
      </c>
      <c r="JPW160" s="358">
        <f t="shared" si="152"/>
        <v>0</v>
      </c>
      <c r="JPX160" s="358">
        <f t="shared" si="152"/>
        <v>0</v>
      </c>
      <c r="JPY160" s="358">
        <f t="shared" si="152"/>
        <v>0</v>
      </c>
      <c r="JPZ160" s="358">
        <f t="shared" si="152"/>
        <v>0</v>
      </c>
      <c r="JQA160" s="358">
        <f t="shared" si="152"/>
        <v>0</v>
      </c>
      <c r="JQB160" s="358">
        <f t="shared" si="152"/>
        <v>0</v>
      </c>
      <c r="JQC160" s="358">
        <f t="shared" si="152"/>
        <v>0</v>
      </c>
      <c r="JQD160" s="358">
        <f t="shared" si="152"/>
        <v>0</v>
      </c>
      <c r="JQE160" s="358">
        <f t="shared" si="152"/>
        <v>0</v>
      </c>
      <c r="JQF160" s="358">
        <f t="shared" si="152"/>
        <v>0</v>
      </c>
      <c r="JQG160" s="358">
        <f t="shared" si="152"/>
        <v>0</v>
      </c>
      <c r="JQH160" s="358">
        <f t="shared" si="152"/>
        <v>0</v>
      </c>
      <c r="JQI160" s="358">
        <f t="shared" si="152"/>
        <v>0</v>
      </c>
      <c r="JQJ160" s="358">
        <f t="shared" si="152"/>
        <v>0</v>
      </c>
      <c r="JQK160" s="358">
        <f t="shared" si="152"/>
        <v>0</v>
      </c>
      <c r="JQL160" s="358">
        <f t="shared" si="152"/>
        <v>0</v>
      </c>
      <c r="JQM160" s="358">
        <f t="shared" si="152"/>
        <v>0</v>
      </c>
      <c r="JQN160" s="358">
        <f t="shared" si="152"/>
        <v>0</v>
      </c>
      <c r="JQO160" s="358">
        <f t="shared" si="152"/>
        <v>0</v>
      </c>
      <c r="JQP160" s="358">
        <f t="shared" si="152"/>
        <v>0</v>
      </c>
      <c r="JQQ160" s="358">
        <f t="shared" si="152"/>
        <v>0</v>
      </c>
      <c r="JQR160" s="358">
        <f t="shared" si="152"/>
        <v>0</v>
      </c>
      <c r="JQS160" s="358">
        <f t="shared" si="152"/>
        <v>0</v>
      </c>
      <c r="JQT160" s="358">
        <f t="shared" si="152"/>
        <v>0</v>
      </c>
      <c r="JQU160" s="358">
        <f t="shared" si="152"/>
        <v>0</v>
      </c>
      <c r="JQV160" s="358">
        <f t="shared" si="152"/>
        <v>0</v>
      </c>
      <c r="JQW160" s="358">
        <f t="shared" si="152"/>
        <v>0</v>
      </c>
      <c r="JQX160" s="358">
        <f t="shared" si="152"/>
        <v>0</v>
      </c>
      <c r="JQY160" s="358">
        <f t="shared" si="152"/>
        <v>0</v>
      </c>
      <c r="JQZ160" s="358">
        <f t="shared" si="152"/>
        <v>0</v>
      </c>
      <c r="JRA160" s="358">
        <f t="shared" si="152"/>
        <v>0</v>
      </c>
      <c r="JRB160" s="358">
        <f t="shared" si="152"/>
        <v>0</v>
      </c>
      <c r="JRC160" s="358">
        <f t="shared" si="152"/>
        <v>0</v>
      </c>
      <c r="JRD160" s="358">
        <f t="shared" si="152"/>
        <v>0</v>
      </c>
      <c r="JRE160" s="358">
        <f t="shared" si="152"/>
        <v>0</v>
      </c>
      <c r="JRF160" s="358">
        <f t="shared" si="152"/>
        <v>0</v>
      </c>
      <c r="JRG160" s="358">
        <f t="shared" si="152"/>
        <v>0</v>
      </c>
      <c r="JRH160" s="358">
        <f t="shared" si="152"/>
        <v>0</v>
      </c>
      <c r="JRI160" s="358">
        <f t="shared" si="152"/>
        <v>0</v>
      </c>
      <c r="JRJ160" s="358">
        <f t="shared" si="152"/>
        <v>0</v>
      </c>
      <c r="JRK160" s="358">
        <f t="shared" si="152"/>
        <v>0</v>
      </c>
      <c r="JRL160" s="358">
        <f t="shared" si="152"/>
        <v>0</v>
      </c>
      <c r="JRM160" s="358">
        <f t="shared" si="152"/>
        <v>0</v>
      </c>
      <c r="JRN160" s="358">
        <f t="shared" ref="JRN160:JTY160" si="153">JRN145*$H$83</f>
        <v>0</v>
      </c>
      <c r="JRO160" s="358">
        <f t="shared" si="153"/>
        <v>0</v>
      </c>
      <c r="JRP160" s="358">
        <f t="shared" si="153"/>
        <v>0</v>
      </c>
      <c r="JRQ160" s="358">
        <f t="shared" si="153"/>
        <v>0</v>
      </c>
      <c r="JRR160" s="358">
        <f t="shared" si="153"/>
        <v>0</v>
      </c>
      <c r="JRS160" s="358">
        <f t="shared" si="153"/>
        <v>0</v>
      </c>
      <c r="JRT160" s="358">
        <f t="shared" si="153"/>
        <v>0</v>
      </c>
      <c r="JRU160" s="358">
        <f t="shared" si="153"/>
        <v>0</v>
      </c>
      <c r="JRV160" s="358">
        <f t="shared" si="153"/>
        <v>0</v>
      </c>
      <c r="JRW160" s="358">
        <f t="shared" si="153"/>
        <v>0</v>
      </c>
      <c r="JRX160" s="358">
        <f t="shared" si="153"/>
        <v>0</v>
      </c>
      <c r="JRY160" s="358">
        <f t="shared" si="153"/>
        <v>0</v>
      </c>
      <c r="JRZ160" s="358">
        <f t="shared" si="153"/>
        <v>0</v>
      </c>
      <c r="JSA160" s="358">
        <f t="shared" si="153"/>
        <v>0</v>
      </c>
      <c r="JSB160" s="358">
        <f t="shared" si="153"/>
        <v>0</v>
      </c>
      <c r="JSC160" s="358">
        <f t="shared" si="153"/>
        <v>0</v>
      </c>
      <c r="JSD160" s="358">
        <f t="shared" si="153"/>
        <v>0</v>
      </c>
      <c r="JSE160" s="358">
        <f t="shared" si="153"/>
        <v>0</v>
      </c>
      <c r="JSF160" s="358">
        <f t="shared" si="153"/>
        <v>0</v>
      </c>
      <c r="JSG160" s="358">
        <f t="shared" si="153"/>
        <v>0</v>
      </c>
      <c r="JSH160" s="358">
        <f t="shared" si="153"/>
        <v>0</v>
      </c>
      <c r="JSI160" s="358">
        <f t="shared" si="153"/>
        <v>0</v>
      </c>
      <c r="JSJ160" s="358">
        <f t="shared" si="153"/>
        <v>0</v>
      </c>
      <c r="JSK160" s="358">
        <f t="shared" si="153"/>
        <v>0</v>
      </c>
      <c r="JSL160" s="358">
        <f t="shared" si="153"/>
        <v>0</v>
      </c>
      <c r="JSM160" s="358">
        <f t="shared" si="153"/>
        <v>0</v>
      </c>
      <c r="JSN160" s="358">
        <f t="shared" si="153"/>
        <v>0</v>
      </c>
      <c r="JSO160" s="358">
        <f t="shared" si="153"/>
        <v>0</v>
      </c>
      <c r="JSP160" s="358">
        <f t="shared" si="153"/>
        <v>0</v>
      </c>
      <c r="JSQ160" s="358">
        <f t="shared" si="153"/>
        <v>0</v>
      </c>
      <c r="JSR160" s="358">
        <f t="shared" si="153"/>
        <v>0</v>
      </c>
      <c r="JSS160" s="358">
        <f t="shared" si="153"/>
        <v>0</v>
      </c>
      <c r="JST160" s="358">
        <f t="shared" si="153"/>
        <v>0</v>
      </c>
      <c r="JSU160" s="358">
        <f t="shared" si="153"/>
        <v>0</v>
      </c>
      <c r="JSV160" s="358">
        <f t="shared" si="153"/>
        <v>0</v>
      </c>
      <c r="JSW160" s="358">
        <f t="shared" si="153"/>
        <v>0</v>
      </c>
      <c r="JSX160" s="358">
        <f t="shared" si="153"/>
        <v>0</v>
      </c>
      <c r="JSY160" s="358">
        <f t="shared" si="153"/>
        <v>0</v>
      </c>
      <c r="JSZ160" s="358">
        <f t="shared" si="153"/>
        <v>0</v>
      </c>
      <c r="JTA160" s="358">
        <f t="shared" si="153"/>
        <v>0</v>
      </c>
      <c r="JTB160" s="358">
        <f t="shared" si="153"/>
        <v>0</v>
      </c>
      <c r="JTC160" s="358">
        <f t="shared" si="153"/>
        <v>0</v>
      </c>
      <c r="JTD160" s="358">
        <f t="shared" si="153"/>
        <v>0</v>
      </c>
      <c r="JTE160" s="358">
        <f t="shared" si="153"/>
        <v>0</v>
      </c>
      <c r="JTF160" s="358">
        <f t="shared" si="153"/>
        <v>0</v>
      </c>
      <c r="JTG160" s="358">
        <f t="shared" si="153"/>
        <v>0</v>
      </c>
      <c r="JTH160" s="358">
        <f t="shared" si="153"/>
        <v>0</v>
      </c>
      <c r="JTI160" s="358">
        <f t="shared" si="153"/>
        <v>0</v>
      </c>
      <c r="JTJ160" s="358">
        <f t="shared" si="153"/>
        <v>0</v>
      </c>
      <c r="JTK160" s="358">
        <f t="shared" si="153"/>
        <v>0</v>
      </c>
      <c r="JTL160" s="358">
        <f t="shared" si="153"/>
        <v>0</v>
      </c>
      <c r="JTM160" s="358">
        <f t="shared" si="153"/>
        <v>0</v>
      </c>
      <c r="JTN160" s="358">
        <f t="shared" si="153"/>
        <v>0</v>
      </c>
      <c r="JTO160" s="358">
        <f t="shared" si="153"/>
        <v>0</v>
      </c>
      <c r="JTP160" s="358">
        <f t="shared" si="153"/>
        <v>0</v>
      </c>
      <c r="JTQ160" s="358">
        <f t="shared" si="153"/>
        <v>0</v>
      </c>
      <c r="JTR160" s="358">
        <f t="shared" si="153"/>
        <v>0</v>
      </c>
      <c r="JTS160" s="358">
        <f t="shared" si="153"/>
        <v>0</v>
      </c>
      <c r="JTT160" s="358">
        <f t="shared" si="153"/>
        <v>0</v>
      </c>
      <c r="JTU160" s="358">
        <f t="shared" si="153"/>
        <v>0</v>
      </c>
      <c r="JTV160" s="358">
        <f t="shared" si="153"/>
        <v>0</v>
      </c>
      <c r="JTW160" s="358">
        <f t="shared" si="153"/>
        <v>0</v>
      </c>
      <c r="JTX160" s="358">
        <f t="shared" si="153"/>
        <v>0</v>
      </c>
      <c r="JTY160" s="358">
        <f t="shared" si="153"/>
        <v>0</v>
      </c>
      <c r="JTZ160" s="358">
        <f t="shared" ref="JTZ160:JWK160" si="154">JTZ145*$H$83</f>
        <v>0</v>
      </c>
      <c r="JUA160" s="358">
        <f t="shared" si="154"/>
        <v>0</v>
      </c>
      <c r="JUB160" s="358">
        <f t="shared" si="154"/>
        <v>0</v>
      </c>
      <c r="JUC160" s="358">
        <f t="shared" si="154"/>
        <v>0</v>
      </c>
      <c r="JUD160" s="358">
        <f t="shared" si="154"/>
        <v>0</v>
      </c>
      <c r="JUE160" s="358">
        <f t="shared" si="154"/>
        <v>0</v>
      </c>
      <c r="JUF160" s="358">
        <f t="shared" si="154"/>
        <v>0</v>
      </c>
      <c r="JUG160" s="358">
        <f t="shared" si="154"/>
        <v>0</v>
      </c>
      <c r="JUH160" s="358">
        <f t="shared" si="154"/>
        <v>0</v>
      </c>
      <c r="JUI160" s="358">
        <f t="shared" si="154"/>
        <v>0</v>
      </c>
      <c r="JUJ160" s="358">
        <f t="shared" si="154"/>
        <v>0</v>
      </c>
      <c r="JUK160" s="358">
        <f t="shared" si="154"/>
        <v>0</v>
      </c>
      <c r="JUL160" s="358">
        <f t="shared" si="154"/>
        <v>0</v>
      </c>
      <c r="JUM160" s="358">
        <f t="shared" si="154"/>
        <v>0</v>
      </c>
      <c r="JUN160" s="358">
        <f t="shared" si="154"/>
        <v>0</v>
      </c>
      <c r="JUO160" s="358">
        <f t="shared" si="154"/>
        <v>0</v>
      </c>
      <c r="JUP160" s="358">
        <f t="shared" si="154"/>
        <v>0</v>
      </c>
      <c r="JUQ160" s="358">
        <f t="shared" si="154"/>
        <v>0</v>
      </c>
      <c r="JUR160" s="358">
        <f t="shared" si="154"/>
        <v>0</v>
      </c>
      <c r="JUS160" s="358">
        <f t="shared" si="154"/>
        <v>0</v>
      </c>
      <c r="JUT160" s="358">
        <f t="shared" si="154"/>
        <v>0</v>
      </c>
      <c r="JUU160" s="358">
        <f t="shared" si="154"/>
        <v>0</v>
      </c>
      <c r="JUV160" s="358">
        <f t="shared" si="154"/>
        <v>0</v>
      </c>
      <c r="JUW160" s="358">
        <f t="shared" si="154"/>
        <v>0</v>
      </c>
      <c r="JUX160" s="358">
        <f t="shared" si="154"/>
        <v>0</v>
      </c>
      <c r="JUY160" s="358">
        <f t="shared" si="154"/>
        <v>0</v>
      </c>
      <c r="JUZ160" s="358">
        <f t="shared" si="154"/>
        <v>0</v>
      </c>
      <c r="JVA160" s="358">
        <f t="shared" si="154"/>
        <v>0</v>
      </c>
      <c r="JVB160" s="358">
        <f t="shared" si="154"/>
        <v>0</v>
      </c>
      <c r="JVC160" s="358">
        <f t="shared" si="154"/>
        <v>0</v>
      </c>
      <c r="JVD160" s="358">
        <f t="shared" si="154"/>
        <v>0</v>
      </c>
      <c r="JVE160" s="358">
        <f t="shared" si="154"/>
        <v>0</v>
      </c>
      <c r="JVF160" s="358">
        <f t="shared" si="154"/>
        <v>0</v>
      </c>
      <c r="JVG160" s="358">
        <f t="shared" si="154"/>
        <v>0</v>
      </c>
      <c r="JVH160" s="358">
        <f t="shared" si="154"/>
        <v>0</v>
      </c>
      <c r="JVI160" s="358">
        <f t="shared" si="154"/>
        <v>0</v>
      </c>
      <c r="JVJ160" s="358">
        <f t="shared" si="154"/>
        <v>0</v>
      </c>
      <c r="JVK160" s="358">
        <f t="shared" si="154"/>
        <v>0</v>
      </c>
      <c r="JVL160" s="358">
        <f t="shared" si="154"/>
        <v>0</v>
      </c>
      <c r="JVM160" s="358">
        <f t="shared" si="154"/>
        <v>0</v>
      </c>
      <c r="JVN160" s="358">
        <f t="shared" si="154"/>
        <v>0</v>
      </c>
      <c r="JVO160" s="358">
        <f t="shared" si="154"/>
        <v>0</v>
      </c>
      <c r="JVP160" s="358">
        <f t="shared" si="154"/>
        <v>0</v>
      </c>
      <c r="JVQ160" s="358">
        <f t="shared" si="154"/>
        <v>0</v>
      </c>
      <c r="JVR160" s="358">
        <f t="shared" si="154"/>
        <v>0</v>
      </c>
      <c r="JVS160" s="358">
        <f t="shared" si="154"/>
        <v>0</v>
      </c>
      <c r="JVT160" s="358">
        <f t="shared" si="154"/>
        <v>0</v>
      </c>
      <c r="JVU160" s="358">
        <f t="shared" si="154"/>
        <v>0</v>
      </c>
      <c r="JVV160" s="358">
        <f t="shared" si="154"/>
        <v>0</v>
      </c>
      <c r="JVW160" s="358">
        <f t="shared" si="154"/>
        <v>0</v>
      </c>
      <c r="JVX160" s="358">
        <f t="shared" si="154"/>
        <v>0</v>
      </c>
      <c r="JVY160" s="358">
        <f t="shared" si="154"/>
        <v>0</v>
      </c>
      <c r="JVZ160" s="358">
        <f t="shared" si="154"/>
        <v>0</v>
      </c>
      <c r="JWA160" s="358">
        <f t="shared" si="154"/>
        <v>0</v>
      </c>
      <c r="JWB160" s="358">
        <f t="shared" si="154"/>
        <v>0</v>
      </c>
      <c r="JWC160" s="358">
        <f t="shared" si="154"/>
        <v>0</v>
      </c>
      <c r="JWD160" s="358">
        <f t="shared" si="154"/>
        <v>0</v>
      </c>
      <c r="JWE160" s="358">
        <f t="shared" si="154"/>
        <v>0</v>
      </c>
      <c r="JWF160" s="358">
        <f t="shared" si="154"/>
        <v>0</v>
      </c>
      <c r="JWG160" s="358">
        <f t="shared" si="154"/>
        <v>0</v>
      </c>
      <c r="JWH160" s="358">
        <f t="shared" si="154"/>
        <v>0</v>
      </c>
      <c r="JWI160" s="358">
        <f t="shared" si="154"/>
        <v>0</v>
      </c>
      <c r="JWJ160" s="358">
        <f t="shared" si="154"/>
        <v>0</v>
      </c>
      <c r="JWK160" s="358">
        <f t="shared" si="154"/>
        <v>0</v>
      </c>
      <c r="JWL160" s="358">
        <f t="shared" ref="JWL160:JYW160" si="155">JWL145*$H$83</f>
        <v>0</v>
      </c>
      <c r="JWM160" s="358">
        <f t="shared" si="155"/>
        <v>0</v>
      </c>
      <c r="JWN160" s="358">
        <f t="shared" si="155"/>
        <v>0</v>
      </c>
      <c r="JWO160" s="358">
        <f t="shared" si="155"/>
        <v>0</v>
      </c>
      <c r="JWP160" s="358">
        <f t="shared" si="155"/>
        <v>0</v>
      </c>
      <c r="JWQ160" s="358">
        <f t="shared" si="155"/>
        <v>0</v>
      </c>
      <c r="JWR160" s="358">
        <f t="shared" si="155"/>
        <v>0</v>
      </c>
      <c r="JWS160" s="358">
        <f t="shared" si="155"/>
        <v>0</v>
      </c>
      <c r="JWT160" s="358">
        <f t="shared" si="155"/>
        <v>0</v>
      </c>
      <c r="JWU160" s="358">
        <f t="shared" si="155"/>
        <v>0</v>
      </c>
      <c r="JWV160" s="358">
        <f t="shared" si="155"/>
        <v>0</v>
      </c>
      <c r="JWW160" s="358">
        <f t="shared" si="155"/>
        <v>0</v>
      </c>
      <c r="JWX160" s="358">
        <f t="shared" si="155"/>
        <v>0</v>
      </c>
      <c r="JWY160" s="358">
        <f t="shared" si="155"/>
        <v>0</v>
      </c>
      <c r="JWZ160" s="358">
        <f t="shared" si="155"/>
        <v>0</v>
      </c>
      <c r="JXA160" s="358">
        <f t="shared" si="155"/>
        <v>0</v>
      </c>
      <c r="JXB160" s="358">
        <f t="shared" si="155"/>
        <v>0</v>
      </c>
      <c r="JXC160" s="358">
        <f t="shared" si="155"/>
        <v>0</v>
      </c>
      <c r="JXD160" s="358">
        <f t="shared" si="155"/>
        <v>0</v>
      </c>
      <c r="JXE160" s="358">
        <f t="shared" si="155"/>
        <v>0</v>
      </c>
      <c r="JXF160" s="358">
        <f t="shared" si="155"/>
        <v>0</v>
      </c>
      <c r="JXG160" s="358">
        <f t="shared" si="155"/>
        <v>0</v>
      </c>
      <c r="JXH160" s="358">
        <f t="shared" si="155"/>
        <v>0</v>
      </c>
      <c r="JXI160" s="358">
        <f t="shared" si="155"/>
        <v>0</v>
      </c>
      <c r="JXJ160" s="358">
        <f t="shared" si="155"/>
        <v>0</v>
      </c>
      <c r="JXK160" s="358">
        <f t="shared" si="155"/>
        <v>0</v>
      </c>
      <c r="JXL160" s="358">
        <f t="shared" si="155"/>
        <v>0</v>
      </c>
      <c r="JXM160" s="358">
        <f t="shared" si="155"/>
        <v>0</v>
      </c>
      <c r="JXN160" s="358">
        <f t="shared" si="155"/>
        <v>0</v>
      </c>
      <c r="JXO160" s="358">
        <f t="shared" si="155"/>
        <v>0</v>
      </c>
      <c r="JXP160" s="358">
        <f t="shared" si="155"/>
        <v>0</v>
      </c>
      <c r="JXQ160" s="358">
        <f t="shared" si="155"/>
        <v>0</v>
      </c>
      <c r="JXR160" s="358">
        <f t="shared" si="155"/>
        <v>0</v>
      </c>
      <c r="JXS160" s="358">
        <f t="shared" si="155"/>
        <v>0</v>
      </c>
      <c r="JXT160" s="358">
        <f t="shared" si="155"/>
        <v>0</v>
      </c>
      <c r="JXU160" s="358">
        <f t="shared" si="155"/>
        <v>0</v>
      </c>
      <c r="JXV160" s="358">
        <f t="shared" si="155"/>
        <v>0</v>
      </c>
      <c r="JXW160" s="358">
        <f t="shared" si="155"/>
        <v>0</v>
      </c>
      <c r="JXX160" s="358">
        <f t="shared" si="155"/>
        <v>0</v>
      </c>
      <c r="JXY160" s="358">
        <f t="shared" si="155"/>
        <v>0</v>
      </c>
      <c r="JXZ160" s="358">
        <f t="shared" si="155"/>
        <v>0</v>
      </c>
      <c r="JYA160" s="358">
        <f t="shared" si="155"/>
        <v>0</v>
      </c>
      <c r="JYB160" s="358">
        <f t="shared" si="155"/>
        <v>0</v>
      </c>
      <c r="JYC160" s="358">
        <f t="shared" si="155"/>
        <v>0</v>
      </c>
      <c r="JYD160" s="358">
        <f t="shared" si="155"/>
        <v>0</v>
      </c>
      <c r="JYE160" s="358">
        <f t="shared" si="155"/>
        <v>0</v>
      </c>
      <c r="JYF160" s="358">
        <f t="shared" si="155"/>
        <v>0</v>
      </c>
      <c r="JYG160" s="358">
        <f t="shared" si="155"/>
        <v>0</v>
      </c>
      <c r="JYH160" s="358">
        <f t="shared" si="155"/>
        <v>0</v>
      </c>
      <c r="JYI160" s="358">
        <f t="shared" si="155"/>
        <v>0</v>
      </c>
      <c r="JYJ160" s="358">
        <f t="shared" si="155"/>
        <v>0</v>
      </c>
      <c r="JYK160" s="358">
        <f t="shared" si="155"/>
        <v>0</v>
      </c>
      <c r="JYL160" s="358">
        <f t="shared" si="155"/>
        <v>0</v>
      </c>
      <c r="JYM160" s="358">
        <f t="shared" si="155"/>
        <v>0</v>
      </c>
      <c r="JYN160" s="358">
        <f t="shared" si="155"/>
        <v>0</v>
      </c>
      <c r="JYO160" s="358">
        <f t="shared" si="155"/>
        <v>0</v>
      </c>
      <c r="JYP160" s="358">
        <f t="shared" si="155"/>
        <v>0</v>
      </c>
      <c r="JYQ160" s="358">
        <f t="shared" si="155"/>
        <v>0</v>
      </c>
      <c r="JYR160" s="358">
        <f t="shared" si="155"/>
        <v>0</v>
      </c>
      <c r="JYS160" s="358">
        <f t="shared" si="155"/>
        <v>0</v>
      </c>
      <c r="JYT160" s="358">
        <f t="shared" si="155"/>
        <v>0</v>
      </c>
      <c r="JYU160" s="358">
        <f t="shared" si="155"/>
        <v>0</v>
      </c>
      <c r="JYV160" s="358">
        <f t="shared" si="155"/>
        <v>0</v>
      </c>
      <c r="JYW160" s="358">
        <f t="shared" si="155"/>
        <v>0</v>
      </c>
      <c r="JYX160" s="358">
        <f t="shared" ref="JYX160:KBI160" si="156">JYX145*$H$83</f>
        <v>0</v>
      </c>
      <c r="JYY160" s="358">
        <f t="shared" si="156"/>
        <v>0</v>
      </c>
      <c r="JYZ160" s="358">
        <f t="shared" si="156"/>
        <v>0</v>
      </c>
      <c r="JZA160" s="358">
        <f t="shared" si="156"/>
        <v>0</v>
      </c>
      <c r="JZB160" s="358">
        <f t="shared" si="156"/>
        <v>0</v>
      </c>
      <c r="JZC160" s="358">
        <f t="shared" si="156"/>
        <v>0</v>
      </c>
      <c r="JZD160" s="358">
        <f t="shared" si="156"/>
        <v>0</v>
      </c>
      <c r="JZE160" s="358">
        <f t="shared" si="156"/>
        <v>0</v>
      </c>
      <c r="JZF160" s="358">
        <f t="shared" si="156"/>
        <v>0</v>
      </c>
      <c r="JZG160" s="358">
        <f t="shared" si="156"/>
        <v>0</v>
      </c>
      <c r="JZH160" s="358">
        <f t="shared" si="156"/>
        <v>0</v>
      </c>
      <c r="JZI160" s="358">
        <f t="shared" si="156"/>
        <v>0</v>
      </c>
      <c r="JZJ160" s="358">
        <f t="shared" si="156"/>
        <v>0</v>
      </c>
      <c r="JZK160" s="358">
        <f t="shared" si="156"/>
        <v>0</v>
      </c>
      <c r="JZL160" s="358">
        <f t="shared" si="156"/>
        <v>0</v>
      </c>
      <c r="JZM160" s="358">
        <f t="shared" si="156"/>
        <v>0</v>
      </c>
      <c r="JZN160" s="358">
        <f t="shared" si="156"/>
        <v>0</v>
      </c>
      <c r="JZO160" s="358">
        <f t="shared" si="156"/>
        <v>0</v>
      </c>
      <c r="JZP160" s="358">
        <f t="shared" si="156"/>
        <v>0</v>
      </c>
      <c r="JZQ160" s="358">
        <f t="shared" si="156"/>
        <v>0</v>
      </c>
      <c r="JZR160" s="358">
        <f t="shared" si="156"/>
        <v>0</v>
      </c>
      <c r="JZS160" s="358">
        <f t="shared" si="156"/>
        <v>0</v>
      </c>
      <c r="JZT160" s="358">
        <f t="shared" si="156"/>
        <v>0</v>
      </c>
      <c r="JZU160" s="358">
        <f t="shared" si="156"/>
        <v>0</v>
      </c>
      <c r="JZV160" s="358">
        <f t="shared" si="156"/>
        <v>0</v>
      </c>
      <c r="JZW160" s="358">
        <f t="shared" si="156"/>
        <v>0</v>
      </c>
      <c r="JZX160" s="358">
        <f t="shared" si="156"/>
        <v>0</v>
      </c>
      <c r="JZY160" s="358">
        <f t="shared" si="156"/>
        <v>0</v>
      </c>
      <c r="JZZ160" s="358">
        <f t="shared" si="156"/>
        <v>0</v>
      </c>
      <c r="KAA160" s="358">
        <f t="shared" si="156"/>
        <v>0</v>
      </c>
      <c r="KAB160" s="358">
        <f t="shared" si="156"/>
        <v>0</v>
      </c>
      <c r="KAC160" s="358">
        <f t="shared" si="156"/>
        <v>0</v>
      </c>
      <c r="KAD160" s="358">
        <f t="shared" si="156"/>
        <v>0</v>
      </c>
      <c r="KAE160" s="358">
        <f t="shared" si="156"/>
        <v>0</v>
      </c>
      <c r="KAF160" s="358">
        <f t="shared" si="156"/>
        <v>0</v>
      </c>
      <c r="KAG160" s="358">
        <f t="shared" si="156"/>
        <v>0</v>
      </c>
      <c r="KAH160" s="358">
        <f t="shared" si="156"/>
        <v>0</v>
      </c>
      <c r="KAI160" s="358">
        <f t="shared" si="156"/>
        <v>0</v>
      </c>
      <c r="KAJ160" s="358">
        <f t="shared" si="156"/>
        <v>0</v>
      </c>
      <c r="KAK160" s="358">
        <f t="shared" si="156"/>
        <v>0</v>
      </c>
      <c r="KAL160" s="358">
        <f t="shared" si="156"/>
        <v>0</v>
      </c>
      <c r="KAM160" s="358">
        <f t="shared" si="156"/>
        <v>0</v>
      </c>
      <c r="KAN160" s="358">
        <f t="shared" si="156"/>
        <v>0</v>
      </c>
      <c r="KAO160" s="358">
        <f t="shared" si="156"/>
        <v>0</v>
      </c>
      <c r="KAP160" s="358">
        <f t="shared" si="156"/>
        <v>0</v>
      </c>
      <c r="KAQ160" s="358">
        <f t="shared" si="156"/>
        <v>0</v>
      </c>
      <c r="KAR160" s="358">
        <f t="shared" si="156"/>
        <v>0</v>
      </c>
      <c r="KAS160" s="358">
        <f t="shared" si="156"/>
        <v>0</v>
      </c>
      <c r="KAT160" s="358">
        <f t="shared" si="156"/>
        <v>0</v>
      </c>
      <c r="KAU160" s="358">
        <f t="shared" si="156"/>
        <v>0</v>
      </c>
      <c r="KAV160" s="358">
        <f t="shared" si="156"/>
        <v>0</v>
      </c>
      <c r="KAW160" s="358">
        <f t="shared" si="156"/>
        <v>0</v>
      </c>
      <c r="KAX160" s="358">
        <f t="shared" si="156"/>
        <v>0</v>
      </c>
      <c r="KAY160" s="358">
        <f t="shared" si="156"/>
        <v>0</v>
      </c>
      <c r="KAZ160" s="358">
        <f t="shared" si="156"/>
        <v>0</v>
      </c>
      <c r="KBA160" s="358">
        <f t="shared" si="156"/>
        <v>0</v>
      </c>
      <c r="KBB160" s="358">
        <f t="shared" si="156"/>
        <v>0</v>
      </c>
      <c r="KBC160" s="358">
        <f t="shared" si="156"/>
        <v>0</v>
      </c>
      <c r="KBD160" s="358">
        <f t="shared" si="156"/>
        <v>0</v>
      </c>
      <c r="KBE160" s="358">
        <f t="shared" si="156"/>
        <v>0</v>
      </c>
      <c r="KBF160" s="358">
        <f t="shared" si="156"/>
        <v>0</v>
      </c>
      <c r="KBG160" s="358">
        <f t="shared" si="156"/>
        <v>0</v>
      </c>
      <c r="KBH160" s="358">
        <f t="shared" si="156"/>
        <v>0</v>
      </c>
      <c r="KBI160" s="358">
        <f t="shared" si="156"/>
        <v>0</v>
      </c>
      <c r="KBJ160" s="358">
        <f t="shared" ref="KBJ160:KDU160" si="157">KBJ145*$H$83</f>
        <v>0</v>
      </c>
      <c r="KBK160" s="358">
        <f t="shared" si="157"/>
        <v>0</v>
      </c>
      <c r="KBL160" s="358">
        <f t="shared" si="157"/>
        <v>0</v>
      </c>
      <c r="KBM160" s="358">
        <f t="shared" si="157"/>
        <v>0</v>
      </c>
      <c r="KBN160" s="358">
        <f t="shared" si="157"/>
        <v>0</v>
      </c>
      <c r="KBO160" s="358">
        <f t="shared" si="157"/>
        <v>0</v>
      </c>
      <c r="KBP160" s="358">
        <f t="shared" si="157"/>
        <v>0</v>
      </c>
      <c r="KBQ160" s="358">
        <f t="shared" si="157"/>
        <v>0</v>
      </c>
      <c r="KBR160" s="358">
        <f t="shared" si="157"/>
        <v>0</v>
      </c>
      <c r="KBS160" s="358">
        <f t="shared" si="157"/>
        <v>0</v>
      </c>
      <c r="KBT160" s="358">
        <f t="shared" si="157"/>
        <v>0</v>
      </c>
      <c r="KBU160" s="358">
        <f t="shared" si="157"/>
        <v>0</v>
      </c>
      <c r="KBV160" s="358">
        <f t="shared" si="157"/>
        <v>0</v>
      </c>
      <c r="KBW160" s="358">
        <f t="shared" si="157"/>
        <v>0</v>
      </c>
      <c r="KBX160" s="358">
        <f t="shared" si="157"/>
        <v>0</v>
      </c>
      <c r="KBY160" s="358">
        <f t="shared" si="157"/>
        <v>0</v>
      </c>
      <c r="KBZ160" s="358">
        <f t="shared" si="157"/>
        <v>0</v>
      </c>
      <c r="KCA160" s="358">
        <f t="shared" si="157"/>
        <v>0</v>
      </c>
      <c r="KCB160" s="358">
        <f t="shared" si="157"/>
        <v>0</v>
      </c>
      <c r="KCC160" s="358">
        <f t="shared" si="157"/>
        <v>0</v>
      </c>
      <c r="KCD160" s="358">
        <f t="shared" si="157"/>
        <v>0</v>
      </c>
      <c r="KCE160" s="358">
        <f t="shared" si="157"/>
        <v>0</v>
      </c>
      <c r="KCF160" s="358">
        <f t="shared" si="157"/>
        <v>0</v>
      </c>
      <c r="KCG160" s="358">
        <f t="shared" si="157"/>
        <v>0</v>
      </c>
      <c r="KCH160" s="358">
        <f t="shared" si="157"/>
        <v>0</v>
      </c>
      <c r="KCI160" s="358">
        <f t="shared" si="157"/>
        <v>0</v>
      </c>
      <c r="KCJ160" s="358">
        <f t="shared" si="157"/>
        <v>0</v>
      </c>
      <c r="KCK160" s="358">
        <f t="shared" si="157"/>
        <v>0</v>
      </c>
      <c r="KCL160" s="358">
        <f t="shared" si="157"/>
        <v>0</v>
      </c>
      <c r="KCM160" s="358">
        <f t="shared" si="157"/>
        <v>0</v>
      </c>
      <c r="KCN160" s="358">
        <f t="shared" si="157"/>
        <v>0</v>
      </c>
      <c r="KCO160" s="358">
        <f t="shared" si="157"/>
        <v>0</v>
      </c>
      <c r="KCP160" s="358">
        <f t="shared" si="157"/>
        <v>0</v>
      </c>
      <c r="KCQ160" s="358">
        <f t="shared" si="157"/>
        <v>0</v>
      </c>
      <c r="KCR160" s="358">
        <f t="shared" si="157"/>
        <v>0</v>
      </c>
      <c r="KCS160" s="358">
        <f t="shared" si="157"/>
        <v>0</v>
      </c>
      <c r="KCT160" s="358">
        <f t="shared" si="157"/>
        <v>0</v>
      </c>
      <c r="KCU160" s="358">
        <f t="shared" si="157"/>
        <v>0</v>
      </c>
      <c r="KCV160" s="358">
        <f t="shared" si="157"/>
        <v>0</v>
      </c>
      <c r="KCW160" s="358">
        <f t="shared" si="157"/>
        <v>0</v>
      </c>
      <c r="KCX160" s="358">
        <f t="shared" si="157"/>
        <v>0</v>
      </c>
      <c r="KCY160" s="358">
        <f t="shared" si="157"/>
        <v>0</v>
      </c>
      <c r="KCZ160" s="358">
        <f t="shared" si="157"/>
        <v>0</v>
      </c>
      <c r="KDA160" s="358">
        <f t="shared" si="157"/>
        <v>0</v>
      </c>
      <c r="KDB160" s="358">
        <f t="shared" si="157"/>
        <v>0</v>
      </c>
      <c r="KDC160" s="358">
        <f t="shared" si="157"/>
        <v>0</v>
      </c>
      <c r="KDD160" s="358">
        <f t="shared" si="157"/>
        <v>0</v>
      </c>
      <c r="KDE160" s="358">
        <f t="shared" si="157"/>
        <v>0</v>
      </c>
      <c r="KDF160" s="358">
        <f t="shared" si="157"/>
        <v>0</v>
      </c>
      <c r="KDG160" s="358">
        <f t="shared" si="157"/>
        <v>0</v>
      </c>
      <c r="KDH160" s="358">
        <f t="shared" si="157"/>
        <v>0</v>
      </c>
      <c r="KDI160" s="358">
        <f t="shared" si="157"/>
        <v>0</v>
      </c>
      <c r="KDJ160" s="358">
        <f t="shared" si="157"/>
        <v>0</v>
      </c>
      <c r="KDK160" s="358">
        <f t="shared" si="157"/>
        <v>0</v>
      </c>
      <c r="KDL160" s="358">
        <f t="shared" si="157"/>
        <v>0</v>
      </c>
      <c r="KDM160" s="358">
        <f t="shared" si="157"/>
        <v>0</v>
      </c>
      <c r="KDN160" s="358">
        <f t="shared" si="157"/>
        <v>0</v>
      </c>
      <c r="KDO160" s="358">
        <f t="shared" si="157"/>
        <v>0</v>
      </c>
      <c r="KDP160" s="358">
        <f t="shared" si="157"/>
        <v>0</v>
      </c>
      <c r="KDQ160" s="358">
        <f t="shared" si="157"/>
        <v>0</v>
      </c>
      <c r="KDR160" s="358">
        <f t="shared" si="157"/>
        <v>0</v>
      </c>
      <c r="KDS160" s="358">
        <f t="shared" si="157"/>
        <v>0</v>
      </c>
      <c r="KDT160" s="358">
        <f t="shared" si="157"/>
        <v>0</v>
      </c>
      <c r="KDU160" s="358">
        <f t="shared" si="157"/>
        <v>0</v>
      </c>
      <c r="KDV160" s="358">
        <f t="shared" ref="KDV160:KGG160" si="158">KDV145*$H$83</f>
        <v>0</v>
      </c>
      <c r="KDW160" s="358">
        <f t="shared" si="158"/>
        <v>0</v>
      </c>
      <c r="KDX160" s="358">
        <f t="shared" si="158"/>
        <v>0</v>
      </c>
      <c r="KDY160" s="358">
        <f t="shared" si="158"/>
        <v>0</v>
      </c>
      <c r="KDZ160" s="358">
        <f t="shared" si="158"/>
        <v>0</v>
      </c>
      <c r="KEA160" s="358">
        <f t="shared" si="158"/>
        <v>0</v>
      </c>
      <c r="KEB160" s="358">
        <f t="shared" si="158"/>
        <v>0</v>
      </c>
      <c r="KEC160" s="358">
        <f t="shared" si="158"/>
        <v>0</v>
      </c>
      <c r="KED160" s="358">
        <f t="shared" si="158"/>
        <v>0</v>
      </c>
      <c r="KEE160" s="358">
        <f t="shared" si="158"/>
        <v>0</v>
      </c>
      <c r="KEF160" s="358">
        <f t="shared" si="158"/>
        <v>0</v>
      </c>
      <c r="KEG160" s="358">
        <f t="shared" si="158"/>
        <v>0</v>
      </c>
      <c r="KEH160" s="358">
        <f t="shared" si="158"/>
        <v>0</v>
      </c>
      <c r="KEI160" s="358">
        <f t="shared" si="158"/>
        <v>0</v>
      </c>
      <c r="KEJ160" s="358">
        <f t="shared" si="158"/>
        <v>0</v>
      </c>
      <c r="KEK160" s="358">
        <f t="shared" si="158"/>
        <v>0</v>
      </c>
      <c r="KEL160" s="358">
        <f t="shared" si="158"/>
        <v>0</v>
      </c>
      <c r="KEM160" s="358">
        <f t="shared" si="158"/>
        <v>0</v>
      </c>
      <c r="KEN160" s="358">
        <f t="shared" si="158"/>
        <v>0</v>
      </c>
      <c r="KEO160" s="358">
        <f t="shared" si="158"/>
        <v>0</v>
      </c>
      <c r="KEP160" s="358">
        <f t="shared" si="158"/>
        <v>0</v>
      </c>
      <c r="KEQ160" s="358">
        <f t="shared" si="158"/>
        <v>0</v>
      </c>
      <c r="KER160" s="358">
        <f t="shared" si="158"/>
        <v>0</v>
      </c>
      <c r="KES160" s="358">
        <f t="shared" si="158"/>
        <v>0</v>
      </c>
      <c r="KET160" s="358">
        <f t="shared" si="158"/>
        <v>0</v>
      </c>
      <c r="KEU160" s="358">
        <f t="shared" si="158"/>
        <v>0</v>
      </c>
      <c r="KEV160" s="358">
        <f t="shared" si="158"/>
        <v>0</v>
      </c>
      <c r="KEW160" s="358">
        <f t="shared" si="158"/>
        <v>0</v>
      </c>
      <c r="KEX160" s="358">
        <f t="shared" si="158"/>
        <v>0</v>
      </c>
      <c r="KEY160" s="358">
        <f t="shared" si="158"/>
        <v>0</v>
      </c>
      <c r="KEZ160" s="358">
        <f t="shared" si="158"/>
        <v>0</v>
      </c>
      <c r="KFA160" s="358">
        <f t="shared" si="158"/>
        <v>0</v>
      </c>
      <c r="KFB160" s="358">
        <f t="shared" si="158"/>
        <v>0</v>
      </c>
      <c r="KFC160" s="358">
        <f t="shared" si="158"/>
        <v>0</v>
      </c>
      <c r="KFD160" s="358">
        <f t="shared" si="158"/>
        <v>0</v>
      </c>
      <c r="KFE160" s="358">
        <f t="shared" si="158"/>
        <v>0</v>
      </c>
      <c r="KFF160" s="358">
        <f t="shared" si="158"/>
        <v>0</v>
      </c>
      <c r="KFG160" s="358">
        <f t="shared" si="158"/>
        <v>0</v>
      </c>
      <c r="KFH160" s="358">
        <f t="shared" si="158"/>
        <v>0</v>
      </c>
      <c r="KFI160" s="358">
        <f t="shared" si="158"/>
        <v>0</v>
      </c>
      <c r="KFJ160" s="358">
        <f t="shared" si="158"/>
        <v>0</v>
      </c>
      <c r="KFK160" s="358">
        <f t="shared" si="158"/>
        <v>0</v>
      </c>
      <c r="KFL160" s="358">
        <f t="shared" si="158"/>
        <v>0</v>
      </c>
      <c r="KFM160" s="358">
        <f t="shared" si="158"/>
        <v>0</v>
      </c>
      <c r="KFN160" s="358">
        <f t="shared" si="158"/>
        <v>0</v>
      </c>
      <c r="KFO160" s="358">
        <f t="shared" si="158"/>
        <v>0</v>
      </c>
      <c r="KFP160" s="358">
        <f t="shared" si="158"/>
        <v>0</v>
      </c>
      <c r="KFQ160" s="358">
        <f t="shared" si="158"/>
        <v>0</v>
      </c>
      <c r="KFR160" s="358">
        <f t="shared" si="158"/>
        <v>0</v>
      </c>
      <c r="KFS160" s="358">
        <f t="shared" si="158"/>
        <v>0</v>
      </c>
      <c r="KFT160" s="358">
        <f t="shared" si="158"/>
        <v>0</v>
      </c>
      <c r="KFU160" s="358">
        <f t="shared" si="158"/>
        <v>0</v>
      </c>
      <c r="KFV160" s="358">
        <f t="shared" si="158"/>
        <v>0</v>
      </c>
      <c r="KFW160" s="358">
        <f t="shared" si="158"/>
        <v>0</v>
      </c>
      <c r="KFX160" s="358">
        <f t="shared" si="158"/>
        <v>0</v>
      </c>
      <c r="KFY160" s="358">
        <f t="shared" si="158"/>
        <v>0</v>
      </c>
      <c r="KFZ160" s="358">
        <f t="shared" si="158"/>
        <v>0</v>
      </c>
      <c r="KGA160" s="358">
        <f t="shared" si="158"/>
        <v>0</v>
      </c>
      <c r="KGB160" s="358">
        <f t="shared" si="158"/>
        <v>0</v>
      </c>
      <c r="KGC160" s="358">
        <f t="shared" si="158"/>
        <v>0</v>
      </c>
      <c r="KGD160" s="358">
        <f t="shared" si="158"/>
        <v>0</v>
      </c>
      <c r="KGE160" s="358">
        <f t="shared" si="158"/>
        <v>0</v>
      </c>
      <c r="KGF160" s="358">
        <f t="shared" si="158"/>
        <v>0</v>
      </c>
      <c r="KGG160" s="358">
        <f t="shared" si="158"/>
        <v>0</v>
      </c>
      <c r="KGH160" s="358">
        <f t="shared" ref="KGH160:KIS160" si="159">KGH145*$H$83</f>
        <v>0</v>
      </c>
      <c r="KGI160" s="358">
        <f t="shared" si="159"/>
        <v>0</v>
      </c>
      <c r="KGJ160" s="358">
        <f t="shared" si="159"/>
        <v>0</v>
      </c>
      <c r="KGK160" s="358">
        <f t="shared" si="159"/>
        <v>0</v>
      </c>
      <c r="KGL160" s="358">
        <f t="shared" si="159"/>
        <v>0</v>
      </c>
      <c r="KGM160" s="358">
        <f t="shared" si="159"/>
        <v>0</v>
      </c>
      <c r="KGN160" s="358">
        <f t="shared" si="159"/>
        <v>0</v>
      </c>
      <c r="KGO160" s="358">
        <f t="shared" si="159"/>
        <v>0</v>
      </c>
      <c r="KGP160" s="358">
        <f t="shared" si="159"/>
        <v>0</v>
      </c>
      <c r="KGQ160" s="358">
        <f t="shared" si="159"/>
        <v>0</v>
      </c>
      <c r="KGR160" s="358">
        <f t="shared" si="159"/>
        <v>0</v>
      </c>
      <c r="KGS160" s="358">
        <f t="shared" si="159"/>
        <v>0</v>
      </c>
      <c r="KGT160" s="358">
        <f t="shared" si="159"/>
        <v>0</v>
      </c>
      <c r="KGU160" s="358">
        <f t="shared" si="159"/>
        <v>0</v>
      </c>
      <c r="KGV160" s="358">
        <f t="shared" si="159"/>
        <v>0</v>
      </c>
      <c r="KGW160" s="358">
        <f t="shared" si="159"/>
        <v>0</v>
      </c>
      <c r="KGX160" s="358">
        <f t="shared" si="159"/>
        <v>0</v>
      </c>
      <c r="KGY160" s="358">
        <f t="shared" si="159"/>
        <v>0</v>
      </c>
      <c r="KGZ160" s="358">
        <f t="shared" si="159"/>
        <v>0</v>
      </c>
      <c r="KHA160" s="358">
        <f t="shared" si="159"/>
        <v>0</v>
      </c>
      <c r="KHB160" s="358">
        <f t="shared" si="159"/>
        <v>0</v>
      </c>
      <c r="KHC160" s="358">
        <f t="shared" si="159"/>
        <v>0</v>
      </c>
      <c r="KHD160" s="358">
        <f t="shared" si="159"/>
        <v>0</v>
      </c>
      <c r="KHE160" s="358">
        <f t="shared" si="159"/>
        <v>0</v>
      </c>
      <c r="KHF160" s="358">
        <f t="shared" si="159"/>
        <v>0</v>
      </c>
      <c r="KHG160" s="358">
        <f t="shared" si="159"/>
        <v>0</v>
      </c>
      <c r="KHH160" s="358">
        <f t="shared" si="159"/>
        <v>0</v>
      </c>
      <c r="KHI160" s="358">
        <f t="shared" si="159"/>
        <v>0</v>
      </c>
      <c r="KHJ160" s="358">
        <f t="shared" si="159"/>
        <v>0</v>
      </c>
      <c r="KHK160" s="358">
        <f t="shared" si="159"/>
        <v>0</v>
      </c>
      <c r="KHL160" s="358">
        <f t="shared" si="159"/>
        <v>0</v>
      </c>
      <c r="KHM160" s="358">
        <f t="shared" si="159"/>
        <v>0</v>
      </c>
      <c r="KHN160" s="358">
        <f t="shared" si="159"/>
        <v>0</v>
      </c>
      <c r="KHO160" s="358">
        <f t="shared" si="159"/>
        <v>0</v>
      </c>
      <c r="KHP160" s="358">
        <f t="shared" si="159"/>
        <v>0</v>
      </c>
      <c r="KHQ160" s="358">
        <f t="shared" si="159"/>
        <v>0</v>
      </c>
      <c r="KHR160" s="358">
        <f t="shared" si="159"/>
        <v>0</v>
      </c>
      <c r="KHS160" s="358">
        <f t="shared" si="159"/>
        <v>0</v>
      </c>
      <c r="KHT160" s="358">
        <f t="shared" si="159"/>
        <v>0</v>
      </c>
      <c r="KHU160" s="358">
        <f t="shared" si="159"/>
        <v>0</v>
      </c>
      <c r="KHV160" s="358">
        <f t="shared" si="159"/>
        <v>0</v>
      </c>
      <c r="KHW160" s="358">
        <f t="shared" si="159"/>
        <v>0</v>
      </c>
      <c r="KHX160" s="358">
        <f t="shared" si="159"/>
        <v>0</v>
      </c>
      <c r="KHY160" s="358">
        <f t="shared" si="159"/>
        <v>0</v>
      </c>
      <c r="KHZ160" s="358">
        <f t="shared" si="159"/>
        <v>0</v>
      </c>
      <c r="KIA160" s="358">
        <f t="shared" si="159"/>
        <v>0</v>
      </c>
      <c r="KIB160" s="358">
        <f t="shared" si="159"/>
        <v>0</v>
      </c>
      <c r="KIC160" s="358">
        <f t="shared" si="159"/>
        <v>0</v>
      </c>
      <c r="KID160" s="358">
        <f t="shared" si="159"/>
        <v>0</v>
      </c>
      <c r="KIE160" s="358">
        <f t="shared" si="159"/>
        <v>0</v>
      </c>
      <c r="KIF160" s="358">
        <f t="shared" si="159"/>
        <v>0</v>
      </c>
      <c r="KIG160" s="358">
        <f t="shared" si="159"/>
        <v>0</v>
      </c>
      <c r="KIH160" s="358">
        <f t="shared" si="159"/>
        <v>0</v>
      </c>
      <c r="KII160" s="358">
        <f t="shared" si="159"/>
        <v>0</v>
      </c>
      <c r="KIJ160" s="358">
        <f t="shared" si="159"/>
        <v>0</v>
      </c>
      <c r="KIK160" s="358">
        <f t="shared" si="159"/>
        <v>0</v>
      </c>
      <c r="KIL160" s="358">
        <f t="shared" si="159"/>
        <v>0</v>
      </c>
      <c r="KIM160" s="358">
        <f t="shared" si="159"/>
        <v>0</v>
      </c>
      <c r="KIN160" s="358">
        <f t="shared" si="159"/>
        <v>0</v>
      </c>
      <c r="KIO160" s="358">
        <f t="shared" si="159"/>
        <v>0</v>
      </c>
      <c r="KIP160" s="358">
        <f t="shared" si="159"/>
        <v>0</v>
      </c>
      <c r="KIQ160" s="358">
        <f t="shared" si="159"/>
        <v>0</v>
      </c>
      <c r="KIR160" s="358">
        <f t="shared" si="159"/>
        <v>0</v>
      </c>
      <c r="KIS160" s="358">
        <f t="shared" si="159"/>
        <v>0</v>
      </c>
      <c r="KIT160" s="358">
        <f t="shared" ref="KIT160:KLE160" si="160">KIT145*$H$83</f>
        <v>0</v>
      </c>
      <c r="KIU160" s="358">
        <f t="shared" si="160"/>
        <v>0</v>
      </c>
      <c r="KIV160" s="358">
        <f t="shared" si="160"/>
        <v>0</v>
      </c>
      <c r="KIW160" s="358">
        <f t="shared" si="160"/>
        <v>0</v>
      </c>
      <c r="KIX160" s="358">
        <f t="shared" si="160"/>
        <v>0</v>
      </c>
      <c r="KIY160" s="358">
        <f t="shared" si="160"/>
        <v>0</v>
      </c>
      <c r="KIZ160" s="358">
        <f t="shared" si="160"/>
        <v>0</v>
      </c>
      <c r="KJA160" s="358">
        <f t="shared" si="160"/>
        <v>0</v>
      </c>
      <c r="KJB160" s="358">
        <f t="shared" si="160"/>
        <v>0</v>
      </c>
      <c r="KJC160" s="358">
        <f t="shared" si="160"/>
        <v>0</v>
      </c>
      <c r="KJD160" s="358">
        <f t="shared" si="160"/>
        <v>0</v>
      </c>
      <c r="KJE160" s="358">
        <f t="shared" si="160"/>
        <v>0</v>
      </c>
      <c r="KJF160" s="358">
        <f t="shared" si="160"/>
        <v>0</v>
      </c>
      <c r="KJG160" s="358">
        <f t="shared" si="160"/>
        <v>0</v>
      </c>
      <c r="KJH160" s="358">
        <f t="shared" si="160"/>
        <v>0</v>
      </c>
      <c r="KJI160" s="358">
        <f t="shared" si="160"/>
        <v>0</v>
      </c>
      <c r="KJJ160" s="358">
        <f t="shared" si="160"/>
        <v>0</v>
      </c>
      <c r="KJK160" s="358">
        <f t="shared" si="160"/>
        <v>0</v>
      </c>
      <c r="KJL160" s="358">
        <f t="shared" si="160"/>
        <v>0</v>
      </c>
      <c r="KJM160" s="358">
        <f t="shared" si="160"/>
        <v>0</v>
      </c>
      <c r="KJN160" s="358">
        <f t="shared" si="160"/>
        <v>0</v>
      </c>
      <c r="KJO160" s="358">
        <f t="shared" si="160"/>
        <v>0</v>
      </c>
      <c r="KJP160" s="358">
        <f t="shared" si="160"/>
        <v>0</v>
      </c>
      <c r="KJQ160" s="358">
        <f t="shared" si="160"/>
        <v>0</v>
      </c>
      <c r="KJR160" s="358">
        <f t="shared" si="160"/>
        <v>0</v>
      </c>
      <c r="KJS160" s="358">
        <f t="shared" si="160"/>
        <v>0</v>
      </c>
      <c r="KJT160" s="358">
        <f t="shared" si="160"/>
        <v>0</v>
      </c>
      <c r="KJU160" s="358">
        <f t="shared" si="160"/>
        <v>0</v>
      </c>
      <c r="KJV160" s="358">
        <f t="shared" si="160"/>
        <v>0</v>
      </c>
      <c r="KJW160" s="358">
        <f t="shared" si="160"/>
        <v>0</v>
      </c>
      <c r="KJX160" s="358">
        <f t="shared" si="160"/>
        <v>0</v>
      </c>
      <c r="KJY160" s="358">
        <f t="shared" si="160"/>
        <v>0</v>
      </c>
      <c r="KJZ160" s="358">
        <f t="shared" si="160"/>
        <v>0</v>
      </c>
      <c r="KKA160" s="358">
        <f t="shared" si="160"/>
        <v>0</v>
      </c>
      <c r="KKB160" s="358">
        <f t="shared" si="160"/>
        <v>0</v>
      </c>
      <c r="KKC160" s="358">
        <f t="shared" si="160"/>
        <v>0</v>
      </c>
      <c r="KKD160" s="358">
        <f t="shared" si="160"/>
        <v>0</v>
      </c>
      <c r="KKE160" s="358">
        <f t="shared" si="160"/>
        <v>0</v>
      </c>
      <c r="KKF160" s="358">
        <f t="shared" si="160"/>
        <v>0</v>
      </c>
      <c r="KKG160" s="358">
        <f t="shared" si="160"/>
        <v>0</v>
      </c>
      <c r="KKH160" s="358">
        <f t="shared" si="160"/>
        <v>0</v>
      </c>
      <c r="KKI160" s="358">
        <f t="shared" si="160"/>
        <v>0</v>
      </c>
      <c r="KKJ160" s="358">
        <f t="shared" si="160"/>
        <v>0</v>
      </c>
      <c r="KKK160" s="358">
        <f t="shared" si="160"/>
        <v>0</v>
      </c>
      <c r="KKL160" s="358">
        <f t="shared" si="160"/>
        <v>0</v>
      </c>
      <c r="KKM160" s="358">
        <f t="shared" si="160"/>
        <v>0</v>
      </c>
      <c r="KKN160" s="358">
        <f t="shared" si="160"/>
        <v>0</v>
      </c>
      <c r="KKO160" s="358">
        <f t="shared" si="160"/>
        <v>0</v>
      </c>
      <c r="KKP160" s="358">
        <f t="shared" si="160"/>
        <v>0</v>
      </c>
      <c r="KKQ160" s="358">
        <f t="shared" si="160"/>
        <v>0</v>
      </c>
      <c r="KKR160" s="358">
        <f t="shared" si="160"/>
        <v>0</v>
      </c>
      <c r="KKS160" s="358">
        <f t="shared" si="160"/>
        <v>0</v>
      </c>
      <c r="KKT160" s="358">
        <f t="shared" si="160"/>
        <v>0</v>
      </c>
      <c r="KKU160" s="358">
        <f t="shared" si="160"/>
        <v>0</v>
      </c>
      <c r="KKV160" s="358">
        <f t="shared" si="160"/>
        <v>0</v>
      </c>
      <c r="KKW160" s="358">
        <f t="shared" si="160"/>
        <v>0</v>
      </c>
      <c r="KKX160" s="358">
        <f t="shared" si="160"/>
        <v>0</v>
      </c>
      <c r="KKY160" s="358">
        <f t="shared" si="160"/>
        <v>0</v>
      </c>
      <c r="KKZ160" s="358">
        <f t="shared" si="160"/>
        <v>0</v>
      </c>
      <c r="KLA160" s="358">
        <f t="shared" si="160"/>
        <v>0</v>
      </c>
      <c r="KLB160" s="358">
        <f t="shared" si="160"/>
        <v>0</v>
      </c>
      <c r="KLC160" s="358">
        <f t="shared" si="160"/>
        <v>0</v>
      </c>
      <c r="KLD160" s="358">
        <f t="shared" si="160"/>
        <v>0</v>
      </c>
      <c r="KLE160" s="358">
        <f t="shared" si="160"/>
        <v>0</v>
      </c>
      <c r="KLF160" s="358">
        <f t="shared" ref="KLF160:KNQ160" si="161">KLF145*$H$83</f>
        <v>0</v>
      </c>
      <c r="KLG160" s="358">
        <f t="shared" si="161"/>
        <v>0</v>
      </c>
      <c r="KLH160" s="358">
        <f t="shared" si="161"/>
        <v>0</v>
      </c>
      <c r="KLI160" s="358">
        <f t="shared" si="161"/>
        <v>0</v>
      </c>
      <c r="KLJ160" s="358">
        <f t="shared" si="161"/>
        <v>0</v>
      </c>
      <c r="KLK160" s="358">
        <f t="shared" si="161"/>
        <v>0</v>
      </c>
      <c r="KLL160" s="358">
        <f t="shared" si="161"/>
        <v>0</v>
      </c>
      <c r="KLM160" s="358">
        <f t="shared" si="161"/>
        <v>0</v>
      </c>
      <c r="KLN160" s="358">
        <f t="shared" si="161"/>
        <v>0</v>
      </c>
      <c r="KLO160" s="358">
        <f t="shared" si="161"/>
        <v>0</v>
      </c>
      <c r="KLP160" s="358">
        <f t="shared" si="161"/>
        <v>0</v>
      </c>
      <c r="KLQ160" s="358">
        <f t="shared" si="161"/>
        <v>0</v>
      </c>
      <c r="KLR160" s="358">
        <f t="shared" si="161"/>
        <v>0</v>
      </c>
      <c r="KLS160" s="358">
        <f t="shared" si="161"/>
        <v>0</v>
      </c>
      <c r="KLT160" s="358">
        <f t="shared" si="161"/>
        <v>0</v>
      </c>
      <c r="KLU160" s="358">
        <f t="shared" si="161"/>
        <v>0</v>
      </c>
      <c r="KLV160" s="358">
        <f t="shared" si="161"/>
        <v>0</v>
      </c>
      <c r="KLW160" s="358">
        <f t="shared" si="161"/>
        <v>0</v>
      </c>
      <c r="KLX160" s="358">
        <f t="shared" si="161"/>
        <v>0</v>
      </c>
      <c r="KLY160" s="358">
        <f t="shared" si="161"/>
        <v>0</v>
      </c>
      <c r="KLZ160" s="358">
        <f t="shared" si="161"/>
        <v>0</v>
      </c>
      <c r="KMA160" s="358">
        <f t="shared" si="161"/>
        <v>0</v>
      </c>
      <c r="KMB160" s="358">
        <f t="shared" si="161"/>
        <v>0</v>
      </c>
      <c r="KMC160" s="358">
        <f t="shared" si="161"/>
        <v>0</v>
      </c>
      <c r="KMD160" s="358">
        <f t="shared" si="161"/>
        <v>0</v>
      </c>
      <c r="KME160" s="358">
        <f t="shared" si="161"/>
        <v>0</v>
      </c>
      <c r="KMF160" s="358">
        <f t="shared" si="161"/>
        <v>0</v>
      </c>
      <c r="KMG160" s="358">
        <f t="shared" si="161"/>
        <v>0</v>
      </c>
      <c r="KMH160" s="358">
        <f t="shared" si="161"/>
        <v>0</v>
      </c>
      <c r="KMI160" s="358">
        <f t="shared" si="161"/>
        <v>0</v>
      </c>
      <c r="KMJ160" s="358">
        <f t="shared" si="161"/>
        <v>0</v>
      </c>
      <c r="KMK160" s="358">
        <f t="shared" si="161"/>
        <v>0</v>
      </c>
      <c r="KML160" s="358">
        <f t="shared" si="161"/>
        <v>0</v>
      </c>
      <c r="KMM160" s="358">
        <f t="shared" si="161"/>
        <v>0</v>
      </c>
      <c r="KMN160" s="358">
        <f t="shared" si="161"/>
        <v>0</v>
      </c>
      <c r="KMO160" s="358">
        <f t="shared" si="161"/>
        <v>0</v>
      </c>
      <c r="KMP160" s="358">
        <f t="shared" si="161"/>
        <v>0</v>
      </c>
      <c r="KMQ160" s="358">
        <f t="shared" si="161"/>
        <v>0</v>
      </c>
      <c r="KMR160" s="358">
        <f t="shared" si="161"/>
        <v>0</v>
      </c>
      <c r="KMS160" s="358">
        <f t="shared" si="161"/>
        <v>0</v>
      </c>
      <c r="KMT160" s="358">
        <f t="shared" si="161"/>
        <v>0</v>
      </c>
      <c r="KMU160" s="358">
        <f t="shared" si="161"/>
        <v>0</v>
      </c>
      <c r="KMV160" s="358">
        <f t="shared" si="161"/>
        <v>0</v>
      </c>
      <c r="KMW160" s="358">
        <f t="shared" si="161"/>
        <v>0</v>
      </c>
      <c r="KMX160" s="358">
        <f t="shared" si="161"/>
        <v>0</v>
      </c>
      <c r="KMY160" s="358">
        <f t="shared" si="161"/>
        <v>0</v>
      </c>
      <c r="KMZ160" s="358">
        <f t="shared" si="161"/>
        <v>0</v>
      </c>
      <c r="KNA160" s="358">
        <f t="shared" si="161"/>
        <v>0</v>
      </c>
      <c r="KNB160" s="358">
        <f t="shared" si="161"/>
        <v>0</v>
      </c>
      <c r="KNC160" s="358">
        <f t="shared" si="161"/>
        <v>0</v>
      </c>
      <c r="KND160" s="358">
        <f t="shared" si="161"/>
        <v>0</v>
      </c>
      <c r="KNE160" s="358">
        <f t="shared" si="161"/>
        <v>0</v>
      </c>
      <c r="KNF160" s="358">
        <f t="shared" si="161"/>
        <v>0</v>
      </c>
      <c r="KNG160" s="358">
        <f t="shared" si="161"/>
        <v>0</v>
      </c>
      <c r="KNH160" s="358">
        <f t="shared" si="161"/>
        <v>0</v>
      </c>
      <c r="KNI160" s="358">
        <f t="shared" si="161"/>
        <v>0</v>
      </c>
      <c r="KNJ160" s="358">
        <f t="shared" si="161"/>
        <v>0</v>
      </c>
      <c r="KNK160" s="358">
        <f t="shared" si="161"/>
        <v>0</v>
      </c>
      <c r="KNL160" s="358">
        <f t="shared" si="161"/>
        <v>0</v>
      </c>
      <c r="KNM160" s="358">
        <f t="shared" si="161"/>
        <v>0</v>
      </c>
      <c r="KNN160" s="358">
        <f t="shared" si="161"/>
        <v>0</v>
      </c>
      <c r="KNO160" s="358">
        <f t="shared" si="161"/>
        <v>0</v>
      </c>
      <c r="KNP160" s="358">
        <f t="shared" si="161"/>
        <v>0</v>
      </c>
      <c r="KNQ160" s="358">
        <f t="shared" si="161"/>
        <v>0</v>
      </c>
      <c r="KNR160" s="358">
        <f t="shared" ref="KNR160:KQC160" si="162">KNR145*$H$83</f>
        <v>0</v>
      </c>
      <c r="KNS160" s="358">
        <f t="shared" si="162"/>
        <v>0</v>
      </c>
      <c r="KNT160" s="358">
        <f t="shared" si="162"/>
        <v>0</v>
      </c>
      <c r="KNU160" s="358">
        <f t="shared" si="162"/>
        <v>0</v>
      </c>
      <c r="KNV160" s="358">
        <f t="shared" si="162"/>
        <v>0</v>
      </c>
      <c r="KNW160" s="358">
        <f t="shared" si="162"/>
        <v>0</v>
      </c>
      <c r="KNX160" s="358">
        <f t="shared" si="162"/>
        <v>0</v>
      </c>
      <c r="KNY160" s="358">
        <f t="shared" si="162"/>
        <v>0</v>
      </c>
      <c r="KNZ160" s="358">
        <f t="shared" si="162"/>
        <v>0</v>
      </c>
      <c r="KOA160" s="358">
        <f t="shared" si="162"/>
        <v>0</v>
      </c>
      <c r="KOB160" s="358">
        <f t="shared" si="162"/>
        <v>0</v>
      </c>
      <c r="KOC160" s="358">
        <f t="shared" si="162"/>
        <v>0</v>
      </c>
      <c r="KOD160" s="358">
        <f t="shared" si="162"/>
        <v>0</v>
      </c>
      <c r="KOE160" s="358">
        <f t="shared" si="162"/>
        <v>0</v>
      </c>
      <c r="KOF160" s="358">
        <f t="shared" si="162"/>
        <v>0</v>
      </c>
      <c r="KOG160" s="358">
        <f t="shared" si="162"/>
        <v>0</v>
      </c>
      <c r="KOH160" s="358">
        <f t="shared" si="162"/>
        <v>0</v>
      </c>
      <c r="KOI160" s="358">
        <f t="shared" si="162"/>
        <v>0</v>
      </c>
      <c r="KOJ160" s="358">
        <f t="shared" si="162"/>
        <v>0</v>
      </c>
      <c r="KOK160" s="358">
        <f t="shared" si="162"/>
        <v>0</v>
      </c>
      <c r="KOL160" s="358">
        <f t="shared" si="162"/>
        <v>0</v>
      </c>
      <c r="KOM160" s="358">
        <f t="shared" si="162"/>
        <v>0</v>
      </c>
      <c r="KON160" s="358">
        <f t="shared" si="162"/>
        <v>0</v>
      </c>
      <c r="KOO160" s="358">
        <f t="shared" si="162"/>
        <v>0</v>
      </c>
      <c r="KOP160" s="358">
        <f t="shared" si="162"/>
        <v>0</v>
      </c>
      <c r="KOQ160" s="358">
        <f t="shared" si="162"/>
        <v>0</v>
      </c>
      <c r="KOR160" s="358">
        <f t="shared" si="162"/>
        <v>0</v>
      </c>
      <c r="KOS160" s="358">
        <f t="shared" si="162"/>
        <v>0</v>
      </c>
      <c r="KOT160" s="358">
        <f t="shared" si="162"/>
        <v>0</v>
      </c>
      <c r="KOU160" s="358">
        <f t="shared" si="162"/>
        <v>0</v>
      </c>
      <c r="KOV160" s="358">
        <f t="shared" si="162"/>
        <v>0</v>
      </c>
      <c r="KOW160" s="358">
        <f t="shared" si="162"/>
        <v>0</v>
      </c>
      <c r="KOX160" s="358">
        <f t="shared" si="162"/>
        <v>0</v>
      </c>
      <c r="KOY160" s="358">
        <f t="shared" si="162"/>
        <v>0</v>
      </c>
      <c r="KOZ160" s="358">
        <f t="shared" si="162"/>
        <v>0</v>
      </c>
      <c r="KPA160" s="358">
        <f t="shared" si="162"/>
        <v>0</v>
      </c>
      <c r="KPB160" s="358">
        <f t="shared" si="162"/>
        <v>0</v>
      </c>
      <c r="KPC160" s="358">
        <f t="shared" si="162"/>
        <v>0</v>
      </c>
      <c r="KPD160" s="358">
        <f t="shared" si="162"/>
        <v>0</v>
      </c>
      <c r="KPE160" s="358">
        <f t="shared" si="162"/>
        <v>0</v>
      </c>
      <c r="KPF160" s="358">
        <f t="shared" si="162"/>
        <v>0</v>
      </c>
      <c r="KPG160" s="358">
        <f t="shared" si="162"/>
        <v>0</v>
      </c>
      <c r="KPH160" s="358">
        <f t="shared" si="162"/>
        <v>0</v>
      </c>
      <c r="KPI160" s="358">
        <f t="shared" si="162"/>
        <v>0</v>
      </c>
      <c r="KPJ160" s="358">
        <f t="shared" si="162"/>
        <v>0</v>
      </c>
      <c r="KPK160" s="358">
        <f t="shared" si="162"/>
        <v>0</v>
      </c>
      <c r="KPL160" s="358">
        <f t="shared" si="162"/>
        <v>0</v>
      </c>
      <c r="KPM160" s="358">
        <f t="shared" si="162"/>
        <v>0</v>
      </c>
      <c r="KPN160" s="358">
        <f t="shared" si="162"/>
        <v>0</v>
      </c>
      <c r="KPO160" s="358">
        <f t="shared" si="162"/>
        <v>0</v>
      </c>
      <c r="KPP160" s="358">
        <f t="shared" si="162"/>
        <v>0</v>
      </c>
      <c r="KPQ160" s="358">
        <f t="shared" si="162"/>
        <v>0</v>
      </c>
      <c r="KPR160" s="358">
        <f t="shared" si="162"/>
        <v>0</v>
      </c>
      <c r="KPS160" s="358">
        <f t="shared" si="162"/>
        <v>0</v>
      </c>
      <c r="KPT160" s="358">
        <f t="shared" si="162"/>
        <v>0</v>
      </c>
      <c r="KPU160" s="358">
        <f t="shared" si="162"/>
        <v>0</v>
      </c>
      <c r="KPV160" s="358">
        <f t="shared" si="162"/>
        <v>0</v>
      </c>
      <c r="KPW160" s="358">
        <f t="shared" si="162"/>
        <v>0</v>
      </c>
      <c r="KPX160" s="358">
        <f t="shared" si="162"/>
        <v>0</v>
      </c>
      <c r="KPY160" s="358">
        <f t="shared" si="162"/>
        <v>0</v>
      </c>
      <c r="KPZ160" s="358">
        <f t="shared" si="162"/>
        <v>0</v>
      </c>
      <c r="KQA160" s="358">
        <f t="shared" si="162"/>
        <v>0</v>
      </c>
      <c r="KQB160" s="358">
        <f t="shared" si="162"/>
        <v>0</v>
      </c>
      <c r="KQC160" s="358">
        <f t="shared" si="162"/>
        <v>0</v>
      </c>
      <c r="KQD160" s="358">
        <f t="shared" ref="KQD160:KSO160" si="163">KQD145*$H$83</f>
        <v>0</v>
      </c>
      <c r="KQE160" s="358">
        <f t="shared" si="163"/>
        <v>0</v>
      </c>
      <c r="KQF160" s="358">
        <f t="shared" si="163"/>
        <v>0</v>
      </c>
      <c r="KQG160" s="358">
        <f t="shared" si="163"/>
        <v>0</v>
      </c>
      <c r="KQH160" s="358">
        <f t="shared" si="163"/>
        <v>0</v>
      </c>
      <c r="KQI160" s="358">
        <f t="shared" si="163"/>
        <v>0</v>
      </c>
      <c r="KQJ160" s="358">
        <f t="shared" si="163"/>
        <v>0</v>
      </c>
      <c r="KQK160" s="358">
        <f t="shared" si="163"/>
        <v>0</v>
      </c>
      <c r="KQL160" s="358">
        <f t="shared" si="163"/>
        <v>0</v>
      </c>
      <c r="KQM160" s="358">
        <f t="shared" si="163"/>
        <v>0</v>
      </c>
      <c r="KQN160" s="358">
        <f t="shared" si="163"/>
        <v>0</v>
      </c>
      <c r="KQO160" s="358">
        <f t="shared" si="163"/>
        <v>0</v>
      </c>
      <c r="KQP160" s="358">
        <f t="shared" si="163"/>
        <v>0</v>
      </c>
      <c r="KQQ160" s="358">
        <f t="shared" si="163"/>
        <v>0</v>
      </c>
      <c r="KQR160" s="358">
        <f t="shared" si="163"/>
        <v>0</v>
      </c>
      <c r="KQS160" s="358">
        <f t="shared" si="163"/>
        <v>0</v>
      </c>
      <c r="KQT160" s="358">
        <f t="shared" si="163"/>
        <v>0</v>
      </c>
      <c r="KQU160" s="358">
        <f t="shared" si="163"/>
        <v>0</v>
      </c>
      <c r="KQV160" s="358">
        <f t="shared" si="163"/>
        <v>0</v>
      </c>
      <c r="KQW160" s="358">
        <f t="shared" si="163"/>
        <v>0</v>
      </c>
      <c r="KQX160" s="358">
        <f t="shared" si="163"/>
        <v>0</v>
      </c>
      <c r="KQY160" s="358">
        <f t="shared" si="163"/>
        <v>0</v>
      </c>
      <c r="KQZ160" s="358">
        <f t="shared" si="163"/>
        <v>0</v>
      </c>
      <c r="KRA160" s="358">
        <f t="shared" si="163"/>
        <v>0</v>
      </c>
      <c r="KRB160" s="358">
        <f t="shared" si="163"/>
        <v>0</v>
      </c>
      <c r="KRC160" s="358">
        <f t="shared" si="163"/>
        <v>0</v>
      </c>
      <c r="KRD160" s="358">
        <f t="shared" si="163"/>
        <v>0</v>
      </c>
      <c r="KRE160" s="358">
        <f t="shared" si="163"/>
        <v>0</v>
      </c>
      <c r="KRF160" s="358">
        <f t="shared" si="163"/>
        <v>0</v>
      </c>
      <c r="KRG160" s="358">
        <f t="shared" si="163"/>
        <v>0</v>
      </c>
      <c r="KRH160" s="358">
        <f t="shared" si="163"/>
        <v>0</v>
      </c>
      <c r="KRI160" s="358">
        <f t="shared" si="163"/>
        <v>0</v>
      </c>
      <c r="KRJ160" s="358">
        <f t="shared" si="163"/>
        <v>0</v>
      </c>
      <c r="KRK160" s="358">
        <f t="shared" si="163"/>
        <v>0</v>
      </c>
      <c r="KRL160" s="358">
        <f t="shared" si="163"/>
        <v>0</v>
      </c>
      <c r="KRM160" s="358">
        <f t="shared" si="163"/>
        <v>0</v>
      </c>
      <c r="KRN160" s="358">
        <f t="shared" si="163"/>
        <v>0</v>
      </c>
      <c r="KRO160" s="358">
        <f t="shared" si="163"/>
        <v>0</v>
      </c>
      <c r="KRP160" s="358">
        <f t="shared" si="163"/>
        <v>0</v>
      </c>
      <c r="KRQ160" s="358">
        <f t="shared" si="163"/>
        <v>0</v>
      </c>
      <c r="KRR160" s="358">
        <f t="shared" si="163"/>
        <v>0</v>
      </c>
      <c r="KRS160" s="358">
        <f t="shared" si="163"/>
        <v>0</v>
      </c>
      <c r="KRT160" s="358">
        <f t="shared" si="163"/>
        <v>0</v>
      </c>
      <c r="KRU160" s="358">
        <f t="shared" si="163"/>
        <v>0</v>
      </c>
      <c r="KRV160" s="358">
        <f t="shared" si="163"/>
        <v>0</v>
      </c>
      <c r="KRW160" s="358">
        <f t="shared" si="163"/>
        <v>0</v>
      </c>
      <c r="KRX160" s="358">
        <f t="shared" si="163"/>
        <v>0</v>
      </c>
      <c r="KRY160" s="358">
        <f t="shared" si="163"/>
        <v>0</v>
      </c>
      <c r="KRZ160" s="358">
        <f t="shared" si="163"/>
        <v>0</v>
      </c>
      <c r="KSA160" s="358">
        <f t="shared" si="163"/>
        <v>0</v>
      </c>
      <c r="KSB160" s="358">
        <f t="shared" si="163"/>
        <v>0</v>
      </c>
      <c r="KSC160" s="358">
        <f t="shared" si="163"/>
        <v>0</v>
      </c>
      <c r="KSD160" s="358">
        <f t="shared" si="163"/>
        <v>0</v>
      </c>
      <c r="KSE160" s="358">
        <f t="shared" si="163"/>
        <v>0</v>
      </c>
      <c r="KSF160" s="358">
        <f t="shared" si="163"/>
        <v>0</v>
      </c>
      <c r="KSG160" s="358">
        <f t="shared" si="163"/>
        <v>0</v>
      </c>
      <c r="KSH160" s="358">
        <f t="shared" si="163"/>
        <v>0</v>
      </c>
      <c r="KSI160" s="358">
        <f t="shared" si="163"/>
        <v>0</v>
      </c>
      <c r="KSJ160" s="358">
        <f t="shared" si="163"/>
        <v>0</v>
      </c>
      <c r="KSK160" s="358">
        <f t="shared" si="163"/>
        <v>0</v>
      </c>
      <c r="KSL160" s="358">
        <f t="shared" si="163"/>
        <v>0</v>
      </c>
      <c r="KSM160" s="358">
        <f t="shared" si="163"/>
        <v>0</v>
      </c>
      <c r="KSN160" s="358">
        <f t="shared" si="163"/>
        <v>0</v>
      </c>
      <c r="KSO160" s="358">
        <f t="shared" si="163"/>
        <v>0</v>
      </c>
      <c r="KSP160" s="358">
        <f t="shared" ref="KSP160:KVA160" si="164">KSP145*$H$83</f>
        <v>0</v>
      </c>
      <c r="KSQ160" s="358">
        <f t="shared" si="164"/>
        <v>0</v>
      </c>
      <c r="KSR160" s="358">
        <f t="shared" si="164"/>
        <v>0</v>
      </c>
      <c r="KSS160" s="358">
        <f t="shared" si="164"/>
        <v>0</v>
      </c>
      <c r="KST160" s="358">
        <f t="shared" si="164"/>
        <v>0</v>
      </c>
      <c r="KSU160" s="358">
        <f t="shared" si="164"/>
        <v>0</v>
      </c>
      <c r="KSV160" s="358">
        <f t="shared" si="164"/>
        <v>0</v>
      </c>
      <c r="KSW160" s="358">
        <f t="shared" si="164"/>
        <v>0</v>
      </c>
      <c r="KSX160" s="358">
        <f t="shared" si="164"/>
        <v>0</v>
      </c>
      <c r="KSY160" s="358">
        <f t="shared" si="164"/>
        <v>0</v>
      </c>
      <c r="KSZ160" s="358">
        <f t="shared" si="164"/>
        <v>0</v>
      </c>
      <c r="KTA160" s="358">
        <f t="shared" si="164"/>
        <v>0</v>
      </c>
      <c r="KTB160" s="358">
        <f t="shared" si="164"/>
        <v>0</v>
      </c>
      <c r="KTC160" s="358">
        <f t="shared" si="164"/>
        <v>0</v>
      </c>
      <c r="KTD160" s="358">
        <f t="shared" si="164"/>
        <v>0</v>
      </c>
      <c r="KTE160" s="358">
        <f t="shared" si="164"/>
        <v>0</v>
      </c>
      <c r="KTF160" s="358">
        <f t="shared" si="164"/>
        <v>0</v>
      </c>
      <c r="KTG160" s="358">
        <f t="shared" si="164"/>
        <v>0</v>
      </c>
      <c r="KTH160" s="358">
        <f t="shared" si="164"/>
        <v>0</v>
      </c>
      <c r="KTI160" s="358">
        <f t="shared" si="164"/>
        <v>0</v>
      </c>
      <c r="KTJ160" s="358">
        <f t="shared" si="164"/>
        <v>0</v>
      </c>
      <c r="KTK160" s="358">
        <f t="shared" si="164"/>
        <v>0</v>
      </c>
      <c r="KTL160" s="358">
        <f t="shared" si="164"/>
        <v>0</v>
      </c>
      <c r="KTM160" s="358">
        <f t="shared" si="164"/>
        <v>0</v>
      </c>
      <c r="KTN160" s="358">
        <f t="shared" si="164"/>
        <v>0</v>
      </c>
      <c r="KTO160" s="358">
        <f t="shared" si="164"/>
        <v>0</v>
      </c>
      <c r="KTP160" s="358">
        <f t="shared" si="164"/>
        <v>0</v>
      </c>
      <c r="KTQ160" s="358">
        <f t="shared" si="164"/>
        <v>0</v>
      </c>
      <c r="KTR160" s="358">
        <f t="shared" si="164"/>
        <v>0</v>
      </c>
      <c r="KTS160" s="358">
        <f t="shared" si="164"/>
        <v>0</v>
      </c>
      <c r="KTT160" s="358">
        <f t="shared" si="164"/>
        <v>0</v>
      </c>
      <c r="KTU160" s="358">
        <f t="shared" si="164"/>
        <v>0</v>
      </c>
      <c r="KTV160" s="358">
        <f t="shared" si="164"/>
        <v>0</v>
      </c>
      <c r="KTW160" s="358">
        <f t="shared" si="164"/>
        <v>0</v>
      </c>
      <c r="KTX160" s="358">
        <f t="shared" si="164"/>
        <v>0</v>
      </c>
      <c r="KTY160" s="358">
        <f t="shared" si="164"/>
        <v>0</v>
      </c>
      <c r="KTZ160" s="358">
        <f t="shared" si="164"/>
        <v>0</v>
      </c>
      <c r="KUA160" s="358">
        <f t="shared" si="164"/>
        <v>0</v>
      </c>
      <c r="KUB160" s="358">
        <f t="shared" si="164"/>
        <v>0</v>
      </c>
      <c r="KUC160" s="358">
        <f t="shared" si="164"/>
        <v>0</v>
      </c>
      <c r="KUD160" s="358">
        <f t="shared" si="164"/>
        <v>0</v>
      </c>
      <c r="KUE160" s="358">
        <f t="shared" si="164"/>
        <v>0</v>
      </c>
      <c r="KUF160" s="358">
        <f t="shared" si="164"/>
        <v>0</v>
      </c>
      <c r="KUG160" s="358">
        <f t="shared" si="164"/>
        <v>0</v>
      </c>
      <c r="KUH160" s="358">
        <f t="shared" si="164"/>
        <v>0</v>
      </c>
      <c r="KUI160" s="358">
        <f t="shared" si="164"/>
        <v>0</v>
      </c>
      <c r="KUJ160" s="358">
        <f t="shared" si="164"/>
        <v>0</v>
      </c>
      <c r="KUK160" s="358">
        <f t="shared" si="164"/>
        <v>0</v>
      </c>
      <c r="KUL160" s="358">
        <f t="shared" si="164"/>
        <v>0</v>
      </c>
      <c r="KUM160" s="358">
        <f t="shared" si="164"/>
        <v>0</v>
      </c>
      <c r="KUN160" s="358">
        <f t="shared" si="164"/>
        <v>0</v>
      </c>
      <c r="KUO160" s="358">
        <f t="shared" si="164"/>
        <v>0</v>
      </c>
      <c r="KUP160" s="358">
        <f t="shared" si="164"/>
        <v>0</v>
      </c>
      <c r="KUQ160" s="358">
        <f t="shared" si="164"/>
        <v>0</v>
      </c>
      <c r="KUR160" s="358">
        <f t="shared" si="164"/>
        <v>0</v>
      </c>
      <c r="KUS160" s="358">
        <f t="shared" si="164"/>
        <v>0</v>
      </c>
      <c r="KUT160" s="358">
        <f t="shared" si="164"/>
        <v>0</v>
      </c>
      <c r="KUU160" s="358">
        <f t="shared" si="164"/>
        <v>0</v>
      </c>
      <c r="KUV160" s="358">
        <f t="shared" si="164"/>
        <v>0</v>
      </c>
      <c r="KUW160" s="358">
        <f t="shared" si="164"/>
        <v>0</v>
      </c>
      <c r="KUX160" s="358">
        <f t="shared" si="164"/>
        <v>0</v>
      </c>
      <c r="KUY160" s="358">
        <f t="shared" si="164"/>
        <v>0</v>
      </c>
      <c r="KUZ160" s="358">
        <f t="shared" si="164"/>
        <v>0</v>
      </c>
      <c r="KVA160" s="358">
        <f t="shared" si="164"/>
        <v>0</v>
      </c>
      <c r="KVB160" s="358">
        <f t="shared" ref="KVB160:KXM160" si="165">KVB145*$H$83</f>
        <v>0</v>
      </c>
      <c r="KVC160" s="358">
        <f t="shared" si="165"/>
        <v>0</v>
      </c>
      <c r="KVD160" s="358">
        <f t="shared" si="165"/>
        <v>0</v>
      </c>
      <c r="KVE160" s="358">
        <f t="shared" si="165"/>
        <v>0</v>
      </c>
      <c r="KVF160" s="358">
        <f t="shared" si="165"/>
        <v>0</v>
      </c>
      <c r="KVG160" s="358">
        <f t="shared" si="165"/>
        <v>0</v>
      </c>
      <c r="KVH160" s="358">
        <f t="shared" si="165"/>
        <v>0</v>
      </c>
      <c r="KVI160" s="358">
        <f t="shared" si="165"/>
        <v>0</v>
      </c>
      <c r="KVJ160" s="358">
        <f t="shared" si="165"/>
        <v>0</v>
      </c>
      <c r="KVK160" s="358">
        <f t="shared" si="165"/>
        <v>0</v>
      </c>
      <c r="KVL160" s="358">
        <f t="shared" si="165"/>
        <v>0</v>
      </c>
      <c r="KVM160" s="358">
        <f t="shared" si="165"/>
        <v>0</v>
      </c>
      <c r="KVN160" s="358">
        <f t="shared" si="165"/>
        <v>0</v>
      </c>
      <c r="KVO160" s="358">
        <f t="shared" si="165"/>
        <v>0</v>
      </c>
      <c r="KVP160" s="358">
        <f t="shared" si="165"/>
        <v>0</v>
      </c>
      <c r="KVQ160" s="358">
        <f t="shared" si="165"/>
        <v>0</v>
      </c>
      <c r="KVR160" s="358">
        <f t="shared" si="165"/>
        <v>0</v>
      </c>
      <c r="KVS160" s="358">
        <f t="shared" si="165"/>
        <v>0</v>
      </c>
      <c r="KVT160" s="358">
        <f t="shared" si="165"/>
        <v>0</v>
      </c>
      <c r="KVU160" s="358">
        <f t="shared" si="165"/>
        <v>0</v>
      </c>
      <c r="KVV160" s="358">
        <f t="shared" si="165"/>
        <v>0</v>
      </c>
      <c r="KVW160" s="358">
        <f t="shared" si="165"/>
        <v>0</v>
      </c>
      <c r="KVX160" s="358">
        <f t="shared" si="165"/>
        <v>0</v>
      </c>
      <c r="KVY160" s="358">
        <f t="shared" si="165"/>
        <v>0</v>
      </c>
      <c r="KVZ160" s="358">
        <f t="shared" si="165"/>
        <v>0</v>
      </c>
      <c r="KWA160" s="358">
        <f t="shared" si="165"/>
        <v>0</v>
      </c>
      <c r="KWB160" s="358">
        <f t="shared" si="165"/>
        <v>0</v>
      </c>
      <c r="KWC160" s="358">
        <f t="shared" si="165"/>
        <v>0</v>
      </c>
      <c r="KWD160" s="358">
        <f t="shared" si="165"/>
        <v>0</v>
      </c>
      <c r="KWE160" s="358">
        <f t="shared" si="165"/>
        <v>0</v>
      </c>
      <c r="KWF160" s="358">
        <f t="shared" si="165"/>
        <v>0</v>
      </c>
      <c r="KWG160" s="358">
        <f t="shared" si="165"/>
        <v>0</v>
      </c>
      <c r="KWH160" s="358">
        <f t="shared" si="165"/>
        <v>0</v>
      </c>
      <c r="KWI160" s="358">
        <f t="shared" si="165"/>
        <v>0</v>
      </c>
      <c r="KWJ160" s="358">
        <f t="shared" si="165"/>
        <v>0</v>
      </c>
      <c r="KWK160" s="358">
        <f t="shared" si="165"/>
        <v>0</v>
      </c>
      <c r="KWL160" s="358">
        <f t="shared" si="165"/>
        <v>0</v>
      </c>
      <c r="KWM160" s="358">
        <f t="shared" si="165"/>
        <v>0</v>
      </c>
      <c r="KWN160" s="358">
        <f t="shared" si="165"/>
        <v>0</v>
      </c>
      <c r="KWO160" s="358">
        <f t="shared" si="165"/>
        <v>0</v>
      </c>
      <c r="KWP160" s="358">
        <f t="shared" si="165"/>
        <v>0</v>
      </c>
      <c r="KWQ160" s="358">
        <f t="shared" si="165"/>
        <v>0</v>
      </c>
      <c r="KWR160" s="358">
        <f t="shared" si="165"/>
        <v>0</v>
      </c>
      <c r="KWS160" s="358">
        <f t="shared" si="165"/>
        <v>0</v>
      </c>
      <c r="KWT160" s="358">
        <f t="shared" si="165"/>
        <v>0</v>
      </c>
      <c r="KWU160" s="358">
        <f t="shared" si="165"/>
        <v>0</v>
      </c>
      <c r="KWV160" s="358">
        <f t="shared" si="165"/>
        <v>0</v>
      </c>
      <c r="KWW160" s="358">
        <f t="shared" si="165"/>
        <v>0</v>
      </c>
      <c r="KWX160" s="358">
        <f t="shared" si="165"/>
        <v>0</v>
      </c>
      <c r="KWY160" s="358">
        <f t="shared" si="165"/>
        <v>0</v>
      </c>
      <c r="KWZ160" s="358">
        <f t="shared" si="165"/>
        <v>0</v>
      </c>
      <c r="KXA160" s="358">
        <f t="shared" si="165"/>
        <v>0</v>
      </c>
      <c r="KXB160" s="358">
        <f t="shared" si="165"/>
        <v>0</v>
      </c>
      <c r="KXC160" s="358">
        <f t="shared" si="165"/>
        <v>0</v>
      </c>
      <c r="KXD160" s="358">
        <f t="shared" si="165"/>
        <v>0</v>
      </c>
      <c r="KXE160" s="358">
        <f t="shared" si="165"/>
        <v>0</v>
      </c>
      <c r="KXF160" s="358">
        <f t="shared" si="165"/>
        <v>0</v>
      </c>
      <c r="KXG160" s="358">
        <f t="shared" si="165"/>
        <v>0</v>
      </c>
      <c r="KXH160" s="358">
        <f t="shared" si="165"/>
        <v>0</v>
      </c>
      <c r="KXI160" s="358">
        <f t="shared" si="165"/>
        <v>0</v>
      </c>
      <c r="KXJ160" s="358">
        <f t="shared" si="165"/>
        <v>0</v>
      </c>
      <c r="KXK160" s="358">
        <f t="shared" si="165"/>
        <v>0</v>
      </c>
      <c r="KXL160" s="358">
        <f t="shared" si="165"/>
        <v>0</v>
      </c>
      <c r="KXM160" s="358">
        <f t="shared" si="165"/>
        <v>0</v>
      </c>
      <c r="KXN160" s="358">
        <f t="shared" ref="KXN160:KZY160" si="166">KXN145*$H$83</f>
        <v>0</v>
      </c>
      <c r="KXO160" s="358">
        <f t="shared" si="166"/>
        <v>0</v>
      </c>
      <c r="KXP160" s="358">
        <f t="shared" si="166"/>
        <v>0</v>
      </c>
      <c r="KXQ160" s="358">
        <f t="shared" si="166"/>
        <v>0</v>
      </c>
      <c r="KXR160" s="358">
        <f t="shared" si="166"/>
        <v>0</v>
      </c>
      <c r="KXS160" s="358">
        <f t="shared" si="166"/>
        <v>0</v>
      </c>
      <c r="KXT160" s="358">
        <f t="shared" si="166"/>
        <v>0</v>
      </c>
      <c r="KXU160" s="358">
        <f t="shared" si="166"/>
        <v>0</v>
      </c>
      <c r="KXV160" s="358">
        <f t="shared" si="166"/>
        <v>0</v>
      </c>
      <c r="KXW160" s="358">
        <f t="shared" si="166"/>
        <v>0</v>
      </c>
      <c r="KXX160" s="358">
        <f t="shared" si="166"/>
        <v>0</v>
      </c>
      <c r="KXY160" s="358">
        <f t="shared" si="166"/>
        <v>0</v>
      </c>
      <c r="KXZ160" s="358">
        <f t="shared" si="166"/>
        <v>0</v>
      </c>
      <c r="KYA160" s="358">
        <f t="shared" si="166"/>
        <v>0</v>
      </c>
      <c r="KYB160" s="358">
        <f t="shared" si="166"/>
        <v>0</v>
      </c>
      <c r="KYC160" s="358">
        <f t="shared" si="166"/>
        <v>0</v>
      </c>
      <c r="KYD160" s="358">
        <f t="shared" si="166"/>
        <v>0</v>
      </c>
      <c r="KYE160" s="358">
        <f t="shared" si="166"/>
        <v>0</v>
      </c>
      <c r="KYF160" s="358">
        <f t="shared" si="166"/>
        <v>0</v>
      </c>
      <c r="KYG160" s="358">
        <f t="shared" si="166"/>
        <v>0</v>
      </c>
      <c r="KYH160" s="358">
        <f t="shared" si="166"/>
        <v>0</v>
      </c>
      <c r="KYI160" s="358">
        <f t="shared" si="166"/>
        <v>0</v>
      </c>
      <c r="KYJ160" s="358">
        <f t="shared" si="166"/>
        <v>0</v>
      </c>
      <c r="KYK160" s="358">
        <f t="shared" si="166"/>
        <v>0</v>
      </c>
      <c r="KYL160" s="358">
        <f t="shared" si="166"/>
        <v>0</v>
      </c>
      <c r="KYM160" s="358">
        <f t="shared" si="166"/>
        <v>0</v>
      </c>
      <c r="KYN160" s="358">
        <f t="shared" si="166"/>
        <v>0</v>
      </c>
      <c r="KYO160" s="358">
        <f t="shared" si="166"/>
        <v>0</v>
      </c>
      <c r="KYP160" s="358">
        <f t="shared" si="166"/>
        <v>0</v>
      </c>
      <c r="KYQ160" s="358">
        <f t="shared" si="166"/>
        <v>0</v>
      </c>
      <c r="KYR160" s="358">
        <f t="shared" si="166"/>
        <v>0</v>
      </c>
      <c r="KYS160" s="358">
        <f t="shared" si="166"/>
        <v>0</v>
      </c>
      <c r="KYT160" s="358">
        <f t="shared" si="166"/>
        <v>0</v>
      </c>
      <c r="KYU160" s="358">
        <f t="shared" si="166"/>
        <v>0</v>
      </c>
      <c r="KYV160" s="358">
        <f t="shared" si="166"/>
        <v>0</v>
      </c>
      <c r="KYW160" s="358">
        <f t="shared" si="166"/>
        <v>0</v>
      </c>
      <c r="KYX160" s="358">
        <f t="shared" si="166"/>
        <v>0</v>
      </c>
      <c r="KYY160" s="358">
        <f t="shared" si="166"/>
        <v>0</v>
      </c>
      <c r="KYZ160" s="358">
        <f t="shared" si="166"/>
        <v>0</v>
      </c>
      <c r="KZA160" s="358">
        <f t="shared" si="166"/>
        <v>0</v>
      </c>
      <c r="KZB160" s="358">
        <f t="shared" si="166"/>
        <v>0</v>
      </c>
      <c r="KZC160" s="358">
        <f t="shared" si="166"/>
        <v>0</v>
      </c>
      <c r="KZD160" s="358">
        <f t="shared" si="166"/>
        <v>0</v>
      </c>
      <c r="KZE160" s="358">
        <f t="shared" si="166"/>
        <v>0</v>
      </c>
      <c r="KZF160" s="358">
        <f t="shared" si="166"/>
        <v>0</v>
      </c>
      <c r="KZG160" s="358">
        <f t="shared" si="166"/>
        <v>0</v>
      </c>
      <c r="KZH160" s="358">
        <f t="shared" si="166"/>
        <v>0</v>
      </c>
      <c r="KZI160" s="358">
        <f t="shared" si="166"/>
        <v>0</v>
      </c>
      <c r="KZJ160" s="358">
        <f t="shared" si="166"/>
        <v>0</v>
      </c>
      <c r="KZK160" s="358">
        <f t="shared" si="166"/>
        <v>0</v>
      </c>
      <c r="KZL160" s="358">
        <f t="shared" si="166"/>
        <v>0</v>
      </c>
      <c r="KZM160" s="358">
        <f t="shared" si="166"/>
        <v>0</v>
      </c>
      <c r="KZN160" s="358">
        <f t="shared" si="166"/>
        <v>0</v>
      </c>
      <c r="KZO160" s="358">
        <f t="shared" si="166"/>
        <v>0</v>
      </c>
      <c r="KZP160" s="358">
        <f t="shared" si="166"/>
        <v>0</v>
      </c>
      <c r="KZQ160" s="358">
        <f t="shared" si="166"/>
        <v>0</v>
      </c>
      <c r="KZR160" s="358">
        <f t="shared" si="166"/>
        <v>0</v>
      </c>
      <c r="KZS160" s="358">
        <f t="shared" si="166"/>
        <v>0</v>
      </c>
      <c r="KZT160" s="358">
        <f t="shared" si="166"/>
        <v>0</v>
      </c>
      <c r="KZU160" s="358">
        <f t="shared" si="166"/>
        <v>0</v>
      </c>
      <c r="KZV160" s="358">
        <f t="shared" si="166"/>
        <v>0</v>
      </c>
      <c r="KZW160" s="358">
        <f t="shared" si="166"/>
        <v>0</v>
      </c>
      <c r="KZX160" s="358">
        <f t="shared" si="166"/>
        <v>0</v>
      </c>
      <c r="KZY160" s="358">
        <f t="shared" si="166"/>
        <v>0</v>
      </c>
      <c r="KZZ160" s="358">
        <f t="shared" ref="KZZ160:LCK160" si="167">KZZ145*$H$83</f>
        <v>0</v>
      </c>
      <c r="LAA160" s="358">
        <f t="shared" si="167"/>
        <v>0</v>
      </c>
      <c r="LAB160" s="358">
        <f t="shared" si="167"/>
        <v>0</v>
      </c>
      <c r="LAC160" s="358">
        <f t="shared" si="167"/>
        <v>0</v>
      </c>
      <c r="LAD160" s="358">
        <f t="shared" si="167"/>
        <v>0</v>
      </c>
      <c r="LAE160" s="358">
        <f t="shared" si="167"/>
        <v>0</v>
      </c>
      <c r="LAF160" s="358">
        <f t="shared" si="167"/>
        <v>0</v>
      </c>
      <c r="LAG160" s="358">
        <f t="shared" si="167"/>
        <v>0</v>
      </c>
      <c r="LAH160" s="358">
        <f t="shared" si="167"/>
        <v>0</v>
      </c>
      <c r="LAI160" s="358">
        <f t="shared" si="167"/>
        <v>0</v>
      </c>
      <c r="LAJ160" s="358">
        <f t="shared" si="167"/>
        <v>0</v>
      </c>
      <c r="LAK160" s="358">
        <f t="shared" si="167"/>
        <v>0</v>
      </c>
      <c r="LAL160" s="358">
        <f t="shared" si="167"/>
        <v>0</v>
      </c>
      <c r="LAM160" s="358">
        <f t="shared" si="167"/>
        <v>0</v>
      </c>
      <c r="LAN160" s="358">
        <f t="shared" si="167"/>
        <v>0</v>
      </c>
      <c r="LAO160" s="358">
        <f t="shared" si="167"/>
        <v>0</v>
      </c>
      <c r="LAP160" s="358">
        <f t="shared" si="167"/>
        <v>0</v>
      </c>
      <c r="LAQ160" s="358">
        <f t="shared" si="167"/>
        <v>0</v>
      </c>
      <c r="LAR160" s="358">
        <f t="shared" si="167"/>
        <v>0</v>
      </c>
      <c r="LAS160" s="358">
        <f t="shared" si="167"/>
        <v>0</v>
      </c>
      <c r="LAT160" s="358">
        <f t="shared" si="167"/>
        <v>0</v>
      </c>
      <c r="LAU160" s="358">
        <f t="shared" si="167"/>
        <v>0</v>
      </c>
      <c r="LAV160" s="358">
        <f t="shared" si="167"/>
        <v>0</v>
      </c>
      <c r="LAW160" s="358">
        <f t="shared" si="167"/>
        <v>0</v>
      </c>
      <c r="LAX160" s="358">
        <f t="shared" si="167"/>
        <v>0</v>
      </c>
      <c r="LAY160" s="358">
        <f t="shared" si="167"/>
        <v>0</v>
      </c>
      <c r="LAZ160" s="358">
        <f t="shared" si="167"/>
        <v>0</v>
      </c>
      <c r="LBA160" s="358">
        <f t="shared" si="167"/>
        <v>0</v>
      </c>
      <c r="LBB160" s="358">
        <f t="shared" si="167"/>
        <v>0</v>
      </c>
      <c r="LBC160" s="358">
        <f t="shared" si="167"/>
        <v>0</v>
      </c>
      <c r="LBD160" s="358">
        <f t="shared" si="167"/>
        <v>0</v>
      </c>
      <c r="LBE160" s="358">
        <f t="shared" si="167"/>
        <v>0</v>
      </c>
      <c r="LBF160" s="358">
        <f t="shared" si="167"/>
        <v>0</v>
      </c>
      <c r="LBG160" s="358">
        <f t="shared" si="167"/>
        <v>0</v>
      </c>
      <c r="LBH160" s="358">
        <f t="shared" si="167"/>
        <v>0</v>
      </c>
      <c r="LBI160" s="358">
        <f t="shared" si="167"/>
        <v>0</v>
      </c>
      <c r="LBJ160" s="358">
        <f t="shared" si="167"/>
        <v>0</v>
      </c>
      <c r="LBK160" s="358">
        <f t="shared" si="167"/>
        <v>0</v>
      </c>
      <c r="LBL160" s="358">
        <f t="shared" si="167"/>
        <v>0</v>
      </c>
      <c r="LBM160" s="358">
        <f t="shared" si="167"/>
        <v>0</v>
      </c>
      <c r="LBN160" s="358">
        <f t="shared" si="167"/>
        <v>0</v>
      </c>
      <c r="LBO160" s="358">
        <f t="shared" si="167"/>
        <v>0</v>
      </c>
      <c r="LBP160" s="358">
        <f t="shared" si="167"/>
        <v>0</v>
      </c>
      <c r="LBQ160" s="358">
        <f t="shared" si="167"/>
        <v>0</v>
      </c>
      <c r="LBR160" s="358">
        <f t="shared" si="167"/>
        <v>0</v>
      </c>
      <c r="LBS160" s="358">
        <f t="shared" si="167"/>
        <v>0</v>
      </c>
      <c r="LBT160" s="358">
        <f t="shared" si="167"/>
        <v>0</v>
      </c>
      <c r="LBU160" s="358">
        <f t="shared" si="167"/>
        <v>0</v>
      </c>
      <c r="LBV160" s="358">
        <f t="shared" si="167"/>
        <v>0</v>
      </c>
      <c r="LBW160" s="358">
        <f t="shared" si="167"/>
        <v>0</v>
      </c>
      <c r="LBX160" s="358">
        <f t="shared" si="167"/>
        <v>0</v>
      </c>
      <c r="LBY160" s="358">
        <f t="shared" si="167"/>
        <v>0</v>
      </c>
      <c r="LBZ160" s="358">
        <f t="shared" si="167"/>
        <v>0</v>
      </c>
      <c r="LCA160" s="358">
        <f t="shared" si="167"/>
        <v>0</v>
      </c>
      <c r="LCB160" s="358">
        <f t="shared" si="167"/>
        <v>0</v>
      </c>
      <c r="LCC160" s="358">
        <f t="shared" si="167"/>
        <v>0</v>
      </c>
      <c r="LCD160" s="358">
        <f t="shared" si="167"/>
        <v>0</v>
      </c>
      <c r="LCE160" s="358">
        <f t="shared" si="167"/>
        <v>0</v>
      </c>
      <c r="LCF160" s="358">
        <f t="shared" si="167"/>
        <v>0</v>
      </c>
      <c r="LCG160" s="358">
        <f t="shared" si="167"/>
        <v>0</v>
      </c>
      <c r="LCH160" s="358">
        <f t="shared" si="167"/>
        <v>0</v>
      </c>
      <c r="LCI160" s="358">
        <f t="shared" si="167"/>
        <v>0</v>
      </c>
      <c r="LCJ160" s="358">
        <f t="shared" si="167"/>
        <v>0</v>
      </c>
      <c r="LCK160" s="358">
        <f t="shared" si="167"/>
        <v>0</v>
      </c>
      <c r="LCL160" s="358">
        <f t="shared" ref="LCL160:LEW160" si="168">LCL145*$H$83</f>
        <v>0</v>
      </c>
      <c r="LCM160" s="358">
        <f t="shared" si="168"/>
        <v>0</v>
      </c>
      <c r="LCN160" s="358">
        <f t="shared" si="168"/>
        <v>0</v>
      </c>
      <c r="LCO160" s="358">
        <f t="shared" si="168"/>
        <v>0</v>
      </c>
      <c r="LCP160" s="358">
        <f t="shared" si="168"/>
        <v>0</v>
      </c>
      <c r="LCQ160" s="358">
        <f t="shared" si="168"/>
        <v>0</v>
      </c>
      <c r="LCR160" s="358">
        <f t="shared" si="168"/>
        <v>0</v>
      </c>
      <c r="LCS160" s="358">
        <f t="shared" si="168"/>
        <v>0</v>
      </c>
      <c r="LCT160" s="358">
        <f t="shared" si="168"/>
        <v>0</v>
      </c>
      <c r="LCU160" s="358">
        <f t="shared" si="168"/>
        <v>0</v>
      </c>
      <c r="LCV160" s="358">
        <f t="shared" si="168"/>
        <v>0</v>
      </c>
      <c r="LCW160" s="358">
        <f t="shared" si="168"/>
        <v>0</v>
      </c>
      <c r="LCX160" s="358">
        <f t="shared" si="168"/>
        <v>0</v>
      </c>
      <c r="LCY160" s="358">
        <f t="shared" si="168"/>
        <v>0</v>
      </c>
      <c r="LCZ160" s="358">
        <f t="shared" si="168"/>
        <v>0</v>
      </c>
      <c r="LDA160" s="358">
        <f t="shared" si="168"/>
        <v>0</v>
      </c>
      <c r="LDB160" s="358">
        <f t="shared" si="168"/>
        <v>0</v>
      </c>
      <c r="LDC160" s="358">
        <f t="shared" si="168"/>
        <v>0</v>
      </c>
      <c r="LDD160" s="358">
        <f t="shared" si="168"/>
        <v>0</v>
      </c>
      <c r="LDE160" s="358">
        <f t="shared" si="168"/>
        <v>0</v>
      </c>
      <c r="LDF160" s="358">
        <f t="shared" si="168"/>
        <v>0</v>
      </c>
      <c r="LDG160" s="358">
        <f t="shared" si="168"/>
        <v>0</v>
      </c>
      <c r="LDH160" s="358">
        <f t="shared" si="168"/>
        <v>0</v>
      </c>
      <c r="LDI160" s="358">
        <f t="shared" si="168"/>
        <v>0</v>
      </c>
      <c r="LDJ160" s="358">
        <f t="shared" si="168"/>
        <v>0</v>
      </c>
      <c r="LDK160" s="358">
        <f t="shared" si="168"/>
        <v>0</v>
      </c>
      <c r="LDL160" s="358">
        <f t="shared" si="168"/>
        <v>0</v>
      </c>
      <c r="LDM160" s="358">
        <f t="shared" si="168"/>
        <v>0</v>
      </c>
      <c r="LDN160" s="358">
        <f t="shared" si="168"/>
        <v>0</v>
      </c>
      <c r="LDO160" s="358">
        <f t="shared" si="168"/>
        <v>0</v>
      </c>
      <c r="LDP160" s="358">
        <f t="shared" si="168"/>
        <v>0</v>
      </c>
      <c r="LDQ160" s="358">
        <f t="shared" si="168"/>
        <v>0</v>
      </c>
      <c r="LDR160" s="358">
        <f t="shared" si="168"/>
        <v>0</v>
      </c>
      <c r="LDS160" s="358">
        <f t="shared" si="168"/>
        <v>0</v>
      </c>
      <c r="LDT160" s="358">
        <f t="shared" si="168"/>
        <v>0</v>
      </c>
      <c r="LDU160" s="358">
        <f t="shared" si="168"/>
        <v>0</v>
      </c>
      <c r="LDV160" s="358">
        <f t="shared" si="168"/>
        <v>0</v>
      </c>
      <c r="LDW160" s="358">
        <f t="shared" si="168"/>
        <v>0</v>
      </c>
      <c r="LDX160" s="358">
        <f t="shared" si="168"/>
        <v>0</v>
      </c>
      <c r="LDY160" s="358">
        <f t="shared" si="168"/>
        <v>0</v>
      </c>
      <c r="LDZ160" s="358">
        <f t="shared" si="168"/>
        <v>0</v>
      </c>
      <c r="LEA160" s="358">
        <f t="shared" si="168"/>
        <v>0</v>
      </c>
      <c r="LEB160" s="358">
        <f t="shared" si="168"/>
        <v>0</v>
      </c>
      <c r="LEC160" s="358">
        <f t="shared" si="168"/>
        <v>0</v>
      </c>
      <c r="LED160" s="358">
        <f t="shared" si="168"/>
        <v>0</v>
      </c>
      <c r="LEE160" s="358">
        <f t="shared" si="168"/>
        <v>0</v>
      </c>
      <c r="LEF160" s="358">
        <f t="shared" si="168"/>
        <v>0</v>
      </c>
      <c r="LEG160" s="358">
        <f t="shared" si="168"/>
        <v>0</v>
      </c>
      <c r="LEH160" s="358">
        <f t="shared" si="168"/>
        <v>0</v>
      </c>
      <c r="LEI160" s="358">
        <f t="shared" si="168"/>
        <v>0</v>
      </c>
      <c r="LEJ160" s="358">
        <f t="shared" si="168"/>
        <v>0</v>
      </c>
      <c r="LEK160" s="358">
        <f t="shared" si="168"/>
        <v>0</v>
      </c>
      <c r="LEL160" s="358">
        <f t="shared" si="168"/>
        <v>0</v>
      </c>
      <c r="LEM160" s="358">
        <f t="shared" si="168"/>
        <v>0</v>
      </c>
      <c r="LEN160" s="358">
        <f t="shared" si="168"/>
        <v>0</v>
      </c>
      <c r="LEO160" s="358">
        <f t="shared" si="168"/>
        <v>0</v>
      </c>
      <c r="LEP160" s="358">
        <f t="shared" si="168"/>
        <v>0</v>
      </c>
      <c r="LEQ160" s="358">
        <f t="shared" si="168"/>
        <v>0</v>
      </c>
      <c r="LER160" s="358">
        <f t="shared" si="168"/>
        <v>0</v>
      </c>
      <c r="LES160" s="358">
        <f t="shared" si="168"/>
        <v>0</v>
      </c>
      <c r="LET160" s="358">
        <f t="shared" si="168"/>
        <v>0</v>
      </c>
      <c r="LEU160" s="358">
        <f t="shared" si="168"/>
        <v>0</v>
      </c>
      <c r="LEV160" s="358">
        <f t="shared" si="168"/>
        <v>0</v>
      </c>
      <c r="LEW160" s="358">
        <f t="shared" si="168"/>
        <v>0</v>
      </c>
      <c r="LEX160" s="358">
        <f t="shared" ref="LEX160:LHI160" si="169">LEX145*$H$83</f>
        <v>0</v>
      </c>
      <c r="LEY160" s="358">
        <f t="shared" si="169"/>
        <v>0</v>
      </c>
      <c r="LEZ160" s="358">
        <f t="shared" si="169"/>
        <v>0</v>
      </c>
      <c r="LFA160" s="358">
        <f t="shared" si="169"/>
        <v>0</v>
      </c>
      <c r="LFB160" s="358">
        <f t="shared" si="169"/>
        <v>0</v>
      </c>
      <c r="LFC160" s="358">
        <f t="shared" si="169"/>
        <v>0</v>
      </c>
      <c r="LFD160" s="358">
        <f t="shared" si="169"/>
        <v>0</v>
      </c>
      <c r="LFE160" s="358">
        <f t="shared" si="169"/>
        <v>0</v>
      </c>
      <c r="LFF160" s="358">
        <f t="shared" si="169"/>
        <v>0</v>
      </c>
      <c r="LFG160" s="358">
        <f t="shared" si="169"/>
        <v>0</v>
      </c>
      <c r="LFH160" s="358">
        <f t="shared" si="169"/>
        <v>0</v>
      </c>
      <c r="LFI160" s="358">
        <f t="shared" si="169"/>
        <v>0</v>
      </c>
      <c r="LFJ160" s="358">
        <f t="shared" si="169"/>
        <v>0</v>
      </c>
      <c r="LFK160" s="358">
        <f t="shared" si="169"/>
        <v>0</v>
      </c>
      <c r="LFL160" s="358">
        <f t="shared" si="169"/>
        <v>0</v>
      </c>
      <c r="LFM160" s="358">
        <f t="shared" si="169"/>
        <v>0</v>
      </c>
      <c r="LFN160" s="358">
        <f t="shared" si="169"/>
        <v>0</v>
      </c>
      <c r="LFO160" s="358">
        <f t="shared" si="169"/>
        <v>0</v>
      </c>
      <c r="LFP160" s="358">
        <f t="shared" si="169"/>
        <v>0</v>
      </c>
      <c r="LFQ160" s="358">
        <f t="shared" si="169"/>
        <v>0</v>
      </c>
      <c r="LFR160" s="358">
        <f t="shared" si="169"/>
        <v>0</v>
      </c>
      <c r="LFS160" s="358">
        <f t="shared" si="169"/>
        <v>0</v>
      </c>
      <c r="LFT160" s="358">
        <f t="shared" si="169"/>
        <v>0</v>
      </c>
      <c r="LFU160" s="358">
        <f t="shared" si="169"/>
        <v>0</v>
      </c>
      <c r="LFV160" s="358">
        <f t="shared" si="169"/>
        <v>0</v>
      </c>
      <c r="LFW160" s="358">
        <f t="shared" si="169"/>
        <v>0</v>
      </c>
      <c r="LFX160" s="358">
        <f t="shared" si="169"/>
        <v>0</v>
      </c>
      <c r="LFY160" s="358">
        <f t="shared" si="169"/>
        <v>0</v>
      </c>
      <c r="LFZ160" s="358">
        <f t="shared" si="169"/>
        <v>0</v>
      </c>
      <c r="LGA160" s="358">
        <f t="shared" si="169"/>
        <v>0</v>
      </c>
      <c r="LGB160" s="358">
        <f t="shared" si="169"/>
        <v>0</v>
      </c>
      <c r="LGC160" s="358">
        <f t="shared" si="169"/>
        <v>0</v>
      </c>
      <c r="LGD160" s="358">
        <f t="shared" si="169"/>
        <v>0</v>
      </c>
      <c r="LGE160" s="358">
        <f t="shared" si="169"/>
        <v>0</v>
      </c>
      <c r="LGF160" s="358">
        <f t="shared" si="169"/>
        <v>0</v>
      </c>
      <c r="LGG160" s="358">
        <f t="shared" si="169"/>
        <v>0</v>
      </c>
      <c r="LGH160" s="358">
        <f t="shared" si="169"/>
        <v>0</v>
      </c>
      <c r="LGI160" s="358">
        <f t="shared" si="169"/>
        <v>0</v>
      </c>
      <c r="LGJ160" s="358">
        <f t="shared" si="169"/>
        <v>0</v>
      </c>
      <c r="LGK160" s="358">
        <f t="shared" si="169"/>
        <v>0</v>
      </c>
      <c r="LGL160" s="358">
        <f t="shared" si="169"/>
        <v>0</v>
      </c>
      <c r="LGM160" s="358">
        <f t="shared" si="169"/>
        <v>0</v>
      </c>
      <c r="LGN160" s="358">
        <f t="shared" si="169"/>
        <v>0</v>
      </c>
      <c r="LGO160" s="358">
        <f t="shared" si="169"/>
        <v>0</v>
      </c>
      <c r="LGP160" s="358">
        <f t="shared" si="169"/>
        <v>0</v>
      </c>
      <c r="LGQ160" s="358">
        <f t="shared" si="169"/>
        <v>0</v>
      </c>
      <c r="LGR160" s="358">
        <f t="shared" si="169"/>
        <v>0</v>
      </c>
      <c r="LGS160" s="358">
        <f t="shared" si="169"/>
        <v>0</v>
      </c>
      <c r="LGT160" s="358">
        <f t="shared" si="169"/>
        <v>0</v>
      </c>
      <c r="LGU160" s="358">
        <f t="shared" si="169"/>
        <v>0</v>
      </c>
      <c r="LGV160" s="358">
        <f t="shared" si="169"/>
        <v>0</v>
      </c>
      <c r="LGW160" s="358">
        <f t="shared" si="169"/>
        <v>0</v>
      </c>
      <c r="LGX160" s="358">
        <f t="shared" si="169"/>
        <v>0</v>
      </c>
      <c r="LGY160" s="358">
        <f t="shared" si="169"/>
        <v>0</v>
      </c>
      <c r="LGZ160" s="358">
        <f t="shared" si="169"/>
        <v>0</v>
      </c>
      <c r="LHA160" s="358">
        <f t="shared" si="169"/>
        <v>0</v>
      </c>
      <c r="LHB160" s="358">
        <f t="shared" si="169"/>
        <v>0</v>
      </c>
      <c r="LHC160" s="358">
        <f t="shared" si="169"/>
        <v>0</v>
      </c>
      <c r="LHD160" s="358">
        <f t="shared" si="169"/>
        <v>0</v>
      </c>
      <c r="LHE160" s="358">
        <f t="shared" si="169"/>
        <v>0</v>
      </c>
      <c r="LHF160" s="358">
        <f t="shared" si="169"/>
        <v>0</v>
      </c>
      <c r="LHG160" s="358">
        <f t="shared" si="169"/>
        <v>0</v>
      </c>
      <c r="LHH160" s="358">
        <f t="shared" si="169"/>
        <v>0</v>
      </c>
      <c r="LHI160" s="358">
        <f t="shared" si="169"/>
        <v>0</v>
      </c>
      <c r="LHJ160" s="358">
        <f t="shared" ref="LHJ160:LJU160" si="170">LHJ145*$H$83</f>
        <v>0</v>
      </c>
      <c r="LHK160" s="358">
        <f t="shared" si="170"/>
        <v>0</v>
      </c>
      <c r="LHL160" s="358">
        <f t="shared" si="170"/>
        <v>0</v>
      </c>
      <c r="LHM160" s="358">
        <f t="shared" si="170"/>
        <v>0</v>
      </c>
      <c r="LHN160" s="358">
        <f t="shared" si="170"/>
        <v>0</v>
      </c>
      <c r="LHO160" s="358">
        <f t="shared" si="170"/>
        <v>0</v>
      </c>
      <c r="LHP160" s="358">
        <f t="shared" si="170"/>
        <v>0</v>
      </c>
      <c r="LHQ160" s="358">
        <f t="shared" si="170"/>
        <v>0</v>
      </c>
      <c r="LHR160" s="358">
        <f t="shared" si="170"/>
        <v>0</v>
      </c>
      <c r="LHS160" s="358">
        <f t="shared" si="170"/>
        <v>0</v>
      </c>
      <c r="LHT160" s="358">
        <f t="shared" si="170"/>
        <v>0</v>
      </c>
      <c r="LHU160" s="358">
        <f t="shared" si="170"/>
        <v>0</v>
      </c>
      <c r="LHV160" s="358">
        <f t="shared" si="170"/>
        <v>0</v>
      </c>
      <c r="LHW160" s="358">
        <f t="shared" si="170"/>
        <v>0</v>
      </c>
      <c r="LHX160" s="358">
        <f t="shared" si="170"/>
        <v>0</v>
      </c>
      <c r="LHY160" s="358">
        <f t="shared" si="170"/>
        <v>0</v>
      </c>
      <c r="LHZ160" s="358">
        <f t="shared" si="170"/>
        <v>0</v>
      </c>
      <c r="LIA160" s="358">
        <f t="shared" si="170"/>
        <v>0</v>
      </c>
      <c r="LIB160" s="358">
        <f t="shared" si="170"/>
        <v>0</v>
      </c>
      <c r="LIC160" s="358">
        <f t="shared" si="170"/>
        <v>0</v>
      </c>
      <c r="LID160" s="358">
        <f t="shared" si="170"/>
        <v>0</v>
      </c>
      <c r="LIE160" s="358">
        <f t="shared" si="170"/>
        <v>0</v>
      </c>
      <c r="LIF160" s="358">
        <f t="shared" si="170"/>
        <v>0</v>
      </c>
      <c r="LIG160" s="358">
        <f t="shared" si="170"/>
        <v>0</v>
      </c>
      <c r="LIH160" s="358">
        <f t="shared" si="170"/>
        <v>0</v>
      </c>
      <c r="LII160" s="358">
        <f t="shared" si="170"/>
        <v>0</v>
      </c>
      <c r="LIJ160" s="358">
        <f t="shared" si="170"/>
        <v>0</v>
      </c>
      <c r="LIK160" s="358">
        <f t="shared" si="170"/>
        <v>0</v>
      </c>
      <c r="LIL160" s="358">
        <f t="shared" si="170"/>
        <v>0</v>
      </c>
      <c r="LIM160" s="358">
        <f t="shared" si="170"/>
        <v>0</v>
      </c>
      <c r="LIN160" s="358">
        <f t="shared" si="170"/>
        <v>0</v>
      </c>
      <c r="LIO160" s="358">
        <f t="shared" si="170"/>
        <v>0</v>
      </c>
      <c r="LIP160" s="358">
        <f t="shared" si="170"/>
        <v>0</v>
      </c>
      <c r="LIQ160" s="358">
        <f t="shared" si="170"/>
        <v>0</v>
      </c>
      <c r="LIR160" s="358">
        <f t="shared" si="170"/>
        <v>0</v>
      </c>
      <c r="LIS160" s="358">
        <f t="shared" si="170"/>
        <v>0</v>
      </c>
      <c r="LIT160" s="358">
        <f t="shared" si="170"/>
        <v>0</v>
      </c>
      <c r="LIU160" s="358">
        <f t="shared" si="170"/>
        <v>0</v>
      </c>
      <c r="LIV160" s="358">
        <f t="shared" si="170"/>
        <v>0</v>
      </c>
      <c r="LIW160" s="358">
        <f t="shared" si="170"/>
        <v>0</v>
      </c>
      <c r="LIX160" s="358">
        <f t="shared" si="170"/>
        <v>0</v>
      </c>
      <c r="LIY160" s="358">
        <f t="shared" si="170"/>
        <v>0</v>
      </c>
      <c r="LIZ160" s="358">
        <f t="shared" si="170"/>
        <v>0</v>
      </c>
      <c r="LJA160" s="358">
        <f t="shared" si="170"/>
        <v>0</v>
      </c>
      <c r="LJB160" s="358">
        <f t="shared" si="170"/>
        <v>0</v>
      </c>
      <c r="LJC160" s="358">
        <f t="shared" si="170"/>
        <v>0</v>
      </c>
      <c r="LJD160" s="358">
        <f t="shared" si="170"/>
        <v>0</v>
      </c>
      <c r="LJE160" s="358">
        <f t="shared" si="170"/>
        <v>0</v>
      </c>
      <c r="LJF160" s="358">
        <f t="shared" si="170"/>
        <v>0</v>
      </c>
      <c r="LJG160" s="358">
        <f t="shared" si="170"/>
        <v>0</v>
      </c>
      <c r="LJH160" s="358">
        <f t="shared" si="170"/>
        <v>0</v>
      </c>
      <c r="LJI160" s="358">
        <f t="shared" si="170"/>
        <v>0</v>
      </c>
      <c r="LJJ160" s="358">
        <f t="shared" si="170"/>
        <v>0</v>
      </c>
      <c r="LJK160" s="358">
        <f t="shared" si="170"/>
        <v>0</v>
      </c>
      <c r="LJL160" s="358">
        <f t="shared" si="170"/>
        <v>0</v>
      </c>
      <c r="LJM160" s="358">
        <f t="shared" si="170"/>
        <v>0</v>
      </c>
      <c r="LJN160" s="358">
        <f t="shared" si="170"/>
        <v>0</v>
      </c>
      <c r="LJO160" s="358">
        <f t="shared" si="170"/>
        <v>0</v>
      </c>
      <c r="LJP160" s="358">
        <f t="shared" si="170"/>
        <v>0</v>
      </c>
      <c r="LJQ160" s="358">
        <f t="shared" si="170"/>
        <v>0</v>
      </c>
      <c r="LJR160" s="358">
        <f t="shared" si="170"/>
        <v>0</v>
      </c>
      <c r="LJS160" s="358">
        <f t="shared" si="170"/>
        <v>0</v>
      </c>
      <c r="LJT160" s="358">
        <f t="shared" si="170"/>
        <v>0</v>
      </c>
      <c r="LJU160" s="358">
        <f t="shared" si="170"/>
        <v>0</v>
      </c>
      <c r="LJV160" s="358">
        <f t="shared" ref="LJV160:LMG160" si="171">LJV145*$H$83</f>
        <v>0</v>
      </c>
      <c r="LJW160" s="358">
        <f t="shared" si="171"/>
        <v>0</v>
      </c>
      <c r="LJX160" s="358">
        <f t="shared" si="171"/>
        <v>0</v>
      </c>
      <c r="LJY160" s="358">
        <f t="shared" si="171"/>
        <v>0</v>
      </c>
      <c r="LJZ160" s="358">
        <f t="shared" si="171"/>
        <v>0</v>
      </c>
      <c r="LKA160" s="358">
        <f t="shared" si="171"/>
        <v>0</v>
      </c>
      <c r="LKB160" s="358">
        <f t="shared" si="171"/>
        <v>0</v>
      </c>
      <c r="LKC160" s="358">
        <f t="shared" si="171"/>
        <v>0</v>
      </c>
      <c r="LKD160" s="358">
        <f t="shared" si="171"/>
        <v>0</v>
      </c>
      <c r="LKE160" s="358">
        <f t="shared" si="171"/>
        <v>0</v>
      </c>
      <c r="LKF160" s="358">
        <f t="shared" si="171"/>
        <v>0</v>
      </c>
      <c r="LKG160" s="358">
        <f t="shared" si="171"/>
        <v>0</v>
      </c>
      <c r="LKH160" s="358">
        <f t="shared" si="171"/>
        <v>0</v>
      </c>
      <c r="LKI160" s="358">
        <f t="shared" si="171"/>
        <v>0</v>
      </c>
      <c r="LKJ160" s="358">
        <f t="shared" si="171"/>
        <v>0</v>
      </c>
      <c r="LKK160" s="358">
        <f t="shared" si="171"/>
        <v>0</v>
      </c>
      <c r="LKL160" s="358">
        <f t="shared" si="171"/>
        <v>0</v>
      </c>
      <c r="LKM160" s="358">
        <f t="shared" si="171"/>
        <v>0</v>
      </c>
      <c r="LKN160" s="358">
        <f t="shared" si="171"/>
        <v>0</v>
      </c>
      <c r="LKO160" s="358">
        <f t="shared" si="171"/>
        <v>0</v>
      </c>
      <c r="LKP160" s="358">
        <f t="shared" si="171"/>
        <v>0</v>
      </c>
      <c r="LKQ160" s="358">
        <f t="shared" si="171"/>
        <v>0</v>
      </c>
      <c r="LKR160" s="358">
        <f t="shared" si="171"/>
        <v>0</v>
      </c>
      <c r="LKS160" s="358">
        <f t="shared" si="171"/>
        <v>0</v>
      </c>
      <c r="LKT160" s="358">
        <f t="shared" si="171"/>
        <v>0</v>
      </c>
      <c r="LKU160" s="358">
        <f t="shared" si="171"/>
        <v>0</v>
      </c>
      <c r="LKV160" s="358">
        <f t="shared" si="171"/>
        <v>0</v>
      </c>
      <c r="LKW160" s="358">
        <f t="shared" si="171"/>
        <v>0</v>
      </c>
      <c r="LKX160" s="358">
        <f t="shared" si="171"/>
        <v>0</v>
      </c>
      <c r="LKY160" s="358">
        <f t="shared" si="171"/>
        <v>0</v>
      </c>
      <c r="LKZ160" s="358">
        <f t="shared" si="171"/>
        <v>0</v>
      </c>
      <c r="LLA160" s="358">
        <f t="shared" si="171"/>
        <v>0</v>
      </c>
      <c r="LLB160" s="358">
        <f t="shared" si="171"/>
        <v>0</v>
      </c>
      <c r="LLC160" s="358">
        <f t="shared" si="171"/>
        <v>0</v>
      </c>
      <c r="LLD160" s="358">
        <f t="shared" si="171"/>
        <v>0</v>
      </c>
      <c r="LLE160" s="358">
        <f t="shared" si="171"/>
        <v>0</v>
      </c>
      <c r="LLF160" s="358">
        <f t="shared" si="171"/>
        <v>0</v>
      </c>
      <c r="LLG160" s="358">
        <f t="shared" si="171"/>
        <v>0</v>
      </c>
      <c r="LLH160" s="358">
        <f t="shared" si="171"/>
        <v>0</v>
      </c>
      <c r="LLI160" s="358">
        <f t="shared" si="171"/>
        <v>0</v>
      </c>
      <c r="LLJ160" s="358">
        <f t="shared" si="171"/>
        <v>0</v>
      </c>
      <c r="LLK160" s="358">
        <f t="shared" si="171"/>
        <v>0</v>
      </c>
      <c r="LLL160" s="358">
        <f t="shared" si="171"/>
        <v>0</v>
      </c>
      <c r="LLM160" s="358">
        <f t="shared" si="171"/>
        <v>0</v>
      </c>
      <c r="LLN160" s="358">
        <f t="shared" si="171"/>
        <v>0</v>
      </c>
      <c r="LLO160" s="358">
        <f t="shared" si="171"/>
        <v>0</v>
      </c>
      <c r="LLP160" s="358">
        <f t="shared" si="171"/>
        <v>0</v>
      </c>
      <c r="LLQ160" s="358">
        <f t="shared" si="171"/>
        <v>0</v>
      </c>
      <c r="LLR160" s="358">
        <f t="shared" si="171"/>
        <v>0</v>
      </c>
      <c r="LLS160" s="358">
        <f t="shared" si="171"/>
        <v>0</v>
      </c>
      <c r="LLT160" s="358">
        <f t="shared" si="171"/>
        <v>0</v>
      </c>
      <c r="LLU160" s="358">
        <f t="shared" si="171"/>
        <v>0</v>
      </c>
      <c r="LLV160" s="358">
        <f t="shared" si="171"/>
        <v>0</v>
      </c>
      <c r="LLW160" s="358">
        <f t="shared" si="171"/>
        <v>0</v>
      </c>
      <c r="LLX160" s="358">
        <f t="shared" si="171"/>
        <v>0</v>
      </c>
      <c r="LLY160" s="358">
        <f t="shared" si="171"/>
        <v>0</v>
      </c>
      <c r="LLZ160" s="358">
        <f t="shared" si="171"/>
        <v>0</v>
      </c>
      <c r="LMA160" s="358">
        <f t="shared" si="171"/>
        <v>0</v>
      </c>
      <c r="LMB160" s="358">
        <f t="shared" si="171"/>
        <v>0</v>
      </c>
      <c r="LMC160" s="358">
        <f t="shared" si="171"/>
        <v>0</v>
      </c>
      <c r="LMD160" s="358">
        <f t="shared" si="171"/>
        <v>0</v>
      </c>
      <c r="LME160" s="358">
        <f t="shared" si="171"/>
        <v>0</v>
      </c>
      <c r="LMF160" s="358">
        <f t="shared" si="171"/>
        <v>0</v>
      </c>
      <c r="LMG160" s="358">
        <f t="shared" si="171"/>
        <v>0</v>
      </c>
      <c r="LMH160" s="358">
        <f t="shared" ref="LMH160:LOS160" si="172">LMH145*$H$83</f>
        <v>0</v>
      </c>
      <c r="LMI160" s="358">
        <f t="shared" si="172"/>
        <v>0</v>
      </c>
      <c r="LMJ160" s="358">
        <f t="shared" si="172"/>
        <v>0</v>
      </c>
      <c r="LMK160" s="358">
        <f t="shared" si="172"/>
        <v>0</v>
      </c>
      <c r="LML160" s="358">
        <f t="shared" si="172"/>
        <v>0</v>
      </c>
      <c r="LMM160" s="358">
        <f t="shared" si="172"/>
        <v>0</v>
      </c>
      <c r="LMN160" s="358">
        <f t="shared" si="172"/>
        <v>0</v>
      </c>
      <c r="LMO160" s="358">
        <f t="shared" si="172"/>
        <v>0</v>
      </c>
      <c r="LMP160" s="358">
        <f t="shared" si="172"/>
        <v>0</v>
      </c>
      <c r="LMQ160" s="358">
        <f t="shared" si="172"/>
        <v>0</v>
      </c>
      <c r="LMR160" s="358">
        <f t="shared" si="172"/>
        <v>0</v>
      </c>
      <c r="LMS160" s="358">
        <f t="shared" si="172"/>
        <v>0</v>
      </c>
      <c r="LMT160" s="358">
        <f t="shared" si="172"/>
        <v>0</v>
      </c>
      <c r="LMU160" s="358">
        <f t="shared" si="172"/>
        <v>0</v>
      </c>
      <c r="LMV160" s="358">
        <f t="shared" si="172"/>
        <v>0</v>
      </c>
      <c r="LMW160" s="358">
        <f t="shared" si="172"/>
        <v>0</v>
      </c>
      <c r="LMX160" s="358">
        <f t="shared" si="172"/>
        <v>0</v>
      </c>
      <c r="LMY160" s="358">
        <f t="shared" si="172"/>
        <v>0</v>
      </c>
      <c r="LMZ160" s="358">
        <f t="shared" si="172"/>
        <v>0</v>
      </c>
      <c r="LNA160" s="358">
        <f t="shared" si="172"/>
        <v>0</v>
      </c>
      <c r="LNB160" s="358">
        <f t="shared" si="172"/>
        <v>0</v>
      </c>
      <c r="LNC160" s="358">
        <f t="shared" si="172"/>
        <v>0</v>
      </c>
      <c r="LND160" s="358">
        <f t="shared" si="172"/>
        <v>0</v>
      </c>
      <c r="LNE160" s="358">
        <f t="shared" si="172"/>
        <v>0</v>
      </c>
      <c r="LNF160" s="358">
        <f t="shared" si="172"/>
        <v>0</v>
      </c>
      <c r="LNG160" s="358">
        <f t="shared" si="172"/>
        <v>0</v>
      </c>
      <c r="LNH160" s="358">
        <f t="shared" si="172"/>
        <v>0</v>
      </c>
      <c r="LNI160" s="358">
        <f t="shared" si="172"/>
        <v>0</v>
      </c>
      <c r="LNJ160" s="358">
        <f t="shared" si="172"/>
        <v>0</v>
      </c>
      <c r="LNK160" s="358">
        <f t="shared" si="172"/>
        <v>0</v>
      </c>
      <c r="LNL160" s="358">
        <f t="shared" si="172"/>
        <v>0</v>
      </c>
      <c r="LNM160" s="358">
        <f t="shared" si="172"/>
        <v>0</v>
      </c>
      <c r="LNN160" s="358">
        <f t="shared" si="172"/>
        <v>0</v>
      </c>
      <c r="LNO160" s="358">
        <f t="shared" si="172"/>
        <v>0</v>
      </c>
      <c r="LNP160" s="358">
        <f t="shared" si="172"/>
        <v>0</v>
      </c>
      <c r="LNQ160" s="358">
        <f t="shared" si="172"/>
        <v>0</v>
      </c>
      <c r="LNR160" s="358">
        <f t="shared" si="172"/>
        <v>0</v>
      </c>
      <c r="LNS160" s="358">
        <f t="shared" si="172"/>
        <v>0</v>
      </c>
      <c r="LNT160" s="358">
        <f t="shared" si="172"/>
        <v>0</v>
      </c>
      <c r="LNU160" s="358">
        <f t="shared" si="172"/>
        <v>0</v>
      </c>
      <c r="LNV160" s="358">
        <f t="shared" si="172"/>
        <v>0</v>
      </c>
      <c r="LNW160" s="358">
        <f t="shared" si="172"/>
        <v>0</v>
      </c>
      <c r="LNX160" s="358">
        <f t="shared" si="172"/>
        <v>0</v>
      </c>
      <c r="LNY160" s="358">
        <f t="shared" si="172"/>
        <v>0</v>
      </c>
      <c r="LNZ160" s="358">
        <f t="shared" si="172"/>
        <v>0</v>
      </c>
      <c r="LOA160" s="358">
        <f t="shared" si="172"/>
        <v>0</v>
      </c>
      <c r="LOB160" s="358">
        <f t="shared" si="172"/>
        <v>0</v>
      </c>
      <c r="LOC160" s="358">
        <f t="shared" si="172"/>
        <v>0</v>
      </c>
      <c r="LOD160" s="358">
        <f t="shared" si="172"/>
        <v>0</v>
      </c>
      <c r="LOE160" s="358">
        <f t="shared" si="172"/>
        <v>0</v>
      </c>
      <c r="LOF160" s="358">
        <f t="shared" si="172"/>
        <v>0</v>
      </c>
      <c r="LOG160" s="358">
        <f t="shared" si="172"/>
        <v>0</v>
      </c>
      <c r="LOH160" s="358">
        <f t="shared" si="172"/>
        <v>0</v>
      </c>
      <c r="LOI160" s="358">
        <f t="shared" si="172"/>
        <v>0</v>
      </c>
      <c r="LOJ160" s="358">
        <f t="shared" si="172"/>
        <v>0</v>
      </c>
      <c r="LOK160" s="358">
        <f t="shared" si="172"/>
        <v>0</v>
      </c>
      <c r="LOL160" s="358">
        <f t="shared" si="172"/>
        <v>0</v>
      </c>
      <c r="LOM160" s="358">
        <f t="shared" si="172"/>
        <v>0</v>
      </c>
      <c r="LON160" s="358">
        <f t="shared" si="172"/>
        <v>0</v>
      </c>
      <c r="LOO160" s="358">
        <f t="shared" si="172"/>
        <v>0</v>
      </c>
      <c r="LOP160" s="358">
        <f t="shared" si="172"/>
        <v>0</v>
      </c>
      <c r="LOQ160" s="358">
        <f t="shared" si="172"/>
        <v>0</v>
      </c>
      <c r="LOR160" s="358">
        <f t="shared" si="172"/>
        <v>0</v>
      </c>
      <c r="LOS160" s="358">
        <f t="shared" si="172"/>
        <v>0</v>
      </c>
      <c r="LOT160" s="358">
        <f t="shared" ref="LOT160:LRE160" si="173">LOT145*$H$83</f>
        <v>0</v>
      </c>
      <c r="LOU160" s="358">
        <f t="shared" si="173"/>
        <v>0</v>
      </c>
      <c r="LOV160" s="358">
        <f t="shared" si="173"/>
        <v>0</v>
      </c>
      <c r="LOW160" s="358">
        <f t="shared" si="173"/>
        <v>0</v>
      </c>
      <c r="LOX160" s="358">
        <f t="shared" si="173"/>
        <v>0</v>
      </c>
      <c r="LOY160" s="358">
        <f t="shared" si="173"/>
        <v>0</v>
      </c>
      <c r="LOZ160" s="358">
        <f t="shared" si="173"/>
        <v>0</v>
      </c>
      <c r="LPA160" s="358">
        <f t="shared" si="173"/>
        <v>0</v>
      </c>
      <c r="LPB160" s="358">
        <f t="shared" si="173"/>
        <v>0</v>
      </c>
      <c r="LPC160" s="358">
        <f t="shared" si="173"/>
        <v>0</v>
      </c>
      <c r="LPD160" s="358">
        <f t="shared" si="173"/>
        <v>0</v>
      </c>
      <c r="LPE160" s="358">
        <f t="shared" si="173"/>
        <v>0</v>
      </c>
      <c r="LPF160" s="358">
        <f t="shared" si="173"/>
        <v>0</v>
      </c>
      <c r="LPG160" s="358">
        <f t="shared" si="173"/>
        <v>0</v>
      </c>
      <c r="LPH160" s="358">
        <f t="shared" si="173"/>
        <v>0</v>
      </c>
      <c r="LPI160" s="358">
        <f t="shared" si="173"/>
        <v>0</v>
      </c>
      <c r="LPJ160" s="358">
        <f t="shared" si="173"/>
        <v>0</v>
      </c>
      <c r="LPK160" s="358">
        <f t="shared" si="173"/>
        <v>0</v>
      </c>
      <c r="LPL160" s="358">
        <f t="shared" si="173"/>
        <v>0</v>
      </c>
      <c r="LPM160" s="358">
        <f t="shared" si="173"/>
        <v>0</v>
      </c>
      <c r="LPN160" s="358">
        <f t="shared" si="173"/>
        <v>0</v>
      </c>
      <c r="LPO160" s="358">
        <f t="shared" si="173"/>
        <v>0</v>
      </c>
      <c r="LPP160" s="358">
        <f t="shared" si="173"/>
        <v>0</v>
      </c>
      <c r="LPQ160" s="358">
        <f t="shared" si="173"/>
        <v>0</v>
      </c>
      <c r="LPR160" s="358">
        <f t="shared" si="173"/>
        <v>0</v>
      </c>
      <c r="LPS160" s="358">
        <f t="shared" si="173"/>
        <v>0</v>
      </c>
      <c r="LPT160" s="358">
        <f t="shared" si="173"/>
        <v>0</v>
      </c>
      <c r="LPU160" s="358">
        <f t="shared" si="173"/>
        <v>0</v>
      </c>
      <c r="LPV160" s="358">
        <f t="shared" si="173"/>
        <v>0</v>
      </c>
      <c r="LPW160" s="358">
        <f t="shared" si="173"/>
        <v>0</v>
      </c>
      <c r="LPX160" s="358">
        <f t="shared" si="173"/>
        <v>0</v>
      </c>
      <c r="LPY160" s="358">
        <f t="shared" si="173"/>
        <v>0</v>
      </c>
      <c r="LPZ160" s="358">
        <f t="shared" si="173"/>
        <v>0</v>
      </c>
      <c r="LQA160" s="358">
        <f t="shared" si="173"/>
        <v>0</v>
      </c>
      <c r="LQB160" s="358">
        <f t="shared" si="173"/>
        <v>0</v>
      </c>
      <c r="LQC160" s="358">
        <f t="shared" si="173"/>
        <v>0</v>
      </c>
      <c r="LQD160" s="358">
        <f t="shared" si="173"/>
        <v>0</v>
      </c>
      <c r="LQE160" s="358">
        <f t="shared" si="173"/>
        <v>0</v>
      </c>
      <c r="LQF160" s="358">
        <f t="shared" si="173"/>
        <v>0</v>
      </c>
      <c r="LQG160" s="358">
        <f t="shared" si="173"/>
        <v>0</v>
      </c>
      <c r="LQH160" s="358">
        <f t="shared" si="173"/>
        <v>0</v>
      </c>
      <c r="LQI160" s="358">
        <f t="shared" si="173"/>
        <v>0</v>
      </c>
      <c r="LQJ160" s="358">
        <f t="shared" si="173"/>
        <v>0</v>
      </c>
      <c r="LQK160" s="358">
        <f t="shared" si="173"/>
        <v>0</v>
      </c>
      <c r="LQL160" s="358">
        <f t="shared" si="173"/>
        <v>0</v>
      </c>
      <c r="LQM160" s="358">
        <f t="shared" si="173"/>
        <v>0</v>
      </c>
      <c r="LQN160" s="358">
        <f t="shared" si="173"/>
        <v>0</v>
      </c>
      <c r="LQO160" s="358">
        <f t="shared" si="173"/>
        <v>0</v>
      </c>
      <c r="LQP160" s="358">
        <f t="shared" si="173"/>
        <v>0</v>
      </c>
      <c r="LQQ160" s="358">
        <f t="shared" si="173"/>
        <v>0</v>
      </c>
      <c r="LQR160" s="358">
        <f t="shared" si="173"/>
        <v>0</v>
      </c>
      <c r="LQS160" s="358">
        <f t="shared" si="173"/>
        <v>0</v>
      </c>
      <c r="LQT160" s="358">
        <f t="shared" si="173"/>
        <v>0</v>
      </c>
      <c r="LQU160" s="358">
        <f t="shared" si="173"/>
        <v>0</v>
      </c>
      <c r="LQV160" s="358">
        <f t="shared" si="173"/>
        <v>0</v>
      </c>
      <c r="LQW160" s="358">
        <f t="shared" si="173"/>
        <v>0</v>
      </c>
      <c r="LQX160" s="358">
        <f t="shared" si="173"/>
        <v>0</v>
      </c>
      <c r="LQY160" s="358">
        <f t="shared" si="173"/>
        <v>0</v>
      </c>
      <c r="LQZ160" s="358">
        <f t="shared" si="173"/>
        <v>0</v>
      </c>
      <c r="LRA160" s="358">
        <f t="shared" si="173"/>
        <v>0</v>
      </c>
      <c r="LRB160" s="358">
        <f t="shared" si="173"/>
        <v>0</v>
      </c>
      <c r="LRC160" s="358">
        <f t="shared" si="173"/>
        <v>0</v>
      </c>
      <c r="LRD160" s="358">
        <f t="shared" si="173"/>
        <v>0</v>
      </c>
      <c r="LRE160" s="358">
        <f t="shared" si="173"/>
        <v>0</v>
      </c>
      <c r="LRF160" s="358">
        <f t="shared" ref="LRF160:LTQ160" si="174">LRF145*$H$83</f>
        <v>0</v>
      </c>
      <c r="LRG160" s="358">
        <f t="shared" si="174"/>
        <v>0</v>
      </c>
      <c r="LRH160" s="358">
        <f t="shared" si="174"/>
        <v>0</v>
      </c>
      <c r="LRI160" s="358">
        <f t="shared" si="174"/>
        <v>0</v>
      </c>
      <c r="LRJ160" s="358">
        <f t="shared" si="174"/>
        <v>0</v>
      </c>
      <c r="LRK160" s="358">
        <f t="shared" si="174"/>
        <v>0</v>
      </c>
      <c r="LRL160" s="358">
        <f t="shared" si="174"/>
        <v>0</v>
      </c>
      <c r="LRM160" s="358">
        <f t="shared" si="174"/>
        <v>0</v>
      </c>
      <c r="LRN160" s="358">
        <f t="shared" si="174"/>
        <v>0</v>
      </c>
      <c r="LRO160" s="358">
        <f t="shared" si="174"/>
        <v>0</v>
      </c>
      <c r="LRP160" s="358">
        <f t="shared" si="174"/>
        <v>0</v>
      </c>
      <c r="LRQ160" s="358">
        <f t="shared" si="174"/>
        <v>0</v>
      </c>
      <c r="LRR160" s="358">
        <f t="shared" si="174"/>
        <v>0</v>
      </c>
      <c r="LRS160" s="358">
        <f t="shared" si="174"/>
        <v>0</v>
      </c>
      <c r="LRT160" s="358">
        <f t="shared" si="174"/>
        <v>0</v>
      </c>
      <c r="LRU160" s="358">
        <f t="shared" si="174"/>
        <v>0</v>
      </c>
      <c r="LRV160" s="358">
        <f t="shared" si="174"/>
        <v>0</v>
      </c>
      <c r="LRW160" s="358">
        <f t="shared" si="174"/>
        <v>0</v>
      </c>
      <c r="LRX160" s="358">
        <f t="shared" si="174"/>
        <v>0</v>
      </c>
      <c r="LRY160" s="358">
        <f t="shared" si="174"/>
        <v>0</v>
      </c>
      <c r="LRZ160" s="358">
        <f t="shared" si="174"/>
        <v>0</v>
      </c>
      <c r="LSA160" s="358">
        <f t="shared" si="174"/>
        <v>0</v>
      </c>
      <c r="LSB160" s="358">
        <f t="shared" si="174"/>
        <v>0</v>
      </c>
      <c r="LSC160" s="358">
        <f t="shared" si="174"/>
        <v>0</v>
      </c>
      <c r="LSD160" s="358">
        <f t="shared" si="174"/>
        <v>0</v>
      </c>
      <c r="LSE160" s="358">
        <f t="shared" si="174"/>
        <v>0</v>
      </c>
      <c r="LSF160" s="358">
        <f t="shared" si="174"/>
        <v>0</v>
      </c>
      <c r="LSG160" s="358">
        <f t="shared" si="174"/>
        <v>0</v>
      </c>
      <c r="LSH160" s="358">
        <f t="shared" si="174"/>
        <v>0</v>
      </c>
      <c r="LSI160" s="358">
        <f t="shared" si="174"/>
        <v>0</v>
      </c>
      <c r="LSJ160" s="358">
        <f t="shared" si="174"/>
        <v>0</v>
      </c>
      <c r="LSK160" s="358">
        <f t="shared" si="174"/>
        <v>0</v>
      </c>
      <c r="LSL160" s="358">
        <f t="shared" si="174"/>
        <v>0</v>
      </c>
      <c r="LSM160" s="358">
        <f t="shared" si="174"/>
        <v>0</v>
      </c>
      <c r="LSN160" s="358">
        <f t="shared" si="174"/>
        <v>0</v>
      </c>
      <c r="LSO160" s="358">
        <f t="shared" si="174"/>
        <v>0</v>
      </c>
      <c r="LSP160" s="358">
        <f t="shared" si="174"/>
        <v>0</v>
      </c>
      <c r="LSQ160" s="358">
        <f t="shared" si="174"/>
        <v>0</v>
      </c>
      <c r="LSR160" s="358">
        <f t="shared" si="174"/>
        <v>0</v>
      </c>
      <c r="LSS160" s="358">
        <f t="shared" si="174"/>
        <v>0</v>
      </c>
      <c r="LST160" s="358">
        <f t="shared" si="174"/>
        <v>0</v>
      </c>
      <c r="LSU160" s="358">
        <f t="shared" si="174"/>
        <v>0</v>
      </c>
      <c r="LSV160" s="358">
        <f t="shared" si="174"/>
        <v>0</v>
      </c>
      <c r="LSW160" s="358">
        <f t="shared" si="174"/>
        <v>0</v>
      </c>
      <c r="LSX160" s="358">
        <f t="shared" si="174"/>
        <v>0</v>
      </c>
      <c r="LSY160" s="358">
        <f t="shared" si="174"/>
        <v>0</v>
      </c>
      <c r="LSZ160" s="358">
        <f t="shared" si="174"/>
        <v>0</v>
      </c>
      <c r="LTA160" s="358">
        <f t="shared" si="174"/>
        <v>0</v>
      </c>
      <c r="LTB160" s="358">
        <f t="shared" si="174"/>
        <v>0</v>
      </c>
      <c r="LTC160" s="358">
        <f t="shared" si="174"/>
        <v>0</v>
      </c>
      <c r="LTD160" s="358">
        <f t="shared" si="174"/>
        <v>0</v>
      </c>
      <c r="LTE160" s="358">
        <f t="shared" si="174"/>
        <v>0</v>
      </c>
      <c r="LTF160" s="358">
        <f t="shared" si="174"/>
        <v>0</v>
      </c>
      <c r="LTG160" s="358">
        <f t="shared" si="174"/>
        <v>0</v>
      </c>
      <c r="LTH160" s="358">
        <f t="shared" si="174"/>
        <v>0</v>
      </c>
      <c r="LTI160" s="358">
        <f t="shared" si="174"/>
        <v>0</v>
      </c>
      <c r="LTJ160" s="358">
        <f t="shared" si="174"/>
        <v>0</v>
      </c>
      <c r="LTK160" s="358">
        <f t="shared" si="174"/>
        <v>0</v>
      </c>
      <c r="LTL160" s="358">
        <f t="shared" si="174"/>
        <v>0</v>
      </c>
      <c r="LTM160" s="358">
        <f t="shared" si="174"/>
        <v>0</v>
      </c>
      <c r="LTN160" s="358">
        <f t="shared" si="174"/>
        <v>0</v>
      </c>
      <c r="LTO160" s="358">
        <f t="shared" si="174"/>
        <v>0</v>
      </c>
      <c r="LTP160" s="358">
        <f t="shared" si="174"/>
        <v>0</v>
      </c>
      <c r="LTQ160" s="358">
        <f t="shared" si="174"/>
        <v>0</v>
      </c>
      <c r="LTR160" s="358">
        <f t="shared" ref="LTR160:LWC160" si="175">LTR145*$H$83</f>
        <v>0</v>
      </c>
      <c r="LTS160" s="358">
        <f t="shared" si="175"/>
        <v>0</v>
      </c>
      <c r="LTT160" s="358">
        <f t="shared" si="175"/>
        <v>0</v>
      </c>
      <c r="LTU160" s="358">
        <f t="shared" si="175"/>
        <v>0</v>
      </c>
      <c r="LTV160" s="358">
        <f t="shared" si="175"/>
        <v>0</v>
      </c>
      <c r="LTW160" s="358">
        <f t="shared" si="175"/>
        <v>0</v>
      </c>
      <c r="LTX160" s="358">
        <f t="shared" si="175"/>
        <v>0</v>
      </c>
      <c r="LTY160" s="358">
        <f t="shared" si="175"/>
        <v>0</v>
      </c>
      <c r="LTZ160" s="358">
        <f t="shared" si="175"/>
        <v>0</v>
      </c>
      <c r="LUA160" s="358">
        <f t="shared" si="175"/>
        <v>0</v>
      </c>
      <c r="LUB160" s="358">
        <f t="shared" si="175"/>
        <v>0</v>
      </c>
      <c r="LUC160" s="358">
        <f t="shared" si="175"/>
        <v>0</v>
      </c>
      <c r="LUD160" s="358">
        <f t="shared" si="175"/>
        <v>0</v>
      </c>
      <c r="LUE160" s="358">
        <f t="shared" si="175"/>
        <v>0</v>
      </c>
      <c r="LUF160" s="358">
        <f t="shared" si="175"/>
        <v>0</v>
      </c>
      <c r="LUG160" s="358">
        <f t="shared" si="175"/>
        <v>0</v>
      </c>
      <c r="LUH160" s="358">
        <f t="shared" si="175"/>
        <v>0</v>
      </c>
      <c r="LUI160" s="358">
        <f t="shared" si="175"/>
        <v>0</v>
      </c>
      <c r="LUJ160" s="358">
        <f t="shared" si="175"/>
        <v>0</v>
      </c>
      <c r="LUK160" s="358">
        <f t="shared" si="175"/>
        <v>0</v>
      </c>
      <c r="LUL160" s="358">
        <f t="shared" si="175"/>
        <v>0</v>
      </c>
      <c r="LUM160" s="358">
        <f t="shared" si="175"/>
        <v>0</v>
      </c>
      <c r="LUN160" s="358">
        <f t="shared" si="175"/>
        <v>0</v>
      </c>
      <c r="LUO160" s="358">
        <f t="shared" si="175"/>
        <v>0</v>
      </c>
      <c r="LUP160" s="358">
        <f t="shared" si="175"/>
        <v>0</v>
      </c>
      <c r="LUQ160" s="358">
        <f t="shared" si="175"/>
        <v>0</v>
      </c>
      <c r="LUR160" s="358">
        <f t="shared" si="175"/>
        <v>0</v>
      </c>
      <c r="LUS160" s="358">
        <f t="shared" si="175"/>
        <v>0</v>
      </c>
      <c r="LUT160" s="358">
        <f t="shared" si="175"/>
        <v>0</v>
      </c>
      <c r="LUU160" s="358">
        <f t="shared" si="175"/>
        <v>0</v>
      </c>
      <c r="LUV160" s="358">
        <f t="shared" si="175"/>
        <v>0</v>
      </c>
      <c r="LUW160" s="358">
        <f t="shared" si="175"/>
        <v>0</v>
      </c>
      <c r="LUX160" s="358">
        <f t="shared" si="175"/>
        <v>0</v>
      </c>
      <c r="LUY160" s="358">
        <f t="shared" si="175"/>
        <v>0</v>
      </c>
      <c r="LUZ160" s="358">
        <f t="shared" si="175"/>
        <v>0</v>
      </c>
      <c r="LVA160" s="358">
        <f t="shared" si="175"/>
        <v>0</v>
      </c>
      <c r="LVB160" s="358">
        <f t="shared" si="175"/>
        <v>0</v>
      </c>
      <c r="LVC160" s="358">
        <f t="shared" si="175"/>
        <v>0</v>
      </c>
      <c r="LVD160" s="358">
        <f t="shared" si="175"/>
        <v>0</v>
      </c>
      <c r="LVE160" s="358">
        <f t="shared" si="175"/>
        <v>0</v>
      </c>
      <c r="LVF160" s="358">
        <f t="shared" si="175"/>
        <v>0</v>
      </c>
      <c r="LVG160" s="358">
        <f t="shared" si="175"/>
        <v>0</v>
      </c>
      <c r="LVH160" s="358">
        <f t="shared" si="175"/>
        <v>0</v>
      </c>
      <c r="LVI160" s="358">
        <f t="shared" si="175"/>
        <v>0</v>
      </c>
      <c r="LVJ160" s="358">
        <f t="shared" si="175"/>
        <v>0</v>
      </c>
      <c r="LVK160" s="358">
        <f t="shared" si="175"/>
        <v>0</v>
      </c>
      <c r="LVL160" s="358">
        <f t="shared" si="175"/>
        <v>0</v>
      </c>
      <c r="LVM160" s="358">
        <f t="shared" si="175"/>
        <v>0</v>
      </c>
      <c r="LVN160" s="358">
        <f t="shared" si="175"/>
        <v>0</v>
      </c>
      <c r="LVO160" s="358">
        <f t="shared" si="175"/>
        <v>0</v>
      </c>
      <c r="LVP160" s="358">
        <f t="shared" si="175"/>
        <v>0</v>
      </c>
      <c r="LVQ160" s="358">
        <f t="shared" si="175"/>
        <v>0</v>
      </c>
      <c r="LVR160" s="358">
        <f t="shared" si="175"/>
        <v>0</v>
      </c>
      <c r="LVS160" s="358">
        <f t="shared" si="175"/>
        <v>0</v>
      </c>
      <c r="LVT160" s="358">
        <f t="shared" si="175"/>
        <v>0</v>
      </c>
      <c r="LVU160" s="358">
        <f t="shared" si="175"/>
        <v>0</v>
      </c>
      <c r="LVV160" s="358">
        <f t="shared" si="175"/>
        <v>0</v>
      </c>
      <c r="LVW160" s="358">
        <f t="shared" si="175"/>
        <v>0</v>
      </c>
      <c r="LVX160" s="358">
        <f t="shared" si="175"/>
        <v>0</v>
      </c>
      <c r="LVY160" s="358">
        <f t="shared" si="175"/>
        <v>0</v>
      </c>
      <c r="LVZ160" s="358">
        <f t="shared" si="175"/>
        <v>0</v>
      </c>
      <c r="LWA160" s="358">
        <f t="shared" si="175"/>
        <v>0</v>
      </c>
      <c r="LWB160" s="358">
        <f t="shared" si="175"/>
        <v>0</v>
      </c>
      <c r="LWC160" s="358">
        <f t="shared" si="175"/>
        <v>0</v>
      </c>
      <c r="LWD160" s="358">
        <f t="shared" ref="LWD160:LYO160" si="176">LWD145*$H$83</f>
        <v>0</v>
      </c>
      <c r="LWE160" s="358">
        <f t="shared" si="176"/>
        <v>0</v>
      </c>
      <c r="LWF160" s="358">
        <f t="shared" si="176"/>
        <v>0</v>
      </c>
      <c r="LWG160" s="358">
        <f t="shared" si="176"/>
        <v>0</v>
      </c>
      <c r="LWH160" s="358">
        <f t="shared" si="176"/>
        <v>0</v>
      </c>
      <c r="LWI160" s="358">
        <f t="shared" si="176"/>
        <v>0</v>
      </c>
      <c r="LWJ160" s="358">
        <f t="shared" si="176"/>
        <v>0</v>
      </c>
      <c r="LWK160" s="358">
        <f t="shared" si="176"/>
        <v>0</v>
      </c>
      <c r="LWL160" s="358">
        <f t="shared" si="176"/>
        <v>0</v>
      </c>
      <c r="LWM160" s="358">
        <f t="shared" si="176"/>
        <v>0</v>
      </c>
      <c r="LWN160" s="358">
        <f t="shared" si="176"/>
        <v>0</v>
      </c>
      <c r="LWO160" s="358">
        <f t="shared" si="176"/>
        <v>0</v>
      </c>
      <c r="LWP160" s="358">
        <f t="shared" si="176"/>
        <v>0</v>
      </c>
      <c r="LWQ160" s="358">
        <f t="shared" si="176"/>
        <v>0</v>
      </c>
      <c r="LWR160" s="358">
        <f t="shared" si="176"/>
        <v>0</v>
      </c>
      <c r="LWS160" s="358">
        <f t="shared" si="176"/>
        <v>0</v>
      </c>
      <c r="LWT160" s="358">
        <f t="shared" si="176"/>
        <v>0</v>
      </c>
      <c r="LWU160" s="358">
        <f t="shared" si="176"/>
        <v>0</v>
      </c>
      <c r="LWV160" s="358">
        <f t="shared" si="176"/>
        <v>0</v>
      </c>
      <c r="LWW160" s="358">
        <f t="shared" si="176"/>
        <v>0</v>
      </c>
      <c r="LWX160" s="358">
        <f t="shared" si="176"/>
        <v>0</v>
      </c>
      <c r="LWY160" s="358">
        <f t="shared" si="176"/>
        <v>0</v>
      </c>
      <c r="LWZ160" s="358">
        <f t="shared" si="176"/>
        <v>0</v>
      </c>
      <c r="LXA160" s="358">
        <f t="shared" si="176"/>
        <v>0</v>
      </c>
      <c r="LXB160" s="358">
        <f t="shared" si="176"/>
        <v>0</v>
      </c>
      <c r="LXC160" s="358">
        <f t="shared" si="176"/>
        <v>0</v>
      </c>
      <c r="LXD160" s="358">
        <f t="shared" si="176"/>
        <v>0</v>
      </c>
      <c r="LXE160" s="358">
        <f t="shared" si="176"/>
        <v>0</v>
      </c>
      <c r="LXF160" s="358">
        <f t="shared" si="176"/>
        <v>0</v>
      </c>
      <c r="LXG160" s="358">
        <f t="shared" si="176"/>
        <v>0</v>
      </c>
      <c r="LXH160" s="358">
        <f t="shared" si="176"/>
        <v>0</v>
      </c>
      <c r="LXI160" s="358">
        <f t="shared" si="176"/>
        <v>0</v>
      </c>
      <c r="LXJ160" s="358">
        <f t="shared" si="176"/>
        <v>0</v>
      </c>
      <c r="LXK160" s="358">
        <f t="shared" si="176"/>
        <v>0</v>
      </c>
      <c r="LXL160" s="358">
        <f t="shared" si="176"/>
        <v>0</v>
      </c>
      <c r="LXM160" s="358">
        <f t="shared" si="176"/>
        <v>0</v>
      </c>
      <c r="LXN160" s="358">
        <f t="shared" si="176"/>
        <v>0</v>
      </c>
      <c r="LXO160" s="358">
        <f t="shared" si="176"/>
        <v>0</v>
      </c>
      <c r="LXP160" s="358">
        <f t="shared" si="176"/>
        <v>0</v>
      </c>
      <c r="LXQ160" s="358">
        <f t="shared" si="176"/>
        <v>0</v>
      </c>
      <c r="LXR160" s="358">
        <f t="shared" si="176"/>
        <v>0</v>
      </c>
      <c r="LXS160" s="358">
        <f t="shared" si="176"/>
        <v>0</v>
      </c>
      <c r="LXT160" s="358">
        <f t="shared" si="176"/>
        <v>0</v>
      </c>
      <c r="LXU160" s="358">
        <f t="shared" si="176"/>
        <v>0</v>
      </c>
      <c r="LXV160" s="358">
        <f t="shared" si="176"/>
        <v>0</v>
      </c>
      <c r="LXW160" s="358">
        <f t="shared" si="176"/>
        <v>0</v>
      </c>
      <c r="LXX160" s="358">
        <f t="shared" si="176"/>
        <v>0</v>
      </c>
      <c r="LXY160" s="358">
        <f t="shared" si="176"/>
        <v>0</v>
      </c>
      <c r="LXZ160" s="358">
        <f t="shared" si="176"/>
        <v>0</v>
      </c>
      <c r="LYA160" s="358">
        <f t="shared" si="176"/>
        <v>0</v>
      </c>
      <c r="LYB160" s="358">
        <f t="shared" si="176"/>
        <v>0</v>
      </c>
      <c r="LYC160" s="358">
        <f t="shared" si="176"/>
        <v>0</v>
      </c>
      <c r="LYD160" s="358">
        <f t="shared" si="176"/>
        <v>0</v>
      </c>
      <c r="LYE160" s="358">
        <f t="shared" si="176"/>
        <v>0</v>
      </c>
      <c r="LYF160" s="358">
        <f t="shared" si="176"/>
        <v>0</v>
      </c>
      <c r="LYG160" s="358">
        <f t="shared" si="176"/>
        <v>0</v>
      </c>
      <c r="LYH160" s="358">
        <f t="shared" si="176"/>
        <v>0</v>
      </c>
      <c r="LYI160" s="358">
        <f t="shared" si="176"/>
        <v>0</v>
      </c>
      <c r="LYJ160" s="358">
        <f t="shared" si="176"/>
        <v>0</v>
      </c>
      <c r="LYK160" s="358">
        <f t="shared" si="176"/>
        <v>0</v>
      </c>
      <c r="LYL160" s="358">
        <f t="shared" si="176"/>
        <v>0</v>
      </c>
      <c r="LYM160" s="358">
        <f t="shared" si="176"/>
        <v>0</v>
      </c>
      <c r="LYN160" s="358">
        <f t="shared" si="176"/>
        <v>0</v>
      </c>
      <c r="LYO160" s="358">
        <f t="shared" si="176"/>
        <v>0</v>
      </c>
      <c r="LYP160" s="358">
        <f t="shared" ref="LYP160:MBA160" si="177">LYP145*$H$83</f>
        <v>0</v>
      </c>
      <c r="LYQ160" s="358">
        <f t="shared" si="177"/>
        <v>0</v>
      </c>
      <c r="LYR160" s="358">
        <f t="shared" si="177"/>
        <v>0</v>
      </c>
      <c r="LYS160" s="358">
        <f t="shared" si="177"/>
        <v>0</v>
      </c>
      <c r="LYT160" s="358">
        <f t="shared" si="177"/>
        <v>0</v>
      </c>
      <c r="LYU160" s="358">
        <f t="shared" si="177"/>
        <v>0</v>
      </c>
      <c r="LYV160" s="358">
        <f t="shared" si="177"/>
        <v>0</v>
      </c>
      <c r="LYW160" s="358">
        <f t="shared" si="177"/>
        <v>0</v>
      </c>
      <c r="LYX160" s="358">
        <f t="shared" si="177"/>
        <v>0</v>
      </c>
      <c r="LYY160" s="358">
        <f t="shared" si="177"/>
        <v>0</v>
      </c>
      <c r="LYZ160" s="358">
        <f t="shared" si="177"/>
        <v>0</v>
      </c>
      <c r="LZA160" s="358">
        <f t="shared" si="177"/>
        <v>0</v>
      </c>
      <c r="LZB160" s="358">
        <f t="shared" si="177"/>
        <v>0</v>
      </c>
      <c r="LZC160" s="358">
        <f t="shared" si="177"/>
        <v>0</v>
      </c>
      <c r="LZD160" s="358">
        <f t="shared" si="177"/>
        <v>0</v>
      </c>
      <c r="LZE160" s="358">
        <f t="shared" si="177"/>
        <v>0</v>
      </c>
      <c r="LZF160" s="358">
        <f t="shared" si="177"/>
        <v>0</v>
      </c>
      <c r="LZG160" s="358">
        <f t="shared" si="177"/>
        <v>0</v>
      </c>
      <c r="LZH160" s="358">
        <f t="shared" si="177"/>
        <v>0</v>
      </c>
      <c r="LZI160" s="358">
        <f t="shared" si="177"/>
        <v>0</v>
      </c>
      <c r="LZJ160" s="358">
        <f t="shared" si="177"/>
        <v>0</v>
      </c>
      <c r="LZK160" s="358">
        <f t="shared" si="177"/>
        <v>0</v>
      </c>
      <c r="LZL160" s="358">
        <f t="shared" si="177"/>
        <v>0</v>
      </c>
      <c r="LZM160" s="358">
        <f t="shared" si="177"/>
        <v>0</v>
      </c>
      <c r="LZN160" s="358">
        <f t="shared" si="177"/>
        <v>0</v>
      </c>
      <c r="LZO160" s="358">
        <f t="shared" si="177"/>
        <v>0</v>
      </c>
      <c r="LZP160" s="358">
        <f t="shared" si="177"/>
        <v>0</v>
      </c>
      <c r="LZQ160" s="358">
        <f t="shared" si="177"/>
        <v>0</v>
      </c>
      <c r="LZR160" s="358">
        <f t="shared" si="177"/>
        <v>0</v>
      </c>
      <c r="LZS160" s="358">
        <f t="shared" si="177"/>
        <v>0</v>
      </c>
      <c r="LZT160" s="358">
        <f t="shared" si="177"/>
        <v>0</v>
      </c>
      <c r="LZU160" s="358">
        <f t="shared" si="177"/>
        <v>0</v>
      </c>
      <c r="LZV160" s="358">
        <f t="shared" si="177"/>
        <v>0</v>
      </c>
      <c r="LZW160" s="358">
        <f t="shared" si="177"/>
        <v>0</v>
      </c>
      <c r="LZX160" s="358">
        <f t="shared" si="177"/>
        <v>0</v>
      </c>
      <c r="LZY160" s="358">
        <f t="shared" si="177"/>
        <v>0</v>
      </c>
      <c r="LZZ160" s="358">
        <f t="shared" si="177"/>
        <v>0</v>
      </c>
      <c r="MAA160" s="358">
        <f t="shared" si="177"/>
        <v>0</v>
      </c>
      <c r="MAB160" s="358">
        <f t="shared" si="177"/>
        <v>0</v>
      </c>
      <c r="MAC160" s="358">
        <f t="shared" si="177"/>
        <v>0</v>
      </c>
      <c r="MAD160" s="358">
        <f t="shared" si="177"/>
        <v>0</v>
      </c>
      <c r="MAE160" s="358">
        <f t="shared" si="177"/>
        <v>0</v>
      </c>
      <c r="MAF160" s="358">
        <f t="shared" si="177"/>
        <v>0</v>
      </c>
      <c r="MAG160" s="358">
        <f t="shared" si="177"/>
        <v>0</v>
      </c>
      <c r="MAH160" s="358">
        <f t="shared" si="177"/>
        <v>0</v>
      </c>
      <c r="MAI160" s="358">
        <f t="shared" si="177"/>
        <v>0</v>
      </c>
      <c r="MAJ160" s="358">
        <f t="shared" si="177"/>
        <v>0</v>
      </c>
      <c r="MAK160" s="358">
        <f t="shared" si="177"/>
        <v>0</v>
      </c>
      <c r="MAL160" s="358">
        <f t="shared" si="177"/>
        <v>0</v>
      </c>
      <c r="MAM160" s="358">
        <f t="shared" si="177"/>
        <v>0</v>
      </c>
      <c r="MAN160" s="358">
        <f t="shared" si="177"/>
        <v>0</v>
      </c>
      <c r="MAO160" s="358">
        <f t="shared" si="177"/>
        <v>0</v>
      </c>
      <c r="MAP160" s="358">
        <f t="shared" si="177"/>
        <v>0</v>
      </c>
      <c r="MAQ160" s="358">
        <f t="shared" si="177"/>
        <v>0</v>
      </c>
      <c r="MAR160" s="358">
        <f t="shared" si="177"/>
        <v>0</v>
      </c>
      <c r="MAS160" s="358">
        <f t="shared" si="177"/>
        <v>0</v>
      </c>
      <c r="MAT160" s="358">
        <f t="shared" si="177"/>
        <v>0</v>
      </c>
      <c r="MAU160" s="358">
        <f t="shared" si="177"/>
        <v>0</v>
      </c>
      <c r="MAV160" s="358">
        <f t="shared" si="177"/>
        <v>0</v>
      </c>
      <c r="MAW160" s="358">
        <f t="shared" si="177"/>
        <v>0</v>
      </c>
      <c r="MAX160" s="358">
        <f t="shared" si="177"/>
        <v>0</v>
      </c>
      <c r="MAY160" s="358">
        <f t="shared" si="177"/>
        <v>0</v>
      </c>
      <c r="MAZ160" s="358">
        <f t="shared" si="177"/>
        <v>0</v>
      </c>
      <c r="MBA160" s="358">
        <f t="shared" si="177"/>
        <v>0</v>
      </c>
      <c r="MBB160" s="358">
        <f t="shared" ref="MBB160:MDM160" si="178">MBB145*$H$83</f>
        <v>0</v>
      </c>
      <c r="MBC160" s="358">
        <f t="shared" si="178"/>
        <v>0</v>
      </c>
      <c r="MBD160" s="358">
        <f t="shared" si="178"/>
        <v>0</v>
      </c>
      <c r="MBE160" s="358">
        <f t="shared" si="178"/>
        <v>0</v>
      </c>
      <c r="MBF160" s="358">
        <f t="shared" si="178"/>
        <v>0</v>
      </c>
      <c r="MBG160" s="358">
        <f t="shared" si="178"/>
        <v>0</v>
      </c>
      <c r="MBH160" s="358">
        <f t="shared" si="178"/>
        <v>0</v>
      </c>
      <c r="MBI160" s="358">
        <f t="shared" si="178"/>
        <v>0</v>
      </c>
      <c r="MBJ160" s="358">
        <f t="shared" si="178"/>
        <v>0</v>
      </c>
      <c r="MBK160" s="358">
        <f t="shared" si="178"/>
        <v>0</v>
      </c>
      <c r="MBL160" s="358">
        <f t="shared" si="178"/>
        <v>0</v>
      </c>
      <c r="MBM160" s="358">
        <f t="shared" si="178"/>
        <v>0</v>
      </c>
      <c r="MBN160" s="358">
        <f t="shared" si="178"/>
        <v>0</v>
      </c>
      <c r="MBO160" s="358">
        <f t="shared" si="178"/>
        <v>0</v>
      </c>
      <c r="MBP160" s="358">
        <f t="shared" si="178"/>
        <v>0</v>
      </c>
      <c r="MBQ160" s="358">
        <f t="shared" si="178"/>
        <v>0</v>
      </c>
      <c r="MBR160" s="358">
        <f t="shared" si="178"/>
        <v>0</v>
      </c>
      <c r="MBS160" s="358">
        <f t="shared" si="178"/>
        <v>0</v>
      </c>
      <c r="MBT160" s="358">
        <f t="shared" si="178"/>
        <v>0</v>
      </c>
      <c r="MBU160" s="358">
        <f t="shared" si="178"/>
        <v>0</v>
      </c>
      <c r="MBV160" s="358">
        <f t="shared" si="178"/>
        <v>0</v>
      </c>
      <c r="MBW160" s="358">
        <f t="shared" si="178"/>
        <v>0</v>
      </c>
      <c r="MBX160" s="358">
        <f t="shared" si="178"/>
        <v>0</v>
      </c>
      <c r="MBY160" s="358">
        <f t="shared" si="178"/>
        <v>0</v>
      </c>
      <c r="MBZ160" s="358">
        <f t="shared" si="178"/>
        <v>0</v>
      </c>
      <c r="MCA160" s="358">
        <f t="shared" si="178"/>
        <v>0</v>
      </c>
      <c r="MCB160" s="358">
        <f t="shared" si="178"/>
        <v>0</v>
      </c>
      <c r="MCC160" s="358">
        <f t="shared" si="178"/>
        <v>0</v>
      </c>
      <c r="MCD160" s="358">
        <f t="shared" si="178"/>
        <v>0</v>
      </c>
      <c r="MCE160" s="358">
        <f t="shared" si="178"/>
        <v>0</v>
      </c>
      <c r="MCF160" s="358">
        <f t="shared" si="178"/>
        <v>0</v>
      </c>
      <c r="MCG160" s="358">
        <f t="shared" si="178"/>
        <v>0</v>
      </c>
      <c r="MCH160" s="358">
        <f t="shared" si="178"/>
        <v>0</v>
      </c>
      <c r="MCI160" s="358">
        <f t="shared" si="178"/>
        <v>0</v>
      </c>
      <c r="MCJ160" s="358">
        <f t="shared" si="178"/>
        <v>0</v>
      </c>
      <c r="MCK160" s="358">
        <f t="shared" si="178"/>
        <v>0</v>
      </c>
      <c r="MCL160" s="358">
        <f t="shared" si="178"/>
        <v>0</v>
      </c>
      <c r="MCM160" s="358">
        <f t="shared" si="178"/>
        <v>0</v>
      </c>
      <c r="MCN160" s="358">
        <f t="shared" si="178"/>
        <v>0</v>
      </c>
      <c r="MCO160" s="358">
        <f t="shared" si="178"/>
        <v>0</v>
      </c>
      <c r="MCP160" s="358">
        <f t="shared" si="178"/>
        <v>0</v>
      </c>
      <c r="MCQ160" s="358">
        <f t="shared" si="178"/>
        <v>0</v>
      </c>
      <c r="MCR160" s="358">
        <f t="shared" si="178"/>
        <v>0</v>
      </c>
      <c r="MCS160" s="358">
        <f t="shared" si="178"/>
        <v>0</v>
      </c>
      <c r="MCT160" s="358">
        <f t="shared" si="178"/>
        <v>0</v>
      </c>
      <c r="MCU160" s="358">
        <f t="shared" si="178"/>
        <v>0</v>
      </c>
      <c r="MCV160" s="358">
        <f t="shared" si="178"/>
        <v>0</v>
      </c>
      <c r="MCW160" s="358">
        <f t="shared" si="178"/>
        <v>0</v>
      </c>
      <c r="MCX160" s="358">
        <f t="shared" si="178"/>
        <v>0</v>
      </c>
      <c r="MCY160" s="358">
        <f t="shared" si="178"/>
        <v>0</v>
      </c>
      <c r="MCZ160" s="358">
        <f t="shared" si="178"/>
        <v>0</v>
      </c>
      <c r="MDA160" s="358">
        <f t="shared" si="178"/>
        <v>0</v>
      </c>
      <c r="MDB160" s="358">
        <f t="shared" si="178"/>
        <v>0</v>
      </c>
      <c r="MDC160" s="358">
        <f t="shared" si="178"/>
        <v>0</v>
      </c>
      <c r="MDD160" s="358">
        <f t="shared" si="178"/>
        <v>0</v>
      </c>
      <c r="MDE160" s="358">
        <f t="shared" si="178"/>
        <v>0</v>
      </c>
      <c r="MDF160" s="358">
        <f t="shared" si="178"/>
        <v>0</v>
      </c>
      <c r="MDG160" s="358">
        <f t="shared" si="178"/>
        <v>0</v>
      </c>
      <c r="MDH160" s="358">
        <f t="shared" si="178"/>
        <v>0</v>
      </c>
      <c r="MDI160" s="358">
        <f t="shared" si="178"/>
        <v>0</v>
      </c>
      <c r="MDJ160" s="358">
        <f t="shared" si="178"/>
        <v>0</v>
      </c>
      <c r="MDK160" s="358">
        <f t="shared" si="178"/>
        <v>0</v>
      </c>
      <c r="MDL160" s="358">
        <f t="shared" si="178"/>
        <v>0</v>
      </c>
      <c r="MDM160" s="358">
        <f t="shared" si="178"/>
        <v>0</v>
      </c>
      <c r="MDN160" s="358">
        <f t="shared" ref="MDN160:MFY160" si="179">MDN145*$H$83</f>
        <v>0</v>
      </c>
      <c r="MDO160" s="358">
        <f t="shared" si="179"/>
        <v>0</v>
      </c>
      <c r="MDP160" s="358">
        <f t="shared" si="179"/>
        <v>0</v>
      </c>
      <c r="MDQ160" s="358">
        <f t="shared" si="179"/>
        <v>0</v>
      </c>
      <c r="MDR160" s="358">
        <f t="shared" si="179"/>
        <v>0</v>
      </c>
      <c r="MDS160" s="358">
        <f t="shared" si="179"/>
        <v>0</v>
      </c>
      <c r="MDT160" s="358">
        <f t="shared" si="179"/>
        <v>0</v>
      </c>
      <c r="MDU160" s="358">
        <f t="shared" si="179"/>
        <v>0</v>
      </c>
      <c r="MDV160" s="358">
        <f t="shared" si="179"/>
        <v>0</v>
      </c>
      <c r="MDW160" s="358">
        <f t="shared" si="179"/>
        <v>0</v>
      </c>
      <c r="MDX160" s="358">
        <f t="shared" si="179"/>
        <v>0</v>
      </c>
      <c r="MDY160" s="358">
        <f t="shared" si="179"/>
        <v>0</v>
      </c>
      <c r="MDZ160" s="358">
        <f t="shared" si="179"/>
        <v>0</v>
      </c>
      <c r="MEA160" s="358">
        <f t="shared" si="179"/>
        <v>0</v>
      </c>
      <c r="MEB160" s="358">
        <f t="shared" si="179"/>
        <v>0</v>
      </c>
      <c r="MEC160" s="358">
        <f t="shared" si="179"/>
        <v>0</v>
      </c>
      <c r="MED160" s="358">
        <f t="shared" si="179"/>
        <v>0</v>
      </c>
      <c r="MEE160" s="358">
        <f t="shared" si="179"/>
        <v>0</v>
      </c>
      <c r="MEF160" s="358">
        <f t="shared" si="179"/>
        <v>0</v>
      </c>
      <c r="MEG160" s="358">
        <f t="shared" si="179"/>
        <v>0</v>
      </c>
      <c r="MEH160" s="358">
        <f t="shared" si="179"/>
        <v>0</v>
      </c>
      <c r="MEI160" s="358">
        <f t="shared" si="179"/>
        <v>0</v>
      </c>
      <c r="MEJ160" s="358">
        <f t="shared" si="179"/>
        <v>0</v>
      </c>
      <c r="MEK160" s="358">
        <f t="shared" si="179"/>
        <v>0</v>
      </c>
      <c r="MEL160" s="358">
        <f t="shared" si="179"/>
        <v>0</v>
      </c>
      <c r="MEM160" s="358">
        <f t="shared" si="179"/>
        <v>0</v>
      </c>
      <c r="MEN160" s="358">
        <f t="shared" si="179"/>
        <v>0</v>
      </c>
      <c r="MEO160" s="358">
        <f t="shared" si="179"/>
        <v>0</v>
      </c>
      <c r="MEP160" s="358">
        <f t="shared" si="179"/>
        <v>0</v>
      </c>
      <c r="MEQ160" s="358">
        <f t="shared" si="179"/>
        <v>0</v>
      </c>
      <c r="MER160" s="358">
        <f t="shared" si="179"/>
        <v>0</v>
      </c>
      <c r="MES160" s="358">
        <f t="shared" si="179"/>
        <v>0</v>
      </c>
      <c r="MET160" s="358">
        <f t="shared" si="179"/>
        <v>0</v>
      </c>
      <c r="MEU160" s="358">
        <f t="shared" si="179"/>
        <v>0</v>
      </c>
      <c r="MEV160" s="358">
        <f t="shared" si="179"/>
        <v>0</v>
      </c>
      <c r="MEW160" s="358">
        <f t="shared" si="179"/>
        <v>0</v>
      </c>
      <c r="MEX160" s="358">
        <f t="shared" si="179"/>
        <v>0</v>
      </c>
      <c r="MEY160" s="358">
        <f t="shared" si="179"/>
        <v>0</v>
      </c>
      <c r="MEZ160" s="358">
        <f t="shared" si="179"/>
        <v>0</v>
      </c>
      <c r="MFA160" s="358">
        <f t="shared" si="179"/>
        <v>0</v>
      </c>
      <c r="MFB160" s="358">
        <f t="shared" si="179"/>
        <v>0</v>
      </c>
      <c r="MFC160" s="358">
        <f t="shared" si="179"/>
        <v>0</v>
      </c>
      <c r="MFD160" s="358">
        <f t="shared" si="179"/>
        <v>0</v>
      </c>
      <c r="MFE160" s="358">
        <f t="shared" si="179"/>
        <v>0</v>
      </c>
      <c r="MFF160" s="358">
        <f t="shared" si="179"/>
        <v>0</v>
      </c>
      <c r="MFG160" s="358">
        <f t="shared" si="179"/>
        <v>0</v>
      </c>
      <c r="MFH160" s="358">
        <f t="shared" si="179"/>
        <v>0</v>
      </c>
      <c r="MFI160" s="358">
        <f t="shared" si="179"/>
        <v>0</v>
      </c>
      <c r="MFJ160" s="358">
        <f t="shared" si="179"/>
        <v>0</v>
      </c>
      <c r="MFK160" s="358">
        <f t="shared" si="179"/>
        <v>0</v>
      </c>
      <c r="MFL160" s="358">
        <f t="shared" si="179"/>
        <v>0</v>
      </c>
      <c r="MFM160" s="358">
        <f t="shared" si="179"/>
        <v>0</v>
      </c>
      <c r="MFN160" s="358">
        <f t="shared" si="179"/>
        <v>0</v>
      </c>
      <c r="MFO160" s="358">
        <f t="shared" si="179"/>
        <v>0</v>
      </c>
      <c r="MFP160" s="358">
        <f t="shared" si="179"/>
        <v>0</v>
      </c>
      <c r="MFQ160" s="358">
        <f t="shared" si="179"/>
        <v>0</v>
      </c>
      <c r="MFR160" s="358">
        <f t="shared" si="179"/>
        <v>0</v>
      </c>
      <c r="MFS160" s="358">
        <f t="shared" si="179"/>
        <v>0</v>
      </c>
      <c r="MFT160" s="358">
        <f t="shared" si="179"/>
        <v>0</v>
      </c>
      <c r="MFU160" s="358">
        <f t="shared" si="179"/>
        <v>0</v>
      </c>
      <c r="MFV160" s="358">
        <f t="shared" si="179"/>
        <v>0</v>
      </c>
      <c r="MFW160" s="358">
        <f t="shared" si="179"/>
        <v>0</v>
      </c>
      <c r="MFX160" s="358">
        <f t="shared" si="179"/>
        <v>0</v>
      </c>
      <c r="MFY160" s="358">
        <f t="shared" si="179"/>
        <v>0</v>
      </c>
      <c r="MFZ160" s="358">
        <f t="shared" ref="MFZ160:MIK160" si="180">MFZ145*$H$83</f>
        <v>0</v>
      </c>
      <c r="MGA160" s="358">
        <f t="shared" si="180"/>
        <v>0</v>
      </c>
      <c r="MGB160" s="358">
        <f t="shared" si="180"/>
        <v>0</v>
      </c>
      <c r="MGC160" s="358">
        <f t="shared" si="180"/>
        <v>0</v>
      </c>
      <c r="MGD160" s="358">
        <f t="shared" si="180"/>
        <v>0</v>
      </c>
      <c r="MGE160" s="358">
        <f t="shared" si="180"/>
        <v>0</v>
      </c>
      <c r="MGF160" s="358">
        <f t="shared" si="180"/>
        <v>0</v>
      </c>
      <c r="MGG160" s="358">
        <f t="shared" si="180"/>
        <v>0</v>
      </c>
      <c r="MGH160" s="358">
        <f t="shared" si="180"/>
        <v>0</v>
      </c>
      <c r="MGI160" s="358">
        <f t="shared" si="180"/>
        <v>0</v>
      </c>
      <c r="MGJ160" s="358">
        <f t="shared" si="180"/>
        <v>0</v>
      </c>
      <c r="MGK160" s="358">
        <f t="shared" si="180"/>
        <v>0</v>
      </c>
      <c r="MGL160" s="358">
        <f t="shared" si="180"/>
        <v>0</v>
      </c>
      <c r="MGM160" s="358">
        <f t="shared" si="180"/>
        <v>0</v>
      </c>
      <c r="MGN160" s="358">
        <f t="shared" si="180"/>
        <v>0</v>
      </c>
      <c r="MGO160" s="358">
        <f t="shared" si="180"/>
        <v>0</v>
      </c>
      <c r="MGP160" s="358">
        <f t="shared" si="180"/>
        <v>0</v>
      </c>
      <c r="MGQ160" s="358">
        <f t="shared" si="180"/>
        <v>0</v>
      </c>
      <c r="MGR160" s="358">
        <f t="shared" si="180"/>
        <v>0</v>
      </c>
      <c r="MGS160" s="358">
        <f t="shared" si="180"/>
        <v>0</v>
      </c>
      <c r="MGT160" s="358">
        <f t="shared" si="180"/>
        <v>0</v>
      </c>
      <c r="MGU160" s="358">
        <f t="shared" si="180"/>
        <v>0</v>
      </c>
      <c r="MGV160" s="358">
        <f t="shared" si="180"/>
        <v>0</v>
      </c>
      <c r="MGW160" s="358">
        <f t="shared" si="180"/>
        <v>0</v>
      </c>
      <c r="MGX160" s="358">
        <f t="shared" si="180"/>
        <v>0</v>
      </c>
      <c r="MGY160" s="358">
        <f t="shared" si="180"/>
        <v>0</v>
      </c>
      <c r="MGZ160" s="358">
        <f t="shared" si="180"/>
        <v>0</v>
      </c>
      <c r="MHA160" s="358">
        <f t="shared" si="180"/>
        <v>0</v>
      </c>
      <c r="MHB160" s="358">
        <f t="shared" si="180"/>
        <v>0</v>
      </c>
      <c r="MHC160" s="358">
        <f t="shared" si="180"/>
        <v>0</v>
      </c>
      <c r="MHD160" s="358">
        <f t="shared" si="180"/>
        <v>0</v>
      </c>
      <c r="MHE160" s="358">
        <f t="shared" si="180"/>
        <v>0</v>
      </c>
      <c r="MHF160" s="358">
        <f t="shared" si="180"/>
        <v>0</v>
      </c>
      <c r="MHG160" s="358">
        <f t="shared" si="180"/>
        <v>0</v>
      </c>
      <c r="MHH160" s="358">
        <f t="shared" si="180"/>
        <v>0</v>
      </c>
      <c r="MHI160" s="358">
        <f t="shared" si="180"/>
        <v>0</v>
      </c>
      <c r="MHJ160" s="358">
        <f t="shared" si="180"/>
        <v>0</v>
      </c>
      <c r="MHK160" s="358">
        <f t="shared" si="180"/>
        <v>0</v>
      </c>
      <c r="MHL160" s="358">
        <f t="shared" si="180"/>
        <v>0</v>
      </c>
      <c r="MHM160" s="358">
        <f t="shared" si="180"/>
        <v>0</v>
      </c>
      <c r="MHN160" s="358">
        <f t="shared" si="180"/>
        <v>0</v>
      </c>
      <c r="MHO160" s="358">
        <f t="shared" si="180"/>
        <v>0</v>
      </c>
      <c r="MHP160" s="358">
        <f t="shared" si="180"/>
        <v>0</v>
      </c>
      <c r="MHQ160" s="358">
        <f t="shared" si="180"/>
        <v>0</v>
      </c>
      <c r="MHR160" s="358">
        <f t="shared" si="180"/>
        <v>0</v>
      </c>
      <c r="MHS160" s="358">
        <f t="shared" si="180"/>
        <v>0</v>
      </c>
      <c r="MHT160" s="358">
        <f t="shared" si="180"/>
        <v>0</v>
      </c>
      <c r="MHU160" s="358">
        <f t="shared" si="180"/>
        <v>0</v>
      </c>
      <c r="MHV160" s="358">
        <f t="shared" si="180"/>
        <v>0</v>
      </c>
      <c r="MHW160" s="358">
        <f t="shared" si="180"/>
        <v>0</v>
      </c>
      <c r="MHX160" s="358">
        <f t="shared" si="180"/>
        <v>0</v>
      </c>
      <c r="MHY160" s="358">
        <f t="shared" si="180"/>
        <v>0</v>
      </c>
      <c r="MHZ160" s="358">
        <f t="shared" si="180"/>
        <v>0</v>
      </c>
      <c r="MIA160" s="358">
        <f t="shared" si="180"/>
        <v>0</v>
      </c>
      <c r="MIB160" s="358">
        <f t="shared" si="180"/>
        <v>0</v>
      </c>
      <c r="MIC160" s="358">
        <f t="shared" si="180"/>
        <v>0</v>
      </c>
      <c r="MID160" s="358">
        <f t="shared" si="180"/>
        <v>0</v>
      </c>
      <c r="MIE160" s="358">
        <f t="shared" si="180"/>
        <v>0</v>
      </c>
      <c r="MIF160" s="358">
        <f t="shared" si="180"/>
        <v>0</v>
      </c>
      <c r="MIG160" s="358">
        <f t="shared" si="180"/>
        <v>0</v>
      </c>
      <c r="MIH160" s="358">
        <f t="shared" si="180"/>
        <v>0</v>
      </c>
      <c r="MII160" s="358">
        <f t="shared" si="180"/>
        <v>0</v>
      </c>
      <c r="MIJ160" s="358">
        <f t="shared" si="180"/>
        <v>0</v>
      </c>
      <c r="MIK160" s="358">
        <f t="shared" si="180"/>
        <v>0</v>
      </c>
      <c r="MIL160" s="358">
        <f t="shared" ref="MIL160:MKW160" si="181">MIL145*$H$83</f>
        <v>0</v>
      </c>
      <c r="MIM160" s="358">
        <f t="shared" si="181"/>
        <v>0</v>
      </c>
      <c r="MIN160" s="358">
        <f t="shared" si="181"/>
        <v>0</v>
      </c>
      <c r="MIO160" s="358">
        <f t="shared" si="181"/>
        <v>0</v>
      </c>
      <c r="MIP160" s="358">
        <f t="shared" si="181"/>
        <v>0</v>
      </c>
      <c r="MIQ160" s="358">
        <f t="shared" si="181"/>
        <v>0</v>
      </c>
      <c r="MIR160" s="358">
        <f t="shared" si="181"/>
        <v>0</v>
      </c>
      <c r="MIS160" s="358">
        <f t="shared" si="181"/>
        <v>0</v>
      </c>
      <c r="MIT160" s="358">
        <f t="shared" si="181"/>
        <v>0</v>
      </c>
      <c r="MIU160" s="358">
        <f t="shared" si="181"/>
        <v>0</v>
      </c>
      <c r="MIV160" s="358">
        <f t="shared" si="181"/>
        <v>0</v>
      </c>
      <c r="MIW160" s="358">
        <f t="shared" si="181"/>
        <v>0</v>
      </c>
      <c r="MIX160" s="358">
        <f t="shared" si="181"/>
        <v>0</v>
      </c>
      <c r="MIY160" s="358">
        <f t="shared" si="181"/>
        <v>0</v>
      </c>
      <c r="MIZ160" s="358">
        <f t="shared" si="181"/>
        <v>0</v>
      </c>
      <c r="MJA160" s="358">
        <f t="shared" si="181"/>
        <v>0</v>
      </c>
      <c r="MJB160" s="358">
        <f t="shared" si="181"/>
        <v>0</v>
      </c>
      <c r="MJC160" s="358">
        <f t="shared" si="181"/>
        <v>0</v>
      </c>
      <c r="MJD160" s="358">
        <f t="shared" si="181"/>
        <v>0</v>
      </c>
      <c r="MJE160" s="358">
        <f t="shared" si="181"/>
        <v>0</v>
      </c>
      <c r="MJF160" s="358">
        <f t="shared" si="181"/>
        <v>0</v>
      </c>
      <c r="MJG160" s="358">
        <f t="shared" si="181"/>
        <v>0</v>
      </c>
      <c r="MJH160" s="358">
        <f t="shared" si="181"/>
        <v>0</v>
      </c>
      <c r="MJI160" s="358">
        <f t="shared" si="181"/>
        <v>0</v>
      </c>
      <c r="MJJ160" s="358">
        <f t="shared" si="181"/>
        <v>0</v>
      </c>
      <c r="MJK160" s="358">
        <f t="shared" si="181"/>
        <v>0</v>
      </c>
      <c r="MJL160" s="358">
        <f t="shared" si="181"/>
        <v>0</v>
      </c>
      <c r="MJM160" s="358">
        <f t="shared" si="181"/>
        <v>0</v>
      </c>
      <c r="MJN160" s="358">
        <f t="shared" si="181"/>
        <v>0</v>
      </c>
      <c r="MJO160" s="358">
        <f t="shared" si="181"/>
        <v>0</v>
      </c>
      <c r="MJP160" s="358">
        <f t="shared" si="181"/>
        <v>0</v>
      </c>
      <c r="MJQ160" s="358">
        <f t="shared" si="181"/>
        <v>0</v>
      </c>
      <c r="MJR160" s="358">
        <f t="shared" si="181"/>
        <v>0</v>
      </c>
      <c r="MJS160" s="358">
        <f t="shared" si="181"/>
        <v>0</v>
      </c>
      <c r="MJT160" s="358">
        <f t="shared" si="181"/>
        <v>0</v>
      </c>
      <c r="MJU160" s="358">
        <f t="shared" si="181"/>
        <v>0</v>
      </c>
      <c r="MJV160" s="358">
        <f t="shared" si="181"/>
        <v>0</v>
      </c>
      <c r="MJW160" s="358">
        <f t="shared" si="181"/>
        <v>0</v>
      </c>
      <c r="MJX160" s="358">
        <f t="shared" si="181"/>
        <v>0</v>
      </c>
      <c r="MJY160" s="358">
        <f t="shared" si="181"/>
        <v>0</v>
      </c>
      <c r="MJZ160" s="358">
        <f t="shared" si="181"/>
        <v>0</v>
      </c>
      <c r="MKA160" s="358">
        <f t="shared" si="181"/>
        <v>0</v>
      </c>
      <c r="MKB160" s="358">
        <f t="shared" si="181"/>
        <v>0</v>
      </c>
      <c r="MKC160" s="358">
        <f t="shared" si="181"/>
        <v>0</v>
      </c>
      <c r="MKD160" s="358">
        <f t="shared" si="181"/>
        <v>0</v>
      </c>
      <c r="MKE160" s="358">
        <f t="shared" si="181"/>
        <v>0</v>
      </c>
      <c r="MKF160" s="358">
        <f t="shared" si="181"/>
        <v>0</v>
      </c>
      <c r="MKG160" s="358">
        <f t="shared" si="181"/>
        <v>0</v>
      </c>
      <c r="MKH160" s="358">
        <f t="shared" si="181"/>
        <v>0</v>
      </c>
      <c r="MKI160" s="358">
        <f t="shared" si="181"/>
        <v>0</v>
      </c>
      <c r="MKJ160" s="358">
        <f t="shared" si="181"/>
        <v>0</v>
      </c>
      <c r="MKK160" s="358">
        <f t="shared" si="181"/>
        <v>0</v>
      </c>
      <c r="MKL160" s="358">
        <f t="shared" si="181"/>
        <v>0</v>
      </c>
      <c r="MKM160" s="358">
        <f t="shared" si="181"/>
        <v>0</v>
      </c>
      <c r="MKN160" s="358">
        <f t="shared" si="181"/>
        <v>0</v>
      </c>
      <c r="MKO160" s="358">
        <f t="shared" si="181"/>
        <v>0</v>
      </c>
      <c r="MKP160" s="358">
        <f t="shared" si="181"/>
        <v>0</v>
      </c>
      <c r="MKQ160" s="358">
        <f t="shared" si="181"/>
        <v>0</v>
      </c>
      <c r="MKR160" s="358">
        <f t="shared" si="181"/>
        <v>0</v>
      </c>
      <c r="MKS160" s="358">
        <f t="shared" si="181"/>
        <v>0</v>
      </c>
      <c r="MKT160" s="358">
        <f t="shared" si="181"/>
        <v>0</v>
      </c>
      <c r="MKU160" s="358">
        <f t="shared" si="181"/>
        <v>0</v>
      </c>
      <c r="MKV160" s="358">
        <f t="shared" si="181"/>
        <v>0</v>
      </c>
      <c r="MKW160" s="358">
        <f t="shared" si="181"/>
        <v>0</v>
      </c>
      <c r="MKX160" s="358">
        <f t="shared" ref="MKX160:MNI160" si="182">MKX145*$H$83</f>
        <v>0</v>
      </c>
      <c r="MKY160" s="358">
        <f t="shared" si="182"/>
        <v>0</v>
      </c>
      <c r="MKZ160" s="358">
        <f t="shared" si="182"/>
        <v>0</v>
      </c>
      <c r="MLA160" s="358">
        <f t="shared" si="182"/>
        <v>0</v>
      </c>
      <c r="MLB160" s="358">
        <f t="shared" si="182"/>
        <v>0</v>
      </c>
      <c r="MLC160" s="358">
        <f t="shared" si="182"/>
        <v>0</v>
      </c>
      <c r="MLD160" s="358">
        <f t="shared" si="182"/>
        <v>0</v>
      </c>
      <c r="MLE160" s="358">
        <f t="shared" si="182"/>
        <v>0</v>
      </c>
      <c r="MLF160" s="358">
        <f t="shared" si="182"/>
        <v>0</v>
      </c>
      <c r="MLG160" s="358">
        <f t="shared" si="182"/>
        <v>0</v>
      </c>
      <c r="MLH160" s="358">
        <f t="shared" si="182"/>
        <v>0</v>
      </c>
      <c r="MLI160" s="358">
        <f t="shared" si="182"/>
        <v>0</v>
      </c>
      <c r="MLJ160" s="358">
        <f t="shared" si="182"/>
        <v>0</v>
      </c>
      <c r="MLK160" s="358">
        <f t="shared" si="182"/>
        <v>0</v>
      </c>
      <c r="MLL160" s="358">
        <f t="shared" si="182"/>
        <v>0</v>
      </c>
      <c r="MLM160" s="358">
        <f t="shared" si="182"/>
        <v>0</v>
      </c>
      <c r="MLN160" s="358">
        <f t="shared" si="182"/>
        <v>0</v>
      </c>
      <c r="MLO160" s="358">
        <f t="shared" si="182"/>
        <v>0</v>
      </c>
      <c r="MLP160" s="358">
        <f t="shared" si="182"/>
        <v>0</v>
      </c>
      <c r="MLQ160" s="358">
        <f t="shared" si="182"/>
        <v>0</v>
      </c>
      <c r="MLR160" s="358">
        <f t="shared" si="182"/>
        <v>0</v>
      </c>
      <c r="MLS160" s="358">
        <f t="shared" si="182"/>
        <v>0</v>
      </c>
      <c r="MLT160" s="358">
        <f t="shared" si="182"/>
        <v>0</v>
      </c>
      <c r="MLU160" s="358">
        <f t="shared" si="182"/>
        <v>0</v>
      </c>
      <c r="MLV160" s="358">
        <f t="shared" si="182"/>
        <v>0</v>
      </c>
      <c r="MLW160" s="358">
        <f t="shared" si="182"/>
        <v>0</v>
      </c>
      <c r="MLX160" s="358">
        <f t="shared" si="182"/>
        <v>0</v>
      </c>
      <c r="MLY160" s="358">
        <f t="shared" si="182"/>
        <v>0</v>
      </c>
      <c r="MLZ160" s="358">
        <f t="shared" si="182"/>
        <v>0</v>
      </c>
      <c r="MMA160" s="358">
        <f t="shared" si="182"/>
        <v>0</v>
      </c>
      <c r="MMB160" s="358">
        <f t="shared" si="182"/>
        <v>0</v>
      </c>
      <c r="MMC160" s="358">
        <f t="shared" si="182"/>
        <v>0</v>
      </c>
      <c r="MMD160" s="358">
        <f t="shared" si="182"/>
        <v>0</v>
      </c>
      <c r="MME160" s="358">
        <f t="shared" si="182"/>
        <v>0</v>
      </c>
      <c r="MMF160" s="358">
        <f t="shared" si="182"/>
        <v>0</v>
      </c>
      <c r="MMG160" s="358">
        <f t="shared" si="182"/>
        <v>0</v>
      </c>
      <c r="MMH160" s="358">
        <f t="shared" si="182"/>
        <v>0</v>
      </c>
      <c r="MMI160" s="358">
        <f t="shared" si="182"/>
        <v>0</v>
      </c>
      <c r="MMJ160" s="358">
        <f t="shared" si="182"/>
        <v>0</v>
      </c>
      <c r="MMK160" s="358">
        <f t="shared" si="182"/>
        <v>0</v>
      </c>
      <c r="MML160" s="358">
        <f t="shared" si="182"/>
        <v>0</v>
      </c>
      <c r="MMM160" s="358">
        <f t="shared" si="182"/>
        <v>0</v>
      </c>
      <c r="MMN160" s="358">
        <f t="shared" si="182"/>
        <v>0</v>
      </c>
      <c r="MMO160" s="358">
        <f t="shared" si="182"/>
        <v>0</v>
      </c>
      <c r="MMP160" s="358">
        <f t="shared" si="182"/>
        <v>0</v>
      </c>
      <c r="MMQ160" s="358">
        <f t="shared" si="182"/>
        <v>0</v>
      </c>
      <c r="MMR160" s="358">
        <f t="shared" si="182"/>
        <v>0</v>
      </c>
      <c r="MMS160" s="358">
        <f t="shared" si="182"/>
        <v>0</v>
      </c>
      <c r="MMT160" s="358">
        <f t="shared" si="182"/>
        <v>0</v>
      </c>
      <c r="MMU160" s="358">
        <f t="shared" si="182"/>
        <v>0</v>
      </c>
      <c r="MMV160" s="358">
        <f t="shared" si="182"/>
        <v>0</v>
      </c>
      <c r="MMW160" s="358">
        <f t="shared" si="182"/>
        <v>0</v>
      </c>
      <c r="MMX160" s="358">
        <f t="shared" si="182"/>
        <v>0</v>
      </c>
      <c r="MMY160" s="358">
        <f t="shared" si="182"/>
        <v>0</v>
      </c>
      <c r="MMZ160" s="358">
        <f t="shared" si="182"/>
        <v>0</v>
      </c>
      <c r="MNA160" s="358">
        <f t="shared" si="182"/>
        <v>0</v>
      </c>
      <c r="MNB160" s="358">
        <f t="shared" si="182"/>
        <v>0</v>
      </c>
      <c r="MNC160" s="358">
        <f t="shared" si="182"/>
        <v>0</v>
      </c>
      <c r="MND160" s="358">
        <f t="shared" si="182"/>
        <v>0</v>
      </c>
      <c r="MNE160" s="358">
        <f t="shared" si="182"/>
        <v>0</v>
      </c>
      <c r="MNF160" s="358">
        <f t="shared" si="182"/>
        <v>0</v>
      </c>
      <c r="MNG160" s="358">
        <f t="shared" si="182"/>
        <v>0</v>
      </c>
      <c r="MNH160" s="358">
        <f t="shared" si="182"/>
        <v>0</v>
      </c>
      <c r="MNI160" s="358">
        <f t="shared" si="182"/>
        <v>0</v>
      </c>
      <c r="MNJ160" s="358">
        <f t="shared" ref="MNJ160:MPU160" si="183">MNJ145*$H$83</f>
        <v>0</v>
      </c>
      <c r="MNK160" s="358">
        <f t="shared" si="183"/>
        <v>0</v>
      </c>
      <c r="MNL160" s="358">
        <f t="shared" si="183"/>
        <v>0</v>
      </c>
      <c r="MNM160" s="358">
        <f t="shared" si="183"/>
        <v>0</v>
      </c>
      <c r="MNN160" s="358">
        <f t="shared" si="183"/>
        <v>0</v>
      </c>
      <c r="MNO160" s="358">
        <f t="shared" si="183"/>
        <v>0</v>
      </c>
      <c r="MNP160" s="358">
        <f t="shared" si="183"/>
        <v>0</v>
      </c>
      <c r="MNQ160" s="358">
        <f t="shared" si="183"/>
        <v>0</v>
      </c>
      <c r="MNR160" s="358">
        <f t="shared" si="183"/>
        <v>0</v>
      </c>
      <c r="MNS160" s="358">
        <f t="shared" si="183"/>
        <v>0</v>
      </c>
      <c r="MNT160" s="358">
        <f t="shared" si="183"/>
        <v>0</v>
      </c>
      <c r="MNU160" s="358">
        <f t="shared" si="183"/>
        <v>0</v>
      </c>
      <c r="MNV160" s="358">
        <f t="shared" si="183"/>
        <v>0</v>
      </c>
      <c r="MNW160" s="358">
        <f t="shared" si="183"/>
        <v>0</v>
      </c>
      <c r="MNX160" s="358">
        <f t="shared" si="183"/>
        <v>0</v>
      </c>
      <c r="MNY160" s="358">
        <f t="shared" si="183"/>
        <v>0</v>
      </c>
      <c r="MNZ160" s="358">
        <f t="shared" si="183"/>
        <v>0</v>
      </c>
      <c r="MOA160" s="358">
        <f t="shared" si="183"/>
        <v>0</v>
      </c>
      <c r="MOB160" s="358">
        <f t="shared" si="183"/>
        <v>0</v>
      </c>
      <c r="MOC160" s="358">
        <f t="shared" si="183"/>
        <v>0</v>
      </c>
      <c r="MOD160" s="358">
        <f t="shared" si="183"/>
        <v>0</v>
      </c>
      <c r="MOE160" s="358">
        <f t="shared" si="183"/>
        <v>0</v>
      </c>
      <c r="MOF160" s="358">
        <f t="shared" si="183"/>
        <v>0</v>
      </c>
      <c r="MOG160" s="358">
        <f t="shared" si="183"/>
        <v>0</v>
      </c>
      <c r="MOH160" s="358">
        <f t="shared" si="183"/>
        <v>0</v>
      </c>
      <c r="MOI160" s="358">
        <f t="shared" si="183"/>
        <v>0</v>
      </c>
      <c r="MOJ160" s="358">
        <f t="shared" si="183"/>
        <v>0</v>
      </c>
      <c r="MOK160" s="358">
        <f t="shared" si="183"/>
        <v>0</v>
      </c>
      <c r="MOL160" s="358">
        <f t="shared" si="183"/>
        <v>0</v>
      </c>
      <c r="MOM160" s="358">
        <f t="shared" si="183"/>
        <v>0</v>
      </c>
      <c r="MON160" s="358">
        <f t="shared" si="183"/>
        <v>0</v>
      </c>
      <c r="MOO160" s="358">
        <f t="shared" si="183"/>
        <v>0</v>
      </c>
      <c r="MOP160" s="358">
        <f t="shared" si="183"/>
        <v>0</v>
      </c>
      <c r="MOQ160" s="358">
        <f t="shared" si="183"/>
        <v>0</v>
      </c>
      <c r="MOR160" s="358">
        <f t="shared" si="183"/>
        <v>0</v>
      </c>
      <c r="MOS160" s="358">
        <f t="shared" si="183"/>
        <v>0</v>
      </c>
      <c r="MOT160" s="358">
        <f t="shared" si="183"/>
        <v>0</v>
      </c>
      <c r="MOU160" s="358">
        <f t="shared" si="183"/>
        <v>0</v>
      </c>
      <c r="MOV160" s="358">
        <f t="shared" si="183"/>
        <v>0</v>
      </c>
      <c r="MOW160" s="358">
        <f t="shared" si="183"/>
        <v>0</v>
      </c>
      <c r="MOX160" s="358">
        <f t="shared" si="183"/>
        <v>0</v>
      </c>
      <c r="MOY160" s="358">
        <f t="shared" si="183"/>
        <v>0</v>
      </c>
      <c r="MOZ160" s="358">
        <f t="shared" si="183"/>
        <v>0</v>
      </c>
      <c r="MPA160" s="358">
        <f t="shared" si="183"/>
        <v>0</v>
      </c>
      <c r="MPB160" s="358">
        <f t="shared" si="183"/>
        <v>0</v>
      </c>
      <c r="MPC160" s="358">
        <f t="shared" si="183"/>
        <v>0</v>
      </c>
      <c r="MPD160" s="358">
        <f t="shared" si="183"/>
        <v>0</v>
      </c>
      <c r="MPE160" s="358">
        <f t="shared" si="183"/>
        <v>0</v>
      </c>
      <c r="MPF160" s="358">
        <f t="shared" si="183"/>
        <v>0</v>
      </c>
      <c r="MPG160" s="358">
        <f t="shared" si="183"/>
        <v>0</v>
      </c>
      <c r="MPH160" s="358">
        <f t="shared" si="183"/>
        <v>0</v>
      </c>
      <c r="MPI160" s="358">
        <f t="shared" si="183"/>
        <v>0</v>
      </c>
      <c r="MPJ160" s="358">
        <f t="shared" si="183"/>
        <v>0</v>
      </c>
      <c r="MPK160" s="358">
        <f t="shared" si="183"/>
        <v>0</v>
      </c>
      <c r="MPL160" s="358">
        <f t="shared" si="183"/>
        <v>0</v>
      </c>
      <c r="MPM160" s="358">
        <f t="shared" si="183"/>
        <v>0</v>
      </c>
      <c r="MPN160" s="358">
        <f t="shared" si="183"/>
        <v>0</v>
      </c>
      <c r="MPO160" s="358">
        <f t="shared" si="183"/>
        <v>0</v>
      </c>
      <c r="MPP160" s="358">
        <f t="shared" si="183"/>
        <v>0</v>
      </c>
      <c r="MPQ160" s="358">
        <f t="shared" si="183"/>
        <v>0</v>
      </c>
      <c r="MPR160" s="358">
        <f t="shared" si="183"/>
        <v>0</v>
      </c>
      <c r="MPS160" s="358">
        <f t="shared" si="183"/>
        <v>0</v>
      </c>
      <c r="MPT160" s="358">
        <f t="shared" si="183"/>
        <v>0</v>
      </c>
      <c r="MPU160" s="358">
        <f t="shared" si="183"/>
        <v>0</v>
      </c>
      <c r="MPV160" s="358">
        <f t="shared" ref="MPV160:MSG160" si="184">MPV145*$H$83</f>
        <v>0</v>
      </c>
      <c r="MPW160" s="358">
        <f t="shared" si="184"/>
        <v>0</v>
      </c>
      <c r="MPX160" s="358">
        <f t="shared" si="184"/>
        <v>0</v>
      </c>
      <c r="MPY160" s="358">
        <f t="shared" si="184"/>
        <v>0</v>
      </c>
      <c r="MPZ160" s="358">
        <f t="shared" si="184"/>
        <v>0</v>
      </c>
      <c r="MQA160" s="358">
        <f t="shared" si="184"/>
        <v>0</v>
      </c>
      <c r="MQB160" s="358">
        <f t="shared" si="184"/>
        <v>0</v>
      </c>
      <c r="MQC160" s="358">
        <f t="shared" si="184"/>
        <v>0</v>
      </c>
      <c r="MQD160" s="358">
        <f t="shared" si="184"/>
        <v>0</v>
      </c>
      <c r="MQE160" s="358">
        <f t="shared" si="184"/>
        <v>0</v>
      </c>
      <c r="MQF160" s="358">
        <f t="shared" si="184"/>
        <v>0</v>
      </c>
      <c r="MQG160" s="358">
        <f t="shared" si="184"/>
        <v>0</v>
      </c>
      <c r="MQH160" s="358">
        <f t="shared" si="184"/>
        <v>0</v>
      </c>
      <c r="MQI160" s="358">
        <f t="shared" si="184"/>
        <v>0</v>
      </c>
      <c r="MQJ160" s="358">
        <f t="shared" si="184"/>
        <v>0</v>
      </c>
      <c r="MQK160" s="358">
        <f t="shared" si="184"/>
        <v>0</v>
      </c>
      <c r="MQL160" s="358">
        <f t="shared" si="184"/>
        <v>0</v>
      </c>
      <c r="MQM160" s="358">
        <f t="shared" si="184"/>
        <v>0</v>
      </c>
      <c r="MQN160" s="358">
        <f t="shared" si="184"/>
        <v>0</v>
      </c>
      <c r="MQO160" s="358">
        <f t="shared" si="184"/>
        <v>0</v>
      </c>
      <c r="MQP160" s="358">
        <f t="shared" si="184"/>
        <v>0</v>
      </c>
      <c r="MQQ160" s="358">
        <f t="shared" si="184"/>
        <v>0</v>
      </c>
      <c r="MQR160" s="358">
        <f t="shared" si="184"/>
        <v>0</v>
      </c>
      <c r="MQS160" s="358">
        <f t="shared" si="184"/>
        <v>0</v>
      </c>
      <c r="MQT160" s="358">
        <f t="shared" si="184"/>
        <v>0</v>
      </c>
      <c r="MQU160" s="358">
        <f t="shared" si="184"/>
        <v>0</v>
      </c>
      <c r="MQV160" s="358">
        <f t="shared" si="184"/>
        <v>0</v>
      </c>
      <c r="MQW160" s="358">
        <f t="shared" si="184"/>
        <v>0</v>
      </c>
      <c r="MQX160" s="358">
        <f t="shared" si="184"/>
        <v>0</v>
      </c>
      <c r="MQY160" s="358">
        <f t="shared" si="184"/>
        <v>0</v>
      </c>
      <c r="MQZ160" s="358">
        <f t="shared" si="184"/>
        <v>0</v>
      </c>
      <c r="MRA160" s="358">
        <f t="shared" si="184"/>
        <v>0</v>
      </c>
      <c r="MRB160" s="358">
        <f t="shared" si="184"/>
        <v>0</v>
      </c>
      <c r="MRC160" s="358">
        <f t="shared" si="184"/>
        <v>0</v>
      </c>
      <c r="MRD160" s="358">
        <f t="shared" si="184"/>
        <v>0</v>
      </c>
      <c r="MRE160" s="358">
        <f t="shared" si="184"/>
        <v>0</v>
      </c>
      <c r="MRF160" s="358">
        <f t="shared" si="184"/>
        <v>0</v>
      </c>
      <c r="MRG160" s="358">
        <f t="shared" si="184"/>
        <v>0</v>
      </c>
      <c r="MRH160" s="358">
        <f t="shared" si="184"/>
        <v>0</v>
      </c>
      <c r="MRI160" s="358">
        <f t="shared" si="184"/>
        <v>0</v>
      </c>
      <c r="MRJ160" s="358">
        <f t="shared" si="184"/>
        <v>0</v>
      </c>
      <c r="MRK160" s="358">
        <f t="shared" si="184"/>
        <v>0</v>
      </c>
      <c r="MRL160" s="358">
        <f t="shared" si="184"/>
        <v>0</v>
      </c>
      <c r="MRM160" s="358">
        <f t="shared" si="184"/>
        <v>0</v>
      </c>
      <c r="MRN160" s="358">
        <f t="shared" si="184"/>
        <v>0</v>
      </c>
      <c r="MRO160" s="358">
        <f t="shared" si="184"/>
        <v>0</v>
      </c>
      <c r="MRP160" s="358">
        <f t="shared" si="184"/>
        <v>0</v>
      </c>
      <c r="MRQ160" s="358">
        <f t="shared" si="184"/>
        <v>0</v>
      </c>
      <c r="MRR160" s="358">
        <f t="shared" si="184"/>
        <v>0</v>
      </c>
      <c r="MRS160" s="358">
        <f t="shared" si="184"/>
        <v>0</v>
      </c>
      <c r="MRT160" s="358">
        <f t="shared" si="184"/>
        <v>0</v>
      </c>
      <c r="MRU160" s="358">
        <f t="shared" si="184"/>
        <v>0</v>
      </c>
      <c r="MRV160" s="358">
        <f t="shared" si="184"/>
        <v>0</v>
      </c>
      <c r="MRW160" s="358">
        <f t="shared" si="184"/>
        <v>0</v>
      </c>
      <c r="MRX160" s="358">
        <f t="shared" si="184"/>
        <v>0</v>
      </c>
      <c r="MRY160" s="358">
        <f t="shared" si="184"/>
        <v>0</v>
      </c>
      <c r="MRZ160" s="358">
        <f t="shared" si="184"/>
        <v>0</v>
      </c>
      <c r="MSA160" s="358">
        <f t="shared" si="184"/>
        <v>0</v>
      </c>
      <c r="MSB160" s="358">
        <f t="shared" si="184"/>
        <v>0</v>
      </c>
      <c r="MSC160" s="358">
        <f t="shared" si="184"/>
        <v>0</v>
      </c>
      <c r="MSD160" s="358">
        <f t="shared" si="184"/>
        <v>0</v>
      </c>
      <c r="MSE160" s="358">
        <f t="shared" si="184"/>
        <v>0</v>
      </c>
      <c r="MSF160" s="358">
        <f t="shared" si="184"/>
        <v>0</v>
      </c>
      <c r="MSG160" s="358">
        <f t="shared" si="184"/>
        <v>0</v>
      </c>
      <c r="MSH160" s="358">
        <f t="shared" ref="MSH160:MUS160" si="185">MSH145*$H$83</f>
        <v>0</v>
      </c>
      <c r="MSI160" s="358">
        <f t="shared" si="185"/>
        <v>0</v>
      </c>
      <c r="MSJ160" s="358">
        <f t="shared" si="185"/>
        <v>0</v>
      </c>
      <c r="MSK160" s="358">
        <f t="shared" si="185"/>
        <v>0</v>
      </c>
      <c r="MSL160" s="358">
        <f t="shared" si="185"/>
        <v>0</v>
      </c>
      <c r="MSM160" s="358">
        <f t="shared" si="185"/>
        <v>0</v>
      </c>
      <c r="MSN160" s="358">
        <f t="shared" si="185"/>
        <v>0</v>
      </c>
      <c r="MSO160" s="358">
        <f t="shared" si="185"/>
        <v>0</v>
      </c>
      <c r="MSP160" s="358">
        <f t="shared" si="185"/>
        <v>0</v>
      </c>
      <c r="MSQ160" s="358">
        <f t="shared" si="185"/>
        <v>0</v>
      </c>
      <c r="MSR160" s="358">
        <f t="shared" si="185"/>
        <v>0</v>
      </c>
      <c r="MSS160" s="358">
        <f t="shared" si="185"/>
        <v>0</v>
      </c>
      <c r="MST160" s="358">
        <f t="shared" si="185"/>
        <v>0</v>
      </c>
      <c r="MSU160" s="358">
        <f t="shared" si="185"/>
        <v>0</v>
      </c>
      <c r="MSV160" s="358">
        <f t="shared" si="185"/>
        <v>0</v>
      </c>
      <c r="MSW160" s="358">
        <f t="shared" si="185"/>
        <v>0</v>
      </c>
      <c r="MSX160" s="358">
        <f t="shared" si="185"/>
        <v>0</v>
      </c>
      <c r="MSY160" s="358">
        <f t="shared" si="185"/>
        <v>0</v>
      </c>
      <c r="MSZ160" s="358">
        <f t="shared" si="185"/>
        <v>0</v>
      </c>
      <c r="MTA160" s="358">
        <f t="shared" si="185"/>
        <v>0</v>
      </c>
      <c r="MTB160" s="358">
        <f t="shared" si="185"/>
        <v>0</v>
      </c>
      <c r="MTC160" s="358">
        <f t="shared" si="185"/>
        <v>0</v>
      </c>
      <c r="MTD160" s="358">
        <f t="shared" si="185"/>
        <v>0</v>
      </c>
      <c r="MTE160" s="358">
        <f t="shared" si="185"/>
        <v>0</v>
      </c>
      <c r="MTF160" s="358">
        <f t="shared" si="185"/>
        <v>0</v>
      </c>
      <c r="MTG160" s="358">
        <f t="shared" si="185"/>
        <v>0</v>
      </c>
      <c r="MTH160" s="358">
        <f t="shared" si="185"/>
        <v>0</v>
      </c>
      <c r="MTI160" s="358">
        <f t="shared" si="185"/>
        <v>0</v>
      </c>
      <c r="MTJ160" s="358">
        <f t="shared" si="185"/>
        <v>0</v>
      </c>
      <c r="MTK160" s="358">
        <f t="shared" si="185"/>
        <v>0</v>
      </c>
      <c r="MTL160" s="358">
        <f t="shared" si="185"/>
        <v>0</v>
      </c>
      <c r="MTM160" s="358">
        <f t="shared" si="185"/>
        <v>0</v>
      </c>
      <c r="MTN160" s="358">
        <f t="shared" si="185"/>
        <v>0</v>
      </c>
      <c r="MTO160" s="358">
        <f t="shared" si="185"/>
        <v>0</v>
      </c>
      <c r="MTP160" s="358">
        <f t="shared" si="185"/>
        <v>0</v>
      </c>
      <c r="MTQ160" s="358">
        <f t="shared" si="185"/>
        <v>0</v>
      </c>
      <c r="MTR160" s="358">
        <f t="shared" si="185"/>
        <v>0</v>
      </c>
      <c r="MTS160" s="358">
        <f t="shared" si="185"/>
        <v>0</v>
      </c>
      <c r="MTT160" s="358">
        <f t="shared" si="185"/>
        <v>0</v>
      </c>
      <c r="MTU160" s="358">
        <f t="shared" si="185"/>
        <v>0</v>
      </c>
      <c r="MTV160" s="358">
        <f t="shared" si="185"/>
        <v>0</v>
      </c>
      <c r="MTW160" s="358">
        <f t="shared" si="185"/>
        <v>0</v>
      </c>
      <c r="MTX160" s="358">
        <f t="shared" si="185"/>
        <v>0</v>
      </c>
      <c r="MTY160" s="358">
        <f t="shared" si="185"/>
        <v>0</v>
      </c>
      <c r="MTZ160" s="358">
        <f t="shared" si="185"/>
        <v>0</v>
      </c>
      <c r="MUA160" s="358">
        <f t="shared" si="185"/>
        <v>0</v>
      </c>
      <c r="MUB160" s="358">
        <f t="shared" si="185"/>
        <v>0</v>
      </c>
      <c r="MUC160" s="358">
        <f t="shared" si="185"/>
        <v>0</v>
      </c>
      <c r="MUD160" s="358">
        <f t="shared" si="185"/>
        <v>0</v>
      </c>
      <c r="MUE160" s="358">
        <f t="shared" si="185"/>
        <v>0</v>
      </c>
      <c r="MUF160" s="358">
        <f t="shared" si="185"/>
        <v>0</v>
      </c>
      <c r="MUG160" s="358">
        <f t="shared" si="185"/>
        <v>0</v>
      </c>
      <c r="MUH160" s="358">
        <f t="shared" si="185"/>
        <v>0</v>
      </c>
      <c r="MUI160" s="358">
        <f t="shared" si="185"/>
        <v>0</v>
      </c>
      <c r="MUJ160" s="358">
        <f t="shared" si="185"/>
        <v>0</v>
      </c>
      <c r="MUK160" s="358">
        <f t="shared" si="185"/>
        <v>0</v>
      </c>
      <c r="MUL160" s="358">
        <f t="shared" si="185"/>
        <v>0</v>
      </c>
      <c r="MUM160" s="358">
        <f t="shared" si="185"/>
        <v>0</v>
      </c>
      <c r="MUN160" s="358">
        <f t="shared" si="185"/>
        <v>0</v>
      </c>
      <c r="MUO160" s="358">
        <f t="shared" si="185"/>
        <v>0</v>
      </c>
      <c r="MUP160" s="358">
        <f t="shared" si="185"/>
        <v>0</v>
      </c>
      <c r="MUQ160" s="358">
        <f t="shared" si="185"/>
        <v>0</v>
      </c>
      <c r="MUR160" s="358">
        <f t="shared" si="185"/>
        <v>0</v>
      </c>
      <c r="MUS160" s="358">
        <f t="shared" si="185"/>
        <v>0</v>
      </c>
      <c r="MUT160" s="358">
        <f t="shared" ref="MUT160:MXE160" si="186">MUT145*$H$83</f>
        <v>0</v>
      </c>
      <c r="MUU160" s="358">
        <f t="shared" si="186"/>
        <v>0</v>
      </c>
      <c r="MUV160" s="358">
        <f t="shared" si="186"/>
        <v>0</v>
      </c>
      <c r="MUW160" s="358">
        <f t="shared" si="186"/>
        <v>0</v>
      </c>
      <c r="MUX160" s="358">
        <f t="shared" si="186"/>
        <v>0</v>
      </c>
      <c r="MUY160" s="358">
        <f t="shared" si="186"/>
        <v>0</v>
      </c>
      <c r="MUZ160" s="358">
        <f t="shared" si="186"/>
        <v>0</v>
      </c>
      <c r="MVA160" s="358">
        <f t="shared" si="186"/>
        <v>0</v>
      </c>
      <c r="MVB160" s="358">
        <f t="shared" si="186"/>
        <v>0</v>
      </c>
      <c r="MVC160" s="358">
        <f t="shared" si="186"/>
        <v>0</v>
      </c>
      <c r="MVD160" s="358">
        <f t="shared" si="186"/>
        <v>0</v>
      </c>
      <c r="MVE160" s="358">
        <f t="shared" si="186"/>
        <v>0</v>
      </c>
      <c r="MVF160" s="358">
        <f t="shared" si="186"/>
        <v>0</v>
      </c>
      <c r="MVG160" s="358">
        <f t="shared" si="186"/>
        <v>0</v>
      </c>
      <c r="MVH160" s="358">
        <f t="shared" si="186"/>
        <v>0</v>
      </c>
      <c r="MVI160" s="358">
        <f t="shared" si="186"/>
        <v>0</v>
      </c>
      <c r="MVJ160" s="358">
        <f t="shared" si="186"/>
        <v>0</v>
      </c>
      <c r="MVK160" s="358">
        <f t="shared" si="186"/>
        <v>0</v>
      </c>
      <c r="MVL160" s="358">
        <f t="shared" si="186"/>
        <v>0</v>
      </c>
      <c r="MVM160" s="358">
        <f t="shared" si="186"/>
        <v>0</v>
      </c>
      <c r="MVN160" s="358">
        <f t="shared" si="186"/>
        <v>0</v>
      </c>
      <c r="MVO160" s="358">
        <f t="shared" si="186"/>
        <v>0</v>
      </c>
      <c r="MVP160" s="358">
        <f t="shared" si="186"/>
        <v>0</v>
      </c>
      <c r="MVQ160" s="358">
        <f t="shared" si="186"/>
        <v>0</v>
      </c>
      <c r="MVR160" s="358">
        <f t="shared" si="186"/>
        <v>0</v>
      </c>
      <c r="MVS160" s="358">
        <f t="shared" si="186"/>
        <v>0</v>
      </c>
      <c r="MVT160" s="358">
        <f t="shared" si="186"/>
        <v>0</v>
      </c>
      <c r="MVU160" s="358">
        <f t="shared" si="186"/>
        <v>0</v>
      </c>
      <c r="MVV160" s="358">
        <f t="shared" si="186"/>
        <v>0</v>
      </c>
      <c r="MVW160" s="358">
        <f t="shared" si="186"/>
        <v>0</v>
      </c>
      <c r="MVX160" s="358">
        <f t="shared" si="186"/>
        <v>0</v>
      </c>
      <c r="MVY160" s="358">
        <f t="shared" si="186"/>
        <v>0</v>
      </c>
      <c r="MVZ160" s="358">
        <f t="shared" si="186"/>
        <v>0</v>
      </c>
      <c r="MWA160" s="358">
        <f t="shared" si="186"/>
        <v>0</v>
      </c>
      <c r="MWB160" s="358">
        <f t="shared" si="186"/>
        <v>0</v>
      </c>
      <c r="MWC160" s="358">
        <f t="shared" si="186"/>
        <v>0</v>
      </c>
      <c r="MWD160" s="358">
        <f t="shared" si="186"/>
        <v>0</v>
      </c>
      <c r="MWE160" s="358">
        <f t="shared" si="186"/>
        <v>0</v>
      </c>
      <c r="MWF160" s="358">
        <f t="shared" si="186"/>
        <v>0</v>
      </c>
      <c r="MWG160" s="358">
        <f t="shared" si="186"/>
        <v>0</v>
      </c>
      <c r="MWH160" s="358">
        <f t="shared" si="186"/>
        <v>0</v>
      </c>
      <c r="MWI160" s="358">
        <f t="shared" si="186"/>
        <v>0</v>
      </c>
      <c r="MWJ160" s="358">
        <f t="shared" si="186"/>
        <v>0</v>
      </c>
      <c r="MWK160" s="358">
        <f t="shared" si="186"/>
        <v>0</v>
      </c>
      <c r="MWL160" s="358">
        <f t="shared" si="186"/>
        <v>0</v>
      </c>
      <c r="MWM160" s="358">
        <f t="shared" si="186"/>
        <v>0</v>
      </c>
      <c r="MWN160" s="358">
        <f t="shared" si="186"/>
        <v>0</v>
      </c>
      <c r="MWO160" s="358">
        <f t="shared" si="186"/>
        <v>0</v>
      </c>
      <c r="MWP160" s="358">
        <f t="shared" si="186"/>
        <v>0</v>
      </c>
      <c r="MWQ160" s="358">
        <f t="shared" si="186"/>
        <v>0</v>
      </c>
      <c r="MWR160" s="358">
        <f t="shared" si="186"/>
        <v>0</v>
      </c>
      <c r="MWS160" s="358">
        <f t="shared" si="186"/>
        <v>0</v>
      </c>
      <c r="MWT160" s="358">
        <f t="shared" si="186"/>
        <v>0</v>
      </c>
      <c r="MWU160" s="358">
        <f t="shared" si="186"/>
        <v>0</v>
      </c>
      <c r="MWV160" s="358">
        <f t="shared" si="186"/>
        <v>0</v>
      </c>
      <c r="MWW160" s="358">
        <f t="shared" si="186"/>
        <v>0</v>
      </c>
      <c r="MWX160" s="358">
        <f t="shared" si="186"/>
        <v>0</v>
      </c>
      <c r="MWY160" s="358">
        <f t="shared" si="186"/>
        <v>0</v>
      </c>
      <c r="MWZ160" s="358">
        <f t="shared" si="186"/>
        <v>0</v>
      </c>
      <c r="MXA160" s="358">
        <f t="shared" si="186"/>
        <v>0</v>
      </c>
      <c r="MXB160" s="358">
        <f t="shared" si="186"/>
        <v>0</v>
      </c>
      <c r="MXC160" s="358">
        <f t="shared" si="186"/>
        <v>0</v>
      </c>
      <c r="MXD160" s="358">
        <f t="shared" si="186"/>
        <v>0</v>
      </c>
      <c r="MXE160" s="358">
        <f t="shared" si="186"/>
        <v>0</v>
      </c>
      <c r="MXF160" s="358">
        <f t="shared" ref="MXF160:MZQ160" si="187">MXF145*$H$83</f>
        <v>0</v>
      </c>
      <c r="MXG160" s="358">
        <f t="shared" si="187"/>
        <v>0</v>
      </c>
      <c r="MXH160" s="358">
        <f t="shared" si="187"/>
        <v>0</v>
      </c>
      <c r="MXI160" s="358">
        <f t="shared" si="187"/>
        <v>0</v>
      </c>
      <c r="MXJ160" s="358">
        <f t="shared" si="187"/>
        <v>0</v>
      </c>
      <c r="MXK160" s="358">
        <f t="shared" si="187"/>
        <v>0</v>
      </c>
      <c r="MXL160" s="358">
        <f t="shared" si="187"/>
        <v>0</v>
      </c>
      <c r="MXM160" s="358">
        <f t="shared" si="187"/>
        <v>0</v>
      </c>
      <c r="MXN160" s="358">
        <f t="shared" si="187"/>
        <v>0</v>
      </c>
      <c r="MXO160" s="358">
        <f t="shared" si="187"/>
        <v>0</v>
      </c>
      <c r="MXP160" s="358">
        <f t="shared" si="187"/>
        <v>0</v>
      </c>
      <c r="MXQ160" s="358">
        <f t="shared" si="187"/>
        <v>0</v>
      </c>
      <c r="MXR160" s="358">
        <f t="shared" si="187"/>
        <v>0</v>
      </c>
      <c r="MXS160" s="358">
        <f t="shared" si="187"/>
        <v>0</v>
      </c>
      <c r="MXT160" s="358">
        <f t="shared" si="187"/>
        <v>0</v>
      </c>
      <c r="MXU160" s="358">
        <f t="shared" si="187"/>
        <v>0</v>
      </c>
      <c r="MXV160" s="358">
        <f t="shared" si="187"/>
        <v>0</v>
      </c>
      <c r="MXW160" s="358">
        <f t="shared" si="187"/>
        <v>0</v>
      </c>
      <c r="MXX160" s="358">
        <f t="shared" si="187"/>
        <v>0</v>
      </c>
      <c r="MXY160" s="358">
        <f t="shared" si="187"/>
        <v>0</v>
      </c>
      <c r="MXZ160" s="358">
        <f t="shared" si="187"/>
        <v>0</v>
      </c>
      <c r="MYA160" s="358">
        <f t="shared" si="187"/>
        <v>0</v>
      </c>
      <c r="MYB160" s="358">
        <f t="shared" si="187"/>
        <v>0</v>
      </c>
      <c r="MYC160" s="358">
        <f t="shared" si="187"/>
        <v>0</v>
      </c>
      <c r="MYD160" s="358">
        <f t="shared" si="187"/>
        <v>0</v>
      </c>
      <c r="MYE160" s="358">
        <f t="shared" si="187"/>
        <v>0</v>
      </c>
      <c r="MYF160" s="358">
        <f t="shared" si="187"/>
        <v>0</v>
      </c>
      <c r="MYG160" s="358">
        <f t="shared" si="187"/>
        <v>0</v>
      </c>
      <c r="MYH160" s="358">
        <f t="shared" si="187"/>
        <v>0</v>
      </c>
      <c r="MYI160" s="358">
        <f t="shared" si="187"/>
        <v>0</v>
      </c>
      <c r="MYJ160" s="358">
        <f t="shared" si="187"/>
        <v>0</v>
      </c>
      <c r="MYK160" s="358">
        <f t="shared" si="187"/>
        <v>0</v>
      </c>
      <c r="MYL160" s="358">
        <f t="shared" si="187"/>
        <v>0</v>
      </c>
      <c r="MYM160" s="358">
        <f t="shared" si="187"/>
        <v>0</v>
      </c>
      <c r="MYN160" s="358">
        <f t="shared" si="187"/>
        <v>0</v>
      </c>
      <c r="MYO160" s="358">
        <f t="shared" si="187"/>
        <v>0</v>
      </c>
      <c r="MYP160" s="358">
        <f t="shared" si="187"/>
        <v>0</v>
      </c>
      <c r="MYQ160" s="358">
        <f t="shared" si="187"/>
        <v>0</v>
      </c>
      <c r="MYR160" s="358">
        <f t="shared" si="187"/>
        <v>0</v>
      </c>
      <c r="MYS160" s="358">
        <f t="shared" si="187"/>
        <v>0</v>
      </c>
      <c r="MYT160" s="358">
        <f t="shared" si="187"/>
        <v>0</v>
      </c>
      <c r="MYU160" s="358">
        <f t="shared" si="187"/>
        <v>0</v>
      </c>
      <c r="MYV160" s="358">
        <f t="shared" si="187"/>
        <v>0</v>
      </c>
      <c r="MYW160" s="358">
        <f t="shared" si="187"/>
        <v>0</v>
      </c>
      <c r="MYX160" s="358">
        <f t="shared" si="187"/>
        <v>0</v>
      </c>
      <c r="MYY160" s="358">
        <f t="shared" si="187"/>
        <v>0</v>
      </c>
      <c r="MYZ160" s="358">
        <f t="shared" si="187"/>
        <v>0</v>
      </c>
      <c r="MZA160" s="358">
        <f t="shared" si="187"/>
        <v>0</v>
      </c>
      <c r="MZB160" s="358">
        <f t="shared" si="187"/>
        <v>0</v>
      </c>
      <c r="MZC160" s="358">
        <f t="shared" si="187"/>
        <v>0</v>
      </c>
      <c r="MZD160" s="358">
        <f t="shared" si="187"/>
        <v>0</v>
      </c>
      <c r="MZE160" s="358">
        <f t="shared" si="187"/>
        <v>0</v>
      </c>
      <c r="MZF160" s="358">
        <f t="shared" si="187"/>
        <v>0</v>
      </c>
      <c r="MZG160" s="358">
        <f t="shared" si="187"/>
        <v>0</v>
      </c>
      <c r="MZH160" s="358">
        <f t="shared" si="187"/>
        <v>0</v>
      </c>
      <c r="MZI160" s="358">
        <f t="shared" si="187"/>
        <v>0</v>
      </c>
      <c r="MZJ160" s="358">
        <f t="shared" si="187"/>
        <v>0</v>
      </c>
      <c r="MZK160" s="358">
        <f t="shared" si="187"/>
        <v>0</v>
      </c>
      <c r="MZL160" s="358">
        <f t="shared" si="187"/>
        <v>0</v>
      </c>
      <c r="MZM160" s="358">
        <f t="shared" si="187"/>
        <v>0</v>
      </c>
      <c r="MZN160" s="358">
        <f t="shared" si="187"/>
        <v>0</v>
      </c>
      <c r="MZO160" s="358">
        <f t="shared" si="187"/>
        <v>0</v>
      </c>
      <c r="MZP160" s="358">
        <f t="shared" si="187"/>
        <v>0</v>
      </c>
      <c r="MZQ160" s="358">
        <f t="shared" si="187"/>
        <v>0</v>
      </c>
      <c r="MZR160" s="358">
        <f t="shared" ref="MZR160:NCC160" si="188">MZR145*$H$83</f>
        <v>0</v>
      </c>
      <c r="MZS160" s="358">
        <f t="shared" si="188"/>
        <v>0</v>
      </c>
      <c r="MZT160" s="358">
        <f t="shared" si="188"/>
        <v>0</v>
      </c>
      <c r="MZU160" s="358">
        <f t="shared" si="188"/>
        <v>0</v>
      </c>
      <c r="MZV160" s="358">
        <f t="shared" si="188"/>
        <v>0</v>
      </c>
      <c r="MZW160" s="358">
        <f t="shared" si="188"/>
        <v>0</v>
      </c>
      <c r="MZX160" s="358">
        <f t="shared" si="188"/>
        <v>0</v>
      </c>
      <c r="MZY160" s="358">
        <f t="shared" si="188"/>
        <v>0</v>
      </c>
      <c r="MZZ160" s="358">
        <f t="shared" si="188"/>
        <v>0</v>
      </c>
      <c r="NAA160" s="358">
        <f t="shared" si="188"/>
        <v>0</v>
      </c>
      <c r="NAB160" s="358">
        <f t="shared" si="188"/>
        <v>0</v>
      </c>
      <c r="NAC160" s="358">
        <f t="shared" si="188"/>
        <v>0</v>
      </c>
      <c r="NAD160" s="358">
        <f t="shared" si="188"/>
        <v>0</v>
      </c>
      <c r="NAE160" s="358">
        <f t="shared" si="188"/>
        <v>0</v>
      </c>
      <c r="NAF160" s="358">
        <f t="shared" si="188"/>
        <v>0</v>
      </c>
      <c r="NAG160" s="358">
        <f t="shared" si="188"/>
        <v>0</v>
      </c>
      <c r="NAH160" s="358">
        <f t="shared" si="188"/>
        <v>0</v>
      </c>
      <c r="NAI160" s="358">
        <f t="shared" si="188"/>
        <v>0</v>
      </c>
      <c r="NAJ160" s="358">
        <f t="shared" si="188"/>
        <v>0</v>
      </c>
      <c r="NAK160" s="358">
        <f t="shared" si="188"/>
        <v>0</v>
      </c>
      <c r="NAL160" s="358">
        <f t="shared" si="188"/>
        <v>0</v>
      </c>
      <c r="NAM160" s="358">
        <f t="shared" si="188"/>
        <v>0</v>
      </c>
      <c r="NAN160" s="358">
        <f t="shared" si="188"/>
        <v>0</v>
      </c>
      <c r="NAO160" s="358">
        <f t="shared" si="188"/>
        <v>0</v>
      </c>
      <c r="NAP160" s="358">
        <f t="shared" si="188"/>
        <v>0</v>
      </c>
      <c r="NAQ160" s="358">
        <f t="shared" si="188"/>
        <v>0</v>
      </c>
      <c r="NAR160" s="358">
        <f t="shared" si="188"/>
        <v>0</v>
      </c>
      <c r="NAS160" s="358">
        <f t="shared" si="188"/>
        <v>0</v>
      </c>
      <c r="NAT160" s="358">
        <f t="shared" si="188"/>
        <v>0</v>
      </c>
      <c r="NAU160" s="358">
        <f t="shared" si="188"/>
        <v>0</v>
      </c>
      <c r="NAV160" s="358">
        <f t="shared" si="188"/>
        <v>0</v>
      </c>
      <c r="NAW160" s="358">
        <f t="shared" si="188"/>
        <v>0</v>
      </c>
      <c r="NAX160" s="358">
        <f t="shared" si="188"/>
        <v>0</v>
      </c>
      <c r="NAY160" s="358">
        <f t="shared" si="188"/>
        <v>0</v>
      </c>
      <c r="NAZ160" s="358">
        <f t="shared" si="188"/>
        <v>0</v>
      </c>
      <c r="NBA160" s="358">
        <f t="shared" si="188"/>
        <v>0</v>
      </c>
      <c r="NBB160" s="358">
        <f t="shared" si="188"/>
        <v>0</v>
      </c>
      <c r="NBC160" s="358">
        <f t="shared" si="188"/>
        <v>0</v>
      </c>
      <c r="NBD160" s="358">
        <f t="shared" si="188"/>
        <v>0</v>
      </c>
      <c r="NBE160" s="358">
        <f t="shared" si="188"/>
        <v>0</v>
      </c>
      <c r="NBF160" s="358">
        <f t="shared" si="188"/>
        <v>0</v>
      </c>
      <c r="NBG160" s="358">
        <f t="shared" si="188"/>
        <v>0</v>
      </c>
      <c r="NBH160" s="358">
        <f t="shared" si="188"/>
        <v>0</v>
      </c>
      <c r="NBI160" s="358">
        <f t="shared" si="188"/>
        <v>0</v>
      </c>
      <c r="NBJ160" s="358">
        <f t="shared" si="188"/>
        <v>0</v>
      </c>
      <c r="NBK160" s="358">
        <f t="shared" si="188"/>
        <v>0</v>
      </c>
      <c r="NBL160" s="358">
        <f t="shared" si="188"/>
        <v>0</v>
      </c>
      <c r="NBM160" s="358">
        <f t="shared" si="188"/>
        <v>0</v>
      </c>
      <c r="NBN160" s="358">
        <f t="shared" si="188"/>
        <v>0</v>
      </c>
      <c r="NBO160" s="358">
        <f t="shared" si="188"/>
        <v>0</v>
      </c>
      <c r="NBP160" s="358">
        <f t="shared" si="188"/>
        <v>0</v>
      </c>
      <c r="NBQ160" s="358">
        <f t="shared" si="188"/>
        <v>0</v>
      </c>
      <c r="NBR160" s="358">
        <f t="shared" si="188"/>
        <v>0</v>
      </c>
      <c r="NBS160" s="358">
        <f t="shared" si="188"/>
        <v>0</v>
      </c>
      <c r="NBT160" s="358">
        <f t="shared" si="188"/>
        <v>0</v>
      </c>
      <c r="NBU160" s="358">
        <f t="shared" si="188"/>
        <v>0</v>
      </c>
      <c r="NBV160" s="358">
        <f t="shared" si="188"/>
        <v>0</v>
      </c>
      <c r="NBW160" s="358">
        <f t="shared" si="188"/>
        <v>0</v>
      </c>
      <c r="NBX160" s="358">
        <f t="shared" si="188"/>
        <v>0</v>
      </c>
      <c r="NBY160" s="358">
        <f t="shared" si="188"/>
        <v>0</v>
      </c>
      <c r="NBZ160" s="358">
        <f t="shared" si="188"/>
        <v>0</v>
      </c>
      <c r="NCA160" s="358">
        <f t="shared" si="188"/>
        <v>0</v>
      </c>
      <c r="NCB160" s="358">
        <f t="shared" si="188"/>
        <v>0</v>
      </c>
      <c r="NCC160" s="358">
        <f t="shared" si="188"/>
        <v>0</v>
      </c>
      <c r="NCD160" s="358">
        <f t="shared" ref="NCD160:NEO160" si="189">NCD145*$H$83</f>
        <v>0</v>
      </c>
      <c r="NCE160" s="358">
        <f t="shared" si="189"/>
        <v>0</v>
      </c>
      <c r="NCF160" s="358">
        <f t="shared" si="189"/>
        <v>0</v>
      </c>
      <c r="NCG160" s="358">
        <f t="shared" si="189"/>
        <v>0</v>
      </c>
      <c r="NCH160" s="358">
        <f t="shared" si="189"/>
        <v>0</v>
      </c>
      <c r="NCI160" s="358">
        <f t="shared" si="189"/>
        <v>0</v>
      </c>
      <c r="NCJ160" s="358">
        <f t="shared" si="189"/>
        <v>0</v>
      </c>
      <c r="NCK160" s="358">
        <f t="shared" si="189"/>
        <v>0</v>
      </c>
      <c r="NCL160" s="358">
        <f t="shared" si="189"/>
        <v>0</v>
      </c>
      <c r="NCM160" s="358">
        <f t="shared" si="189"/>
        <v>0</v>
      </c>
      <c r="NCN160" s="358">
        <f t="shared" si="189"/>
        <v>0</v>
      </c>
      <c r="NCO160" s="358">
        <f t="shared" si="189"/>
        <v>0</v>
      </c>
      <c r="NCP160" s="358">
        <f t="shared" si="189"/>
        <v>0</v>
      </c>
      <c r="NCQ160" s="358">
        <f t="shared" si="189"/>
        <v>0</v>
      </c>
      <c r="NCR160" s="358">
        <f t="shared" si="189"/>
        <v>0</v>
      </c>
      <c r="NCS160" s="358">
        <f t="shared" si="189"/>
        <v>0</v>
      </c>
      <c r="NCT160" s="358">
        <f t="shared" si="189"/>
        <v>0</v>
      </c>
      <c r="NCU160" s="358">
        <f t="shared" si="189"/>
        <v>0</v>
      </c>
      <c r="NCV160" s="358">
        <f t="shared" si="189"/>
        <v>0</v>
      </c>
      <c r="NCW160" s="358">
        <f t="shared" si="189"/>
        <v>0</v>
      </c>
      <c r="NCX160" s="358">
        <f t="shared" si="189"/>
        <v>0</v>
      </c>
      <c r="NCY160" s="358">
        <f t="shared" si="189"/>
        <v>0</v>
      </c>
      <c r="NCZ160" s="358">
        <f t="shared" si="189"/>
        <v>0</v>
      </c>
      <c r="NDA160" s="358">
        <f t="shared" si="189"/>
        <v>0</v>
      </c>
      <c r="NDB160" s="358">
        <f t="shared" si="189"/>
        <v>0</v>
      </c>
      <c r="NDC160" s="358">
        <f t="shared" si="189"/>
        <v>0</v>
      </c>
      <c r="NDD160" s="358">
        <f t="shared" si="189"/>
        <v>0</v>
      </c>
      <c r="NDE160" s="358">
        <f t="shared" si="189"/>
        <v>0</v>
      </c>
      <c r="NDF160" s="358">
        <f t="shared" si="189"/>
        <v>0</v>
      </c>
      <c r="NDG160" s="358">
        <f t="shared" si="189"/>
        <v>0</v>
      </c>
      <c r="NDH160" s="358">
        <f t="shared" si="189"/>
        <v>0</v>
      </c>
      <c r="NDI160" s="358">
        <f t="shared" si="189"/>
        <v>0</v>
      </c>
      <c r="NDJ160" s="358">
        <f t="shared" si="189"/>
        <v>0</v>
      </c>
      <c r="NDK160" s="358">
        <f t="shared" si="189"/>
        <v>0</v>
      </c>
      <c r="NDL160" s="358">
        <f t="shared" si="189"/>
        <v>0</v>
      </c>
      <c r="NDM160" s="358">
        <f t="shared" si="189"/>
        <v>0</v>
      </c>
      <c r="NDN160" s="358">
        <f t="shared" si="189"/>
        <v>0</v>
      </c>
      <c r="NDO160" s="358">
        <f t="shared" si="189"/>
        <v>0</v>
      </c>
      <c r="NDP160" s="358">
        <f t="shared" si="189"/>
        <v>0</v>
      </c>
      <c r="NDQ160" s="358">
        <f t="shared" si="189"/>
        <v>0</v>
      </c>
      <c r="NDR160" s="358">
        <f t="shared" si="189"/>
        <v>0</v>
      </c>
      <c r="NDS160" s="358">
        <f t="shared" si="189"/>
        <v>0</v>
      </c>
      <c r="NDT160" s="358">
        <f t="shared" si="189"/>
        <v>0</v>
      </c>
      <c r="NDU160" s="358">
        <f t="shared" si="189"/>
        <v>0</v>
      </c>
      <c r="NDV160" s="358">
        <f t="shared" si="189"/>
        <v>0</v>
      </c>
      <c r="NDW160" s="358">
        <f t="shared" si="189"/>
        <v>0</v>
      </c>
      <c r="NDX160" s="358">
        <f t="shared" si="189"/>
        <v>0</v>
      </c>
      <c r="NDY160" s="358">
        <f t="shared" si="189"/>
        <v>0</v>
      </c>
      <c r="NDZ160" s="358">
        <f t="shared" si="189"/>
        <v>0</v>
      </c>
      <c r="NEA160" s="358">
        <f t="shared" si="189"/>
        <v>0</v>
      </c>
      <c r="NEB160" s="358">
        <f t="shared" si="189"/>
        <v>0</v>
      </c>
      <c r="NEC160" s="358">
        <f t="shared" si="189"/>
        <v>0</v>
      </c>
      <c r="NED160" s="358">
        <f t="shared" si="189"/>
        <v>0</v>
      </c>
      <c r="NEE160" s="358">
        <f t="shared" si="189"/>
        <v>0</v>
      </c>
      <c r="NEF160" s="358">
        <f t="shared" si="189"/>
        <v>0</v>
      </c>
      <c r="NEG160" s="358">
        <f t="shared" si="189"/>
        <v>0</v>
      </c>
      <c r="NEH160" s="358">
        <f t="shared" si="189"/>
        <v>0</v>
      </c>
      <c r="NEI160" s="358">
        <f t="shared" si="189"/>
        <v>0</v>
      </c>
      <c r="NEJ160" s="358">
        <f t="shared" si="189"/>
        <v>0</v>
      </c>
      <c r="NEK160" s="358">
        <f t="shared" si="189"/>
        <v>0</v>
      </c>
      <c r="NEL160" s="358">
        <f t="shared" si="189"/>
        <v>0</v>
      </c>
      <c r="NEM160" s="358">
        <f t="shared" si="189"/>
        <v>0</v>
      </c>
      <c r="NEN160" s="358">
        <f t="shared" si="189"/>
        <v>0</v>
      </c>
      <c r="NEO160" s="358">
        <f t="shared" si="189"/>
        <v>0</v>
      </c>
      <c r="NEP160" s="358">
        <f t="shared" ref="NEP160:NHA160" si="190">NEP145*$H$83</f>
        <v>0</v>
      </c>
      <c r="NEQ160" s="358">
        <f t="shared" si="190"/>
        <v>0</v>
      </c>
      <c r="NER160" s="358">
        <f t="shared" si="190"/>
        <v>0</v>
      </c>
      <c r="NES160" s="358">
        <f t="shared" si="190"/>
        <v>0</v>
      </c>
      <c r="NET160" s="358">
        <f t="shared" si="190"/>
        <v>0</v>
      </c>
      <c r="NEU160" s="358">
        <f t="shared" si="190"/>
        <v>0</v>
      </c>
      <c r="NEV160" s="358">
        <f t="shared" si="190"/>
        <v>0</v>
      </c>
      <c r="NEW160" s="358">
        <f t="shared" si="190"/>
        <v>0</v>
      </c>
      <c r="NEX160" s="358">
        <f t="shared" si="190"/>
        <v>0</v>
      </c>
      <c r="NEY160" s="358">
        <f t="shared" si="190"/>
        <v>0</v>
      </c>
      <c r="NEZ160" s="358">
        <f t="shared" si="190"/>
        <v>0</v>
      </c>
      <c r="NFA160" s="358">
        <f t="shared" si="190"/>
        <v>0</v>
      </c>
      <c r="NFB160" s="358">
        <f t="shared" si="190"/>
        <v>0</v>
      </c>
      <c r="NFC160" s="358">
        <f t="shared" si="190"/>
        <v>0</v>
      </c>
      <c r="NFD160" s="358">
        <f t="shared" si="190"/>
        <v>0</v>
      </c>
      <c r="NFE160" s="358">
        <f t="shared" si="190"/>
        <v>0</v>
      </c>
      <c r="NFF160" s="358">
        <f t="shared" si="190"/>
        <v>0</v>
      </c>
      <c r="NFG160" s="358">
        <f t="shared" si="190"/>
        <v>0</v>
      </c>
      <c r="NFH160" s="358">
        <f t="shared" si="190"/>
        <v>0</v>
      </c>
      <c r="NFI160" s="358">
        <f t="shared" si="190"/>
        <v>0</v>
      </c>
      <c r="NFJ160" s="358">
        <f t="shared" si="190"/>
        <v>0</v>
      </c>
      <c r="NFK160" s="358">
        <f t="shared" si="190"/>
        <v>0</v>
      </c>
      <c r="NFL160" s="358">
        <f t="shared" si="190"/>
        <v>0</v>
      </c>
      <c r="NFM160" s="358">
        <f t="shared" si="190"/>
        <v>0</v>
      </c>
      <c r="NFN160" s="358">
        <f t="shared" si="190"/>
        <v>0</v>
      </c>
      <c r="NFO160" s="358">
        <f t="shared" si="190"/>
        <v>0</v>
      </c>
      <c r="NFP160" s="358">
        <f t="shared" si="190"/>
        <v>0</v>
      </c>
      <c r="NFQ160" s="358">
        <f t="shared" si="190"/>
        <v>0</v>
      </c>
      <c r="NFR160" s="358">
        <f t="shared" si="190"/>
        <v>0</v>
      </c>
      <c r="NFS160" s="358">
        <f t="shared" si="190"/>
        <v>0</v>
      </c>
      <c r="NFT160" s="358">
        <f t="shared" si="190"/>
        <v>0</v>
      </c>
      <c r="NFU160" s="358">
        <f t="shared" si="190"/>
        <v>0</v>
      </c>
      <c r="NFV160" s="358">
        <f t="shared" si="190"/>
        <v>0</v>
      </c>
      <c r="NFW160" s="358">
        <f t="shared" si="190"/>
        <v>0</v>
      </c>
      <c r="NFX160" s="358">
        <f t="shared" si="190"/>
        <v>0</v>
      </c>
      <c r="NFY160" s="358">
        <f t="shared" si="190"/>
        <v>0</v>
      </c>
      <c r="NFZ160" s="358">
        <f t="shared" si="190"/>
        <v>0</v>
      </c>
      <c r="NGA160" s="358">
        <f t="shared" si="190"/>
        <v>0</v>
      </c>
      <c r="NGB160" s="358">
        <f t="shared" si="190"/>
        <v>0</v>
      </c>
      <c r="NGC160" s="358">
        <f t="shared" si="190"/>
        <v>0</v>
      </c>
      <c r="NGD160" s="358">
        <f t="shared" si="190"/>
        <v>0</v>
      </c>
      <c r="NGE160" s="358">
        <f t="shared" si="190"/>
        <v>0</v>
      </c>
      <c r="NGF160" s="358">
        <f t="shared" si="190"/>
        <v>0</v>
      </c>
      <c r="NGG160" s="358">
        <f t="shared" si="190"/>
        <v>0</v>
      </c>
      <c r="NGH160" s="358">
        <f t="shared" si="190"/>
        <v>0</v>
      </c>
      <c r="NGI160" s="358">
        <f t="shared" si="190"/>
        <v>0</v>
      </c>
      <c r="NGJ160" s="358">
        <f t="shared" si="190"/>
        <v>0</v>
      </c>
      <c r="NGK160" s="358">
        <f t="shared" si="190"/>
        <v>0</v>
      </c>
      <c r="NGL160" s="358">
        <f t="shared" si="190"/>
        <v>0</v>
      </c>
      <c r="NGM160" s="358">
        <f t="shared" si="190"/>
        <v>0</v>
      </c>
      <c r="NGN160" s="358">
        <f t="shared" si="190"/>
        <v>0</v>
      </c>
      <c r="NGO160" s="358">
        <f t="shared" si="190"/>
        <v>0</v>
      </c>
      <c r="NGP160" s="358">
        <f t="shared" si="190"/>
        <v>0</v>
      </c>
      <c r="NGQ160" s="358">
        <f t="shared" si="190"/>
        <v>0</v>
      </c>
      <c r="NGR160" s="358">
        <f t="shared" si="190"/>
        <v>0</v>
      </c>
      <c r="NGS160" s="358">
        <f t="shared" si="190"/>
        <v>0</v>
      </c>
      <c r="NGT160" s="358">
        <f t="shared" si="190"/>
        <v>0</v>
      </c>
      <c r="NGU160" s="358">
        <f t="shared" si="190"/>
        <v>0</v>
      </c>
      <c r="NGV160" s="358">
        <f t="shared" si="190"/>
        <v>0</v>
      </c>
      <c r="NGW160" s="358">
        <f t="shared" si="190"/>
        <v>0</v>
      </c>
      <c r="NGX160" s="358">
        <f t="shared" si="190"/>
        <v>0</v>
      </c>
      <c r="NGY160" s="358">
        <f t="shared" si="190"/>
        <v>0</v>
      </c>
      <c r="NGZ160" s="358">
        <f t="shared" si="190"/>
        <v>0</v>
      </c>
      <c r="NHA160" s="358">
        <f t="shared" si="190"/>
        <v>0</v>
      </c>
      <c r="NHB160" s="358">
        <f t="shared" ref="NHB160:NJM160" si="191">NHB145*$H$83</f>
        <v>0</v>
      </c>
      <c r="NHC160" s="358">
        <f t="shared" si="191"/>
        <v>0</v>
      </c>
      <c r="NHD160" s="358">
        <f t="shared" si="191"/>
        <v>0</v>
      </c>
      <c r="NHE160" s="358">
        <f t="shared" si="191"/>
        <v>0</v>
      </c>
      <c r="NHF160" s="358">
        <f t="shared" si="191"/>
        <v>0</v>
      </c>
      <c r="NHG160" s="358">
        <f t="shared" si="191"/>
        <v>0</v>
      </c>
      <c r="NHH160" s="358">
        <f t="shared" si="191"/>
        <v>0</v>
      </c>
      <c r="NHI160" s="358">
        <f t="shared" si="191"/>
        <v>0</v>
      </c>
      <c r="NHJ160" s="358">
        <f t="shared" si="191"/>
        <v>0</v>
      </c>
      <c r="NHK160" s="358">
        <f t="shared" si="191"/>
        <v>0</v>
      </c>
      <c r="NHL160" s="358">
        <f t="shared" si="191"/>
        <v>0</v>
      </c>
      <c r="NHM160" s="358">
        <f t="shared" si="191"/>
        <v>0</v>
      </c>
      <c r="NHN160" s="358">
        <f t="shared" si="191"/>
        <v>0</v>
      </c>
      <c r="NHO160" s="358">
        <f t="shared" si="191"/>
        <v>0</v>
      </c>
      <c r="NHP160" s="358">
        <f t="shared" si="191"/>
        <v>0</v>
      </c>
      <c r="NHQ160" s="358">
        <f t="shared" si="191"/>
        <v>0</v>
      </c>
      <c r="NHR160" s="358">
        <f t="shared" si="191"/>
        <v>0</v>
      </c>
      <c r="NHS160" s="358">
        <f t="shared" si="191"/>
        <v>0</v>
      </c>
      <c r="NHT160" s="358">
        <f t="shared" si="191"/>
        <v>0</v>
      </c>
      <c r="NHU160" s="358">
        <f t="shared" si="191"/>
        <v>0</v>
      </c>
      <c r="NHV160" s="358">
        <f t="shared" si="191"/>
        <v>0</v>
      </c>
      <c r="NHW160" s="358">
        <f t="shared" si="191"/>
        <v>0</v>
      </c>
      <c r="NHX160" s="358">
        <f t="shared" si="191"/>
        <v>0</v>
      </c>
      <c r="NHY160" s="358">
        <f t="shared" si="191"/>
        <v>0</v>
      </c>
      <c r="NHZ160" s="358">
        <f t="shared" si="191"/>
        <v>0</v>
      </c>
      <c r="NIA160" s="358">
        <f t="shared" si="191"/>
        <v>0</v>
      </c>
      <c r="NIB160" s="358">
        <f t="shared" si="191"/>
        <v>0</v>
      </c>
      <c r="NIC160" s="358">
        <f t="shared" si="191"/>
        <v>0</v>
      </c>
      <c r="NID160" s="358">
        <f t="shared" si="191"/>
        <v>0</v>
      </c>
      <c r="NIE160" s="358">
        <f t="shared" si="191"/>
        <v>0</v>
      </c>
      <c r="NIF160" s="358">
        <f t="shared" si="191"/>
        <v>0</v>
      </c>
      <c r="NIG160" s="358">
        <f t="shared" si="191"/>
        <v>0</v>
      </c>
      <c r="NIH160" s="358">
        <f t="shared" si="191"/>
        <v>0</v>
      </c>
      <c r="NII160" s="358">
        <f t="shared" si="191"/>
        <v>0</v>
      </c>
      <c r="NIJ160" s="358">
        <f t="shared" si="191"/>
        <v>0</v>
      </c>
      <c r="NIK160" s="358">
        <f t="shared" si="191"/>
        <v>0</v>
      </c>
      <c r="NIL160" s="358">
        <f t="shared" si="191"/>
        <v>0</v>
      </c>
      <c r="NIM160" s="358">
        <f t="shared" si="191"/>
        <v>0</v>
      </c>
      <c r="NIN160" s="358">
        <f t="shared" si="191"/>
        <v>0</v>
      </c>
      <c r="NIO160" s="358">
        <f t="shared" si="191"/>
        <v>0</v>
      </c>
      <c r="NIP160" s="358">
        <f t="shared" si="191"/>
        <v>0</v>
      </c>
      <c r="NIQ160" s="358">
        <f t="shared" si="191"/>
        <v>0</v>
      </c>
      <c r="NIR160" s="358">
        <f t="shared" si="191"/>
        <v>0</v>
      </c>
      <c r="NIS160" s="358">
        <f t="shared" si="191"/>
        <v>0</v>
      </c>
      <c r="NIT160" s="358">
        <f t="shared" si="191"/>
        <v>0</v>
      </c>
      <c r="NIU160" s="358">
        <f t="shared" si="191"/>
        <v>0</v>
      </c>
      <c r="NIV160" s="358">
        <f t="shared" si="191"/>
        <v>0</v>
      </c>
      <c r="NIW160" s="358">
        <f t="shared" si="191"/>
        <v>0</v>
      </c>
      <c r="NIX160" s="358">
        <f t="shared" si="191"/>
        <v>0</v>
      </c>
      <c r="NIY160" s="358">
        <f t="shared" si="191"/>
        <v>0</v>
      </c>
      <c r="NIZ160" s="358">
        <f t="shared" si="191"/>
        <v>0</v>
      </c>
      <c r="NJA160" s="358">
        <f t="shared" si="191"/>
        <v>0</v>
      </c>
      <c r="NJB160" s="358">
        <f t="shared" si="191"/>
        <v>0</v>
      </c>
      <c r="NJC160" s="358">
        <f t="shared" si="191"/>
        <v>0</v>
      </c>
      <c r="NJD160" s="358">
        <f t="shared" si="191"/>
        <v>0</v>
      </c>
      <c r="NJE160" s="358">
        <f t="shared" si="191"/>
        <v>0</v>
      </c>
      <c r="NJF160" s="358">
        <f t="shared" si="191"/>
        <v>0</v>
      </c>
      <c r="NJG160" s="358">
        <f t="shared" si="191"/>
        <v>0</v>
      </c>
      <c r="NJH160" s="358">
        <f t="shared" si="191"/>
        <v>0</v>
      </c>
      <c r="NJI160" s="358">
        <f t="shared" si="191"/>
        <v>0</v>
      </c>
      <c r="NJJ160" s="358">
        <f t="shared" si="191"/>
        <v>0</v>
      </c>
      <c r="NJK160" s="358">
        <f t="shared" si="191"/>
        <v>0</v>
      </c>
      <c r="NJL160" s="358">
        <f t="shared" si="191"/>
        <v>0</v>
      </c>
      <c r="NJM160" s="358">
        <f t="shared" si="191"/>
        <v>0</v>
      </c>
      <c r="NJN160" s="358">
        <f t="shared" ref="NJN160:NLY160" si="192">NJN145*$H$83</f>
        <v>0</v>
      </c>
      <c r="NJO160" s="358">
        <f t="shared" si="192"/>
        <v>0</v>
      </c>
      <c r="NJP160" s="358">
        <f t="shared" si="192"/>
        <v>0</v>
      </c>
      <c r="NJQ160" s="358">
        <f t="shared" si="192"/>
        <v>0</v>
      </c>
      <c r="NJR160" s="358">
        <f t="shared" si="192"/>
        <v>0</v>
      </c>
      <c r="NJS160" s="358">
        <f t="shared" si="192"/>
        <v>0</v>
      </c>
      <c r="NJT160" s="358">
        <f t="shared" si="192"/>
        <v>0</v>
      </c>
      <c r="NJU160" s="358">
        <f t="shared" si="192"/>
        <v>0</v>
      </c>
      <c r="NJV160" s="358">
        <f t="shared" si="192"/>
        <v>0</v>
      </c>
      <c r="NJW160" s="358">
        <f t="shared" si="192"/>
        <v>0</v>
      </c>
      <c r="NJX160" s="358">
        <f t="shared" si="192"/>
        <v>0</v>
      </c>
      <c r="NJY160" s="358">
        <f t="shared" si="192"/>
        <v>0</v>
      </c>
      <c r="NJZ160" s="358">
        <f t="shared" si="192"/>
        <v>0</v>
      </c>
      <c r="NKA160" s="358">
        <f t="shared" si="192"/>
        <v>0</v>
      </c>
      <c r="NKB160" s="358">
        <f t="shared" si="192"/>
        <v>0</v>
      </c>
      <c r="NKC160" s="358">
        <f t="shared" si="192"/>
        <v>0</v>
      </c>
      <c r="NKD160" s="358">
        <f t="shared" si="192"/>
        <v>0</v>
      </c>
      <c r="NKE160" s="358">
        <f t="shared" si="192"/>
        <v>0</v>
      </c>
      <c r="NKF160" s="358">
        <f t="shared" si="192"/>
        <v>0</v>
      </c>
      <c r="NKG160" s="358">
        <f t="shared" si="192"/>
        <v>0</v>
      </c>
      <c r="NKH160" s="358">
        <f t="shared" si="192"/>
        <v>0</v>
      </c>
      <c r="NKI160" s="358">
        <f t="shared" si="192"/>
        <v>0</v>
      </c>
      <c r="NKJ160" s="358">
        <f t="shared" si="192"/>
        <v>0</v>
      </c>
      <c r="NKK160" s="358">
        <f t="shared" si="192"/>
        <v>0</v>
      </c>
      <c r="NKL160" s="358">
        <f t="shared" si="192"/>
        <v>0</v>
      </c>
      <c r="NKM160" s="358">
        <f t="shared" si="192"/>
        <v>0</v>
      </c>
      <c r="NKN160" s="358">
        <f t="shared" si="192"/>
        <v>0</v>
      </c>
      <c r="NKO160" s="358">
        <f t="shared" si="192"/>
        <v>0</v>
      </c>
      <c r="NKP160" s="358">
        <f t="shared" si="192"/>
        <v>0</v>
      </c>
      <c r="NKQ160" s="358">
        <f t="shared" si="192"/>
        <v>0</v>
      </c>
      <c r="NKR160" s="358">
        <f t="shared" si="192"/>
        <v>0</v>
      </c>
      <c r="NKS160" s="358">
        <f t="shared" si="192"/>
        <v>0</v>
      </c>
      <c r="NKT160" s="358">
        <f t="shared" si="192"/>
        <v>0</v>
      </c>
      <c r="NKU160" s="358">
        <f t="shared" si="192"/>
        <v>0</v>
      </c>
      <c r="NKV160" s="358">
        <f t="shared" si="192"/>
        <v>0</v>
      </c>
      <c r="NKW160" s="358">
        <f t="shared" si="192"/>
        <v>0</v>
      </c>
      <c r="NKX160" s="358">
        <f t="shared" si="192"/>
        <v>0</v>
      </c>
      <c r="NKY160" s="358">
        <f t="shared" si="192"/>
        <v>0</v>
      </c>
      <c r="NKZ160" s="358">
        <f t="shared" si="192"/>
        <v>0</v>
      </c>
      <c r="NLA160" s="358">
        <f t="shared" si="192"/>
        <v>0</v>
      </c>
      <c r="NLB160" s="358">
        <f t="shared" si="192"/>
        <v>0</v>
      </c>
      <c r="NLC160" s="358">
        <f t="shared" si="192"/>
        <v>0</v>
      </c>
      <c r="NLD160" s="358">
        <f t="shared" si="192"/>
        <v>0</v>
      </c>
      <c r="NLE160" s="358">
        <f t="shared" si="192"/>
        <v>0</v>
      </c>
      <c r="NLF160" s="358">
        <f t="shared" si="192"/>
        <v>0</v>
      </c>
      <c r="NLG160" s="358">
        <f t="shared" si="192"/>
        <v>0</v>
      </c>
      <c r="NLH160" s="358">
        <f t="shared" si="192"/>
        <v>0</v>
      </c>
      <c r="NLI160" s="358">
        <f t="shared" si="192"/>
        <v>0</v>
      </c>
      <c r="NLJ160" s="358">
        <f t="shared" si="192"/>
        <v>0</v>
      </c>
      <c r="NLK160" s="358">
        <f t="shared" si="192"/>
        <v>0</v>
      </c>
      <c r="NLL160" s="358">
        <f t="shared" si="192"/>
        <v>0</v>
      </c>
      <c r="NLM160" s="358">
        <f t="shared" si="192"/>
        <v>0</v>
      </c>
      <c r="NLN160" s="358">
        <f t="shared" si="192"/>
        <v>0</v>
      </c>
      <c r="NLO160" s="358">
        <f t="shared" si="192"/>
        <v>0</v>
      </c>
      <c r="NLP160" s="358">
        <f t="shared" si="192"/>
        <v>0</v>
      </c>
      <c r="NLQ160" s="358">
        <f t="shared" si="192"/>
        <v>0</v>
      </c>
      <c r="NLR160" s="358">
        <f t="shared" si="192"/>
        <v>0</v>
      </c>
      <c r="NLS160" s="358">
        <f t="shared" si="192"/>
        <v>0</v>
      </c>
      <c r="NLT160" s="358">
        <f t="shared" si="192"/>
        <v>0</v>
      </c>
      <c r="NLU160" s="358">
        <f t="shared" si="192"/>
        <v>0</v>
      </c>
      <c r="NLV160" s="358">
        <f t="shared" si="192"/>
        <v>0</v>
      </c>
      <c r="NLW160" s="358">
        <f t="shared" si="192"/>
        <v>0</v>
      </c>
      <c r="NLX160" s="358">
        <f t="shared" si="192"/>
        <v>0</v>
      </c>
      <c r="NLY160" s="358">
        <f t="shared" si="192"/>
        <v>0</v>
      </c>
      <c r="NLZ160" s="358">
        <f t="shared" ref="NLZ160:NOK160" si="193">NLZ145*$H$83</f>
        <v>0</v>
      </c>
      <c r="NMA160" s="358">
        <f t="shared" si="193"/>
        <v>0</v>
      </c>
      <c r="NMB160" s="358">
        <f t="shared" si="193"/>
        <v>0</v>
      </c>
      <c r="NMC160" s="358">
        <f t="shared" si="193"/>
        <v>0</v>
      </c>
      <c r="NMD160" s="358">
        <f t="shared" si="193"/>
        <v>0</v>
      </c>
      <c r="NME160" s="358">
        <f t="shared" si="193"/>
        <v>0</v>
      </c>
      <c r="NMF160" s="358">
        <f t="shared" si="193"/>
        <v>0</v>
      </c>
      <c r="NMG160" s="358">
        <f t="shared" si="193"/>
        <v>0</v>
      </c>
      <c r="NMH160" s="358">
        <f t="shared" si="193"/>
        <v>0</v>
      </c>
      <c r="NMI160" s="358">
        <f t="shared" si="193"/>
        <v>0</v>
      </c>
      <c r="NMJ160" s="358">
        <f t="shared" si="193"/>
        <v>0</v>
      </c>
      <c r="NMK160" s="358">
        <f t="shared" si="193"/>
        <v>0</v>
      </c>
      <c r="NML160" s="358">
        <f t="shared" si="193"/>
        <v>0</v>
      </c>
      <c r="NMM160" s="358">
        <f t="shared" si="193"/>
        <v>0</v>
      </c>
      <c r="NMN160" s="358">
        <f t="shared" si="193"/>
        <v>0</v>
      </c>
      <c r="NMO160" s="358">
        <f t="shared" si="193"/>
        <v>0</v>
      </c>
      <c r="NMP160" s="358">
        <f t="shared" si="193"/>
        <v>0</v>
      </c>
      <c r="NMQ160" s="358">
        <f t="shared" si="193"/>
        <v>0</v>
      </c>
      <c r="NMR160" s="358">
        <f t="shared" si="193"/>
        <v>0</v>
      </c>
      <c r="NMS160" s="358">
        <f t="shared" si="193"/>
        <v>0</v>
      </c>
      <c r="NMT160" s="358">
        <f t="shared" si="193"/>
        <v>0</v>
      </c>
      <c r="NMU160" s="358">
        <f t="shared" si="193"/>
        <v>0</v>
      </c>
      <c r="NMV160" s="358">
        <f t="shared" si="193"/>
        <v>0</v>
      </c>
      <c r="NMW160" s="358">
        <f t="shared" si="193"/>
        <v>0</v>
      </c>
      <c r="NMX160" s="358">
        <f t="shared" si="193"/>
        <v>0</v>
      </c>
      <c r="NMY160" s="358">
        <f t="shared" si="193"/>
        <v>0</v>
      </c>
      <c r="NMZ160" s="358">
        <f t="shared" si="193"/>
        <v>0</v>
      </c>
      <c r="NNA160" s="358">
        <f t="shared" si="193"/>
        <v>0</v>
      </c>
      <c r="NNB160" s="358">
        <f t="shared" si="193"/>
        <v>0</v>
      </c>
      <c r="NNC160" s="358">
        <f t="shared" si="193"/>
        <v>0</v>
      </c>
      <c r="NND160" s="358">
        <f t="shared" si="193"/>
        <v>0</v>
      </c>
      <c r="NNE160" s="358">
        <f t="shared" si="193"/>
        <v>0</v>
      </c>
      <c r="NNF160" s="358">
        <f t="shared" si="193"/>
        <v>0</v>
      </c>
      <c r="NNG160" s="358">
        <f t="shared" si="193"/>
        <v>0</v>
      </c>
      <c r="NNH160" s="358">
        <f t="shared" si="193"/>
        <v>0</v>
      </c>
      <c r="NNI160" s="358">
        <f t="shared" si="193"/>
        <v>0</v>
      </c>
      <c r="NNJ160" s="358">
        <f t="shared" si="193"/>
        <v>0</v>
      </c>
      <c r="NNK160" s="358">
        <f t="shared" si="193"/>
        <v>0</v>
      </c>
      <c r="NNL160" s="358">
        <f t="shared" si="193"/>
        <v>0</v>
      </c>
      <c r="NNM160" s="358">
        <f t="shared" si="193"/>
        <v>0</v>
      </c>
      <c r="NNN160" s="358">
        <f t="shared" si="193"/>
        <v>0</v>
      </c>
      <c r="NNO160" s="358">
        <f t="shared" si="193"/>
        <v>0</v>
      </c>
      <c r="NNP160" s="358">
        <f t="shared" si="193"/>
        <v>0</v>
      </c>
      <c r="NNQ160" s="358">
        <f t="shared" si="193"/>
        <v>0</v>
      </c>
      <c r="NNR160" s="358">
        <f t="shared" si="193"/>
        <v>0</v>
      </c>
      <c r="NNS160" s="358">
        <f t="shared" si="193"/>
        <v>0</v>
      </c>
      <c r="NNT160" s="358">
        <f t="shared" si="193"/>
        <v>0</v>
      </c>
      <c r="NNU160" s="358">
        <f t="shared" si="193"/>
        <v>0</v>
      </c>
      <c r="NNV160" s="358">
        <f t="shared" si="193"/>
        <v>0</v>
      </c>
      <c r="NNW160" s="358">
        <f t="shared" si="193"/>
        <v>0</v>
      </c>
      <c r="NNX160" s="358">
        <f t="shared" si="193"/>
        <v>0</v>
      </c>
      <c r="NNY160" s="358">
        <f t="shared" si="193"/>
        <v>0</v>
      </c>
      <c r="NNZ160" s="358">
        <f t="shared" si="193"/>
        <v>0</v>
      </c>
      <c r="NOA160" s="358">
        <f t="shared" si="193"/>
        <v>0</v>
      </c>
      <c r="NOB160" s="358">
        <f t="shared" si="193"/>
        <v>0</v>
      </c>
      <c r="NOC160" s="358">
        <f t="shared" si="193"/>
        <v>0</v>
      </c>
      <c r="NOD160" s="358">
        <f t="shared" si="193"/>
        <v>0</v>
      </c>
      <c r="NOE160" s="358">
        <f t="shared" si="193"/>
        <v>0</v>
      </c>
      <c r="NOF160" s="358">
        <f t="shared" si="193"/>
        <v>0</v>
      </c>
      <c r="NOG160" s="358">
        <f t="shared" si="193"/>
        <v>0</v>
      </c>
      <c r="NOH160" s="358">
        <f t="shared" si="193"/>
        <v>0</v>
      </c>
      <c r="NOI160" s="358">
        <f t="shared" si="193"/>
        <v>0</v>
      </c>
      <c r="NOJ160" s="358">
        <f t="shared" si="193"/>
        <v>0</v>
      </c>
      <c r="NOK160" s="358">
        <f t="shared" si="193"/>
        <v>0</v>
      </c>
      <c r="NOL160" s="358">
        <f t="shared" ref="NOL160:NQW160" si="194">NOL145*$H$83</f>
        <v>0</v>
      </c>
      <c r="NOM160" s="358">
        <f t="shared" si="194"/>
        <v>0</v>
      </c>
      <c r="NON160" s="358">
        <f t="shared" si="194"/>
        <v>0</v>
      </c>
      <c r="NOO160" s="358">
        <f t="shared" si="194"/>
        <v>0</v>
      </c>
      <c r="NOP160" s="358">
        <f t="shared" si="194"/>
        <v>0</v>
      </c>
      <c r="NOQ160" s="358">
        <f t="shared" si="194"/>
        <v>0</v>
      </c>
      <c r="NOR160" s="358">
        <f t="shared" si="194"/>
        <v>0</v>
      </c>
      <c r="NOS160" s="358">
        <f t="shared" si="194"/>
        <v>0</v>
      </c>
      <c r="NOT160" s="358">
        <f t="shared" si="194"/>
        <v>0</v>
      </c>
      <c r="NOU160" s="358">
        <f t="shared" si="194"/>
        <v>0</v>
      </c>
      <c r="NOV160" s="358">
        <f t="shared" si="194"/>
        <v>0</v>
      </c>
      <c r="NOW160" s="358">
        <f t="shared" si="194"/>
        <v>0</v>
      </c>
      <c r="NOX160" s="358">
        <f t="shared" si="194"/>
        <v>0</v>
      </c>
      <c r="NOY160" s="358">
        <f t="shared" si="194"/>
        <v>0</v>
      </c>
      <c r="NOZ160" s="358">
        <f t="shared" si="194"/>
        <v>0</v>
      </c>
      <c r="NPA160" s="358">
        <f t="shared" si="194"/>
        <v>0</v>
      </c>
      <c r="NPB160" s="358">
        <f t="shared" si="194"/>
        <v>0</v>
      </c>
      <c r="NPC160" s="358">
        <f t="shared" si="194"/>
        <v>0</v>
      </c>
      <c r="NPD160" s="358">
        <f t="shared" si="194"/>
        <v>0</v>
      </c>
      <c r="NPE160" s="358">
        <f t="shared" si="194"/>
        <v>0</v>
      </c>
      <c r="NPF160" s="358">
        <f t="shared" si="194"/>
        <v>0</v>
      </c>
      <c r="NPG160" s="358">
        <f t="shared" si="194"/>
        <v>0</v>
      </c>
      <c r="NPH160" s="358">
        <f t="shared" si="194"/>
        <v>0</v>
      </c>
      <c r="NPI160" s="358">
        <f t="shared" si="194"/>
        <v>0</v>
      </c>
      <c r="NPJ160" s="358">
        <f t="shared" si="194"/>
        <v>0</v>
      </c>
      <c r="NPK160" s="358">
        <f t="shared" si="194"/>
        <v>0</v>
      </c>
      <c r="NPL160" s="358">
        <f t="shared" si="194"/>
        <v>0</v>
      </c>
      <c r="NPM160" s="358">
        <f t="shared" si="194"/>
        <v>0</v>
      </c>
      <c r="NPN160" s="358">
        <f t="shared" si="194"/>
        <v>0</v>
      </c>
      <c r="NPO160" s="358">
        <f t="shared" si="194"/>
        <v>0</v>
      </c>
      <c r="NPP160" s="358">
        <f t="shared" si="194"/>
        <v>0</v>
      </c>
      <c r="NPQ160" s="358">
        <f t="shared" si="194"/>
        <v>0</v>
      </c>
      <c r="NPR160" s="358">
        <f t="shared" si="194"/>
        <v>0</v>
      </c>
      <c r="NPS160" s="358">
        <f t="shared" si="194"/>
        <v>0</v>
      </c>
      <c r="NPT160" s="358">
        <f t="shared" si="194"/>
        <v>0</v>
      </c>
      <c r="NPU160" s="358">
        <f t="shared" si="194"/>
        <v>0</v>
      </c>
      <c r="NPV160" s="358">
        <f t="shared" si="194"/>
        <v>0</v>
      </c>
      <c r="NPW160" s="358">
        <f t="shared" si="194"/>
        <v>0</v>
      </c>
      <c r="NPX160" s="358">
        <f t="shared" si="194"/>
        <v>0</v>
      </c>
      <c r="NPY160" s="358">
        <f t="shared" si="194"/>
        <v>0</v>
      </c>
      <c r="NPZ160" s="358">
        <f t="shared" si="194"/>
        <v>0</v>
      </c>
      <c r="NQA160" s="358">
        <f t="shared" si="194"/>
        <v>0</v>
      </c>
      <c r="NQB160" s="358">
        <f t="shared" si="194"/>
        <v>0</v>
      </c>
      <c r="NQC160" s="358">
        <f t="shared" si="194"/>
        <v>0</v>
      </c>
      <c r="NQD160" s="358">
        <f t="shared" si="194"/>
        <v>0</v>
      </c>
      <c r="NQE160" s="358">
        <f t="shared" si="194"/>
        <v>0</v>
      </c>
      <c r="NQF160" s="358">
        <f t="shared" si="194"/>
        <v>0</v>
      </c>
      <c r="NQG160" s="358">
        <f t="shared" si="194"/>
        <v>0</v>
      </c>
      <c r="NQH160" s="358">
        <f t="shared" si="194"/>
        <v>0</v>
      </c>
      <c r="NQI160" s="358">
        <f t="shared" si="194"/>
        <v>0</v>
      </c>
      <c r="NQJ160" s="358">
        <f t="shared" si="194"/>
        <v>0</v>
      </c>
      <c r="NQK160" s="358">
        <f t="shared" si="194"/>
        <v>0</v>
      </c>
      <c r="NQL160" s="358">
        <f t="shared" si="194"/>
        <v>0</v>
      </c>
      <c r="NQM160" s="358">
        <f t="shared" si="194"/>
        <v>0</v>
      </c>
      <c r="NQN160" s="358">
        <f t="shared" si="194"/>
        <v>0</v>
      </c>
      <c r="NQO160" s="358">
        <f t="shared" si="194"/>
        <v>0</v>
      </c>
      <c r="NQP160" s="358">
        <f t="shared" si="194"/>
        <v>0</v>
      </c>
      <c r="NQQ160" s="358">
        <f t="shared" si="194"/>
        <v>0</v>
      </c>
      <c r="NQR160" s="358">
        <f t="shared" si="194"/>
        <v>0</v>
      </c>
      <c r="NQS160" s="358">
        <f t="shared" si="194"/>
        <v>0</v>
      </c>
      <c r="NQT160" s="358">
        <f t="shared" si="194"/>
        <v>0</v>
      </c>
      <c r="NQU160" s="358">
        <f t="shared" si="194"/>
        <v>0</v>
      </c>
      <c r="NQV160" s="358">
        <f t="shared" si="194"/>
        <v>0</v>
      </c>
      <c r="NQW160" s="358">
        <f t="shared" si="194"/>
        <v>0</v>
      </c>
      <c r="NQX160" s="358">
        <f t="shared" ref="NQX160:NTI160" si="195">NQX145*$H$83</f>
        <v>0</v>
      </c>
      <c r="NQY160" s="358">
        <f t="shared" si="195"/>
        <v>0</v>
      </c>
      <c r="NQZ160" s="358">
        <f t="shared" si="195"/>
        <v>0</v>
      </c>
      <c r="NRA160" s="358">
        <f t="shared" si="195"/>
        <v>0</v>
      </c>
      <c r="NRB160" s="358">
        <f t="shared" si="195"/>
        <v>0</v>
      </c>
      <c r="NRC160" s="358">
        <f t="shared" si="195"/>
        <v>0</v>
      </c>
      <c r="NRD160" s="358">
        <f t="shared" si="195"/>
        <v>0</v>
      </c>
      <c r="NRE160" s="358">
        <f t="shared" si="195"/>
        <v>0</v>
      </c>
      <c r="NRF160" s="358">
        <f t="shared" si="195"/>
        <v>0</v>
      </c>
      <c r="NRG160" s="358">
        <f t="shared" si="195"/>
        <v>0</v>
      </c>
      <c r="NRH160" s="358">
        <f t="shared" si="195"/>
        <v>0</v>
      </c>
      <c r="NRI160" s="358">
        <f t="shared" si="195"/>
        <v>0</v>
      </c>
      <c r="NRJ160" s="358">
        <f t="shared" si="195"/>
        <v>0</v>
      </c>
      <c r="NRK160" s="358">
        <f t="shared" si="195"/>
        <v>0</v>
      </c>
      <c r="NRL160" s="358">
        <f t="shared" si="195"/>
        <v>0</v>
      </c>
      <c r="NRM160" s="358">
        <f t="shared" si="195"/>
        <v>0</v>
      </c>
      <c r="NRN160" s="358">
        <f t="shared" si="195"/>
        <v>0</v>
      </c>
      <c r="NRO160" s="358">
        <f t="shared" si="195"/>
        <v>0</v>
      </c>
      <c r="NRP160" s="358">
        <f t="shared" si="195"/>
        <v>0</v>
      </c>
      <c r="NRQ160" s="358">
        <f t="shared" si="195"/>
        <v>0</v>
      </c>
      <c r="NRR160" s="358">
        <f t="shared" si="195"/>
        <v>0</v>
      </c>
      <c r="NRS160" s="358">
        <f t="shared" si="195"/>
        <v>0</v>
      </c>
      <c r="NRT160" s="358">
        <f t="shared" si="195"/>
        <v>0</v>
      </c>
      <c r="NRU160" s="358">
        <f t="shared" si="195"/>
        <v>0</v>
      </c>
      <c r="NRV160" s="358">
        <f t="shared" si="195"/>
        <v>0</v>
      </c>
      <c r="NRW160" s="358">
        <f t="shared" si="195"/>
        <v>0</v>
      </c>
      <c r="NRX160" s="358">
        <f t="shared" si="195"/>
        <v>0</v>
      </c>
      <c r="NRY160" s="358">
        <f t="shared" si="195"/>
        <v>0</v>
      </c>
      <c r="NRZ160" s="358">
        <f t="shared" si="195"/>
        <v>0</v>
      </c>
      <c r="NSA160" s="358">
        <f t="shared" si="195"/>
        <v>0</v>
      </c>
      <c r="NSB160" s="358">
        <f t="shared" si="195"/>
        <v>0</v>
      </c>
      <c r="NSC160" s="358">
        <f t="shared" si="195"/>
        <v>0</v>
      </c>
      <c r="NSD160" s="358">
        <f t="shared" si="195"/>
        <v>0</v>
      </c>
      <c r="NSE160" s="358">
        <f t="shared" si="195"/>
        <v>0</v>
      </c>
      <c r="NSF160" s="358">
        <f t="shared" si="195"/>
        <v>0</v>
      </c>
      <c r="NSG160" s="358">
        <f t="shared" si="195"/>
        <v>0</v>
      </c>
      <c r="NSH160" s="358">
        <f t="shared" si="195"/>
        <v>0</v>
      </c>
      <c r="NSI160" s="358">
        <f t="shared" si="195"/>
        <v>0</v>
      </c>
      <c r="NSJ160" s="358">
        <f t="shared" si="195"/>
        <v>0</v>
      </c>
      <c r="NSK160" s="358">
        <f t="shared" si="195"/>
        <v>0</v>
      </c>
      <c r="NSL160" s="358">
        <f t="shared" si="195"/>
        <v>0</v>
      </c>
      <c r="NSM160" s="358">
        <f t="shared" si="195"/>
        <v>0</v>
      </c>
      <c r="NSN160" s="358">
        <f t="shared" si="195"/>
        <v>0</v>
      </c>
      <c r="NSO160" s="358">
        <f t="shared" si="195"/>
        <v>0</v>
      </c>
      <c r="NSP160" s="358">
        <f t="shared" si="195"/>
        <v>0</v>
      </c>
      <c r="NSQ160" s="358">
        <f t="shared" si="195"/>
        <v>0</v>
      </c>
      <c r="NSR160" s="358">
        <f t="shared" si="195"/>
        <v>0</v>
      </c>
      <c r="NSS160" s="358">
        <f t="shared" si="195"/>
        <v>0</v>
      </c>
      <c r="NST160" s="358">
        <f t="shared" si="195"/>
        <v>0</v>
      </c>
      <c r="NSU160" s="358">
        <f t="shared" si="195"/>
        <v>0</v>
      </c>
      <c r="NSV160" s="358">
        <f t="shared" si="195"/>
        <v>0</v>
      </c>
      <c r="NSW160" s="358">
        <f t="shared" si="195"/>
        <v>0</v>
      </c>
      <c r="NSX160" s="358">
        <f t="shared" si="195"/>
        <v>0</v>
      </c>
      <c r="NSY160" s="358">
        <f t="shared" si="195"/>
        <v>0</v>
      </c>
      <c r="NSZ160" s="358">
        <f t="shared" si="195"/>
        <v>0</v>
      </c>
      <c r="NTA160" s="358">
        <f t="shared" si="195"/>
        <v>0</v>
      </c>
      <c r="NTB160" s="358">
        <f t="shared" si="195"/>
        <v>0</v>
      </c>
      <c r="NTC160" s="358">
        <f t="shared" si="195"/>
        <v>0</v>
      </c>
      <c r="NTD160" s="358">
        <f t="shared" si="195"/>
        <v>0</v>
      </c>
      <c r="NTE160" s="358">
        <f t="shared" si="195"/>
        <v>0</v>
      </c>
      <c r="NTF160" s="358">
        <f t="shared" si="195"/>
        <v>0</v>
      </c>
      <c r="NTG160" s="358">
        <f t="shared" si="195"/>
        <v>0</v>
      </c>
      <c r="NTH160" s="358">
        <f t="shared" si="195"/>
        <v>0</v>
      </c>
      <c r="NTI160" s="358">
        <f t="shared" si="195"/>
        <v>0</v>
      </c>
      <c r="NTJ160" s="358">
        <f t="shared" ref="NTJ160:NVU160" si="196">NTJ145*$H$83</f>
        <v>0</v>
      </c>
      <c r="NTK160" s="358">
        <f t="shared" si="196"/>
        <v>0</v>
      </c>
      <c r="NTL160" s="358">
        <f t="shared" si="196"/>
        <v>0</v>
      </c>
      <c r="NTM160" s="358">
        <f t="shared" si="196"/>
        <v>0</v>
      </c>
      <c r="NTN160" s="358">
        <f t="shared" si="196"/>
        <v>0</v>
      </c>
      <c r="NTO160" s="358">
        <f t="shared" si="196"/>
        <v>0</v>
      </c>
      <c r="NTP160" s="358">
        <f t="shared" si="196"/>
        <v>0</v>
      </c>
      <c r="NTQ160" s="358">
        <f t="shared" si="196"/>
        <v>0</v>
      </c>
      <c r="NTR160" s="358">
        <f t="shared" si="196"/>
        <v>0</v>
      </c>
      <c r="NTS160" s="358">
        <f t="shared" si="196"/>
        <v>0</v>
      </c>
      <c r="NTT160" s="358">
        <f t="shared" si="196"/>
        <v>0</v>
      </c>
      <c r="NTU160" s="358">
        <f t="shared" si="196"/>
        <v>0</v>
      </c>
      <c r="NTV160" s="358">
        <f t="shared" si="196"/>
        <v>0</v>
      </c>
      <c r="NTW160" s="358">
        <f t="shared" si="196"/>
        <v>0</v>
      </c>
      <c r="NTX160" s="358">
        <f t="shared" si="196"/>
        <v>0</v>
      </c>
      <c r="NTY160" s="358">
        <f t="shared" si="196"/>
        <v>0</v>
      </c>
      <c r="NTZ160" s="358">
        <f t="shared" si="196"/>
        <v>0</v>
      </c>
      <c r="NUA160" s="358">
        <f t="shared" si="196"/>
        <v>0</v>
      </c>
      <c r="NUB160" s="358">
        <f t="shared" si="196"/>
        <v>0</v>
      </c>
      <c r="NUC160" s="358">
        <f t="shared" si="196"/>
        <v>0</v>
      </c>
      <c r="NUD160" s="358">
        <f t="shared" si="196"/>
        <v>0</v>
      </c>
      <c r="NUE160" s="358">
        <f t="shared" si="196"/>
        <v>0</v>
      </c>
      <c r="NUF160" s="358">
        <f t="shared" si="196"/>
        <v>0</v>
      </c>
      <c r="NUG160" s="358">
        <f t="shared" si="196"/>
        <v>0</v>
      </c>
      <c r="NUH160" s="358">
        <f t="shared" si="196"/>
        <v>0</v>
      </c>
      <c r="NUI160" s="358">
        <f t="shared" si="196"/>
        <v>0</v>
      </c>
      <c r="NUJ160" s="358">
        <f t="shared" si="196"/>
        <v>0</v>
      </c>
      <c r="NUK160" s="358">
        <f t="shared" si="196"/>
        <v>0</v>
      </c>
      <c r="NUL160" s="358">
        <f t="shared" si="196"/>
        <v>0</v>
      </c>
      <c r="NUM160" s="358">
        <f t="shared" si="196"/>
        <v>0</v>
      </c>
      <c r="NUN160" s="358">
        <f t="shared" si="196"/>
        <v>0</v>
      </c>
      <c r="NUO160" s="358">
        <f t="shared" si="196"/>
        <v>0</v>
      </c>
      <c r="NUP160" s="358">
        <f t="shared" si="196"/>
        <v>0</v>
      </c>
      <c r="NUQ160" s="358">
        <f t="shared" si="196"/>
        <v>0</v>
      </c>
      <c r="NUR160" s="358">
        <f t="shared" si="196"/>
        <v>0</v>
      </c>
      <c r="NUS160" s="358">
        <f t="shared" si="196"/>
        <v>0</v>
      </c>
      <c r="NUT160" s="358">
        <f t="shared" si="196"/>
        <v>0</v>
      </c>
      <c r="NUU160" s="358">
        <f t="shared" si="196"/>
        <v>0</v>
      </c>
      <c r="NUV160" s="358">
        <f t="shared" si="196"/>
        <v>0</v>
      </c>
      <c r="NUW160" s="358">
        <f t="shared" si="196"/>
        <v>0</v>
      </c>
      <c r="NUX160" s="358">
        <f t="shared" si="196"/>
        <v>0</v>
      </c>
      <c r="NUY160" s="358">
        <f t="shared" si="196"/>
        <v>0</v>
      </c>
      <c r="NUZ160" s="358">
        <f t="shared" si="196"/>
        <v>0</v>
      </c>
      <c r="NVA160" s="358">
        <f t="shared" si="196"/>
        <v>0</v>
      </c>
      <c r="NVB160" s="358">
        <f t="shared" si="196"/>
        <v>0</v>
      </c>
      <c r="NVC160" s="358">
        <f t="shared" si="196"/>
        <v>0</v>
      </c>
      <c r="NVD160" s="358">
        <f t="shared" si="196"/>
        <v>0</v>
      </c>
      <c r="NVE160" s="358">
        <f t="shared" si="196"/>
        <v>0</v>
      </c>
      <c r="NVF160" s="358">
        <f t="shared" si="196"/>
        <v>0</v>
      </c>
      <c r="NVG160" s="358">
        <f t="shared" si="196"/>
        <v>0</v>
      </c>
      <c r="NVH160" s="358">
        <f t="shared" si="196"/>
        <v>0</v>
      </c>
      <c r="NVI160" s="358">
        <f t="shared" si="196"/>
        <v>0</v>
      </c>
      <c r="NVJ160" s="358">
        <f t="shared" si="196"/>
        <v>0</v>
      </c>
      <c r="NVK160" s="358">
        <f t="shared" si="196"/>
        <v>0</v>
      </c>
      <c r="NVL160" s="358">
        <f t="shared" si="196"/>
        <v>0</v>
      </c>
      <c r="NVM160" s="358">
        <f t="shared" si="196"/>
        <v>0</v>
      </c>
      <c r="NVN160" s="358">
        <f t="shared" si="196"/>
        <v>0</v>
      </c>
      <c r="NVO160" s="358">
        <f t="shared" si="196"/>
        <v>0</v>
      </c>
      <c r="NVP160" s="358">
        <f t="shared" si="196"/>
        <v>0</v>
      </c>
      <c r="NVQ160" s="358">
        <f t="shared" si="196"/>
        <v>0</v>
      </c>
      <c r="NVR160" s="358">
        <f t="shared" si="196"/>
        <v>0</v>
      </c>
      <c r="NVS160" s="358">
        <f t="shared" si="196"/>
        <v>0</v>
      </c>
      <c r="NVT160" s="358">
        <f t="shared" si="196"/>
        <v>0</v>
      </c>
      <c r="NVU160" s="358">
        <f t="shared" si="196"/>
        <v>0</v>
      </c>
      <c r="NVV160" s="358">
        <f t="shared" ref="NVV160:NYG160" si="197">NVV145*$H$83</f>
        <v>0</v>
      </c>
      <c r="NVW160" s="358">
        <f t="shared" si="197"/>
        <v>0</v>
      </c>
      <c r="NVX160" s="358">
        <f t="shared" si="197"/>
        <v>0</v>
      </c>
      <c r="NVY160" s="358">
        <f t="shared" si="197"/>
        <v>0</v>
      </c>
      <c r="NVZ160" s="358">
        <f t="shared" si="197"/>
        <v>0</v>
      </c>
      <c r="NWA160" s="358">
        <f t="shared" si="197"/>
        <v>0</v>
      </c>
      <c r="NWB160" s="358">
        <f t="shared" si="197"/>
        <v>0</v>
      </c>
      <c r="NWC160" s="358">
        <f t="shared" si="197"/>
        <v>0</v>
      </c>
      <c r="NWD160" s="358">
        <f t="shared" si="197"/>
        <v>0</v>
      </c>
      <c r="NWE160" s="358">
        <f t="shared" si="197"/>
        <v>0</v>
      </c>
      <c r="NWF160" s="358">
        <f t="shared" si="197"/>
        <v>0</v>
      </c>
      <c r="NWG160" s="358">
        <f t="shared" si="197"/>
        <v>0</v>
      </c>
      <c r="NWH160" s="358">
        <f t="shared" si="197"/>
        <v>0</v>
      </c>
      <c r="NWI160" s="358">
        <f t="shared" si="197"/>
        <v>0</v>
      </c>
      <c r="NWJ160" s="358">
        <f t="shared" si="197"/>
        <v>0</v>
      </c>
      <c r="NWK160" s="358">
        <f t="shared" si="197"/>
        <v>0</v>
      </c>
      <c r="NWL160" s="358">
        <f t="shared" si="197"/>
        <v>0</v>
      </c>
      <c r="NWM160" s="358">
        <f t="shared" si="197"/>
        <v>0</v>
      </c>
      <c r="NWN160" s="358">
        <f t="shared" si="197"/>
        <v>0</v>
      </c>
      <c r="NWO160" s="358">
        <f t="shared" si="197"/>
        <v>0</v>
      </c>
      <c r="NWP160" s="358">
        <f t="shared" si="197"/>
        <v>0</v>
      </c>
      <c r="NWQ160" s="358">
        <f t="shared" si="197"/>
        <v>0</v>
      </c>
      <c r="NWR160" s="358">
        <f t="shared" si="197"/>
        <v>0</v>
      </c>
      <c r="NWS160" s="358">
        <f t="shared" si="197"/>
        <v>0</v>
      </c>
      <c r="NWT160" s="358">
        <f t="shared" si="197"/>
        <v>0</v>
      </c>
      <c r="NWU160" s="358">
        <f t="shared" si="197"/>
        <v>0</v>
      </c>
      <c r="NWV160" s="358">
        <f t="shared" si="197"/>
        <v>0</v>
      </c>
      <c r="NWW160" s="358">
        <f t="shared" si="197"/>
        <v>0</v>
      </c>
      <c r="NWX160" s="358">
        <f t="shared" si="197"/>
        <v>0</v>
      </c>
      <c r="NWY160" s="358">
        <f t="shared" si="197"/>
        <v>0</v>
      </c>
      <c r="NWZ160" s="358">
        <f t="shared" si="197"/>
        <v>0</v>
      </c>
      <c r="NXA160" s="358">
        <f t="shared" si="197"/>
        <v>0</v>
      </c>
      <c r="NXB160" s="358">
        <f t="shared" si="197"/>
        <v>0</v>
      </c>
      <c r="NXC160" s="358">
        <f t="shared" si="197"/>
        <v>0</v>
      </c>
      <c r="NXD160" s="358">
        <f t="shared" si="197"/>
        <v>0</v>
      </c>
      <c r="NXE160" s="358">
        <f t="shared" si="197"/>
        <v>0</v>
      </c>
      <c r="NXF160" s="358">
        <f t="shared" si="197"/>
        <v>0</v>
      </c>
      <c r="NXG160" s="358">
        <f t="shared" si="197"/>
        <v>0</v>
      </c>
      <c r="NXH160" s="358">
        <f t="shared" si="197"/>
        <v>0</v>
      </c>
      <c r="NXI160" s="358">
        <f t="shared" si="197"/>
        <v>0</v>
      </c>
      <c r="NXJ160" s="358">
        <f t="shared" si="197"/>
        <v>0</v>
      </c>
      <c r="NXK160" s="358">
        <f t="shared" si="197"/>
        <v>0</v>
      </c>
      <c r="NXL160" s="358">
        <f t="shared" si="197"/>
        <v>0</v>
      </c>
      <c r="NXM160" s="358">
        <f t="shared" si="197"/>
        <v>0</v>
      </c>
      <c r="NXN160" s="358">
        <f t="shared" si="197"/>
        <v>0</v>
      </c>
      <c r="NXO160" s="358">
        <f t="shared" si="197"/>
        <v>0</v>
      </c>
      <c r="NXP160" s="358">
        <f t="shared" si="197"/>
        <v>0</v>
      </c>
      <c r="NXQ160" s="358">
        <f t="shared" si="197"/>
        <v>0</v>
      </c>
      <c r="NXR160" s="358">
        <f t="shared" si="197"/>
        <v>0</v>
      </c>
      <c r="NXS160" s="358">
        <f t="shared" si="197"/>
        <v>0</v>
      </c>
      <c r="NXT160" s="358">
        <f t="shared" si="197"/>
        <v>0</v>
      </c>
      <c r="NXU160" s="358">
        <f t="shared" si="197"/>
        <v>0</v>
      </c>
      <c r="NXV160" s="358">
        <f t="shared" si="197"/>
        <v>0</v>
      </c>
      <c r="NXW160" s="358">
        <f t="shared" si="197"/>
        <v>0</v>
      </c>
      <c r="NXX160" s="358">
        <f t="shared" si="197"/>
        <v>0</v>
      </c>
      <c r="NXY160" s="358">
        <f t="shared" si="197"/>
        <v>0</v>
      </c>
      <c r="NXZ160" s="358">
        <f t="shared" si="197"/>
        <v>0</v>
      </c>
      <c r="NYA160" s="358">
        <f t="shared" si="197"/>
        <v>0</v>
      </c>
      <c r="NYB160" s="358">
        <f t="shared" si="197"/>
        <v>0</v>
      </c>
      <c r="NYC160" s="358">
        <f t="shared" si="197"/>
        <v>0</v>
      </c>
      <c r="NYD160" s="358">
        <f t="shared" si="197"/>
        <v>0</v>
      </c>
      <c r="NYE160" s="358">
        <f t="shared" si="197"/>
        <v>0</v>
      </c>
      <c r="NYF160" s="358">
        <f t="shared" si="197"/>
        <v>0</v>
      </c>
      <c r="NYG160" s="358">
        <f t="shared" si="197"/>
        <v>0</v>
      </c>
      <c r="NYH160" s="358">
        <f t="shared" ref="NYH160:OAS160" si="198">NYH145*$H$83</f>
        <v>0</v>
      </c>
      <c r="NYI160" s="358">
        <f t="shared" si="198"/>
        <v>0</v>
      </c>
      <c r="NYJ160" s="358">
        <f t="shared" si="198"/>
        <v>0</v>
      </c>
      <c r="NYK160" s="358">
        <f t="shared" si="198"/>
        <v>0</v>
      </c>
      <c r="NYL160" s="358">
        <f t="shared" si="198"/>
        <v>0</v>
      </c>
      <c r="NYM160" s="358">
        <f t="shared" si="198"/>
        <v>0</v>
      </c>
      <c r="NYN160" s="358">
        <f t="shared" si="198"/>
        <v>0</v>
      </c>
      <c r="NYO160" s="358">
        <f t="shared" si="198"/>
        <v>0</v>
      </c>
      <c r="NYP160" s="358">
        <f t="shared" si="198"/>
        <v>0</v>
      </c>
      <c r="NYQ160" s="358">
        <f t="shared" si="198"/>
        <v>0</v>
      </c>
      <c r="NYR160" s="358">
        <f t="shared" si="198"/>
        <v>0</v>
      </c>
      <c r="NYS160" s="358">
        <f t="shared" si="198"/>
        <v>0</v>
      </c>
      <c r="NYT160" s="358">
        <f t="shared" si="198"/>
        <v>0</v>
      </c>
      <c r="NYU160" s="358">
        <f t="shared" si="198"/>
        <v>0</v>
      </c>
      <c r="NYV160" s="358">
        <f t="shared" si="198"/>
        <v>0</v>
      </c>
      <c r="NYW160" s="358">
        <f t="shared" si="198"/>
        <v>0</v>
      </c>
      <c r="NYX160" s="358">
        <f t="shared" si="198"/>
        <v>0</v>
      </c>
      <c r="NYY160" s="358">
        <f t="shared" si="198"/>
        <v>0</v>
      </c>
      <c r="NYZ160" s="358">
        <f t="shared" si="198"/>
        <v>0</v>
      </c>
      <c r="NZA160" s="358">
        <f t="shared" si="198"/>
        <v>0</v>
      </c>
      <c r="NZB160" s="358">
        <f t="shared" si="198"/>
        <v>0</v>
      </c>
      <c r="NZC160" s="358">
        <f t="shared" si="198"/>
        <v>0</v>
      </c>
      <c r="NZD160" s="358">
        <f t="shared" si="198"/>
        <v>0</v>
      </c>
      <c r="NZE160" s="358">
        <f t="shared" si="198"/>
        <v>0</v>
      </c>
      <c r="NZF160" s="358">
        <f t="shared" si="198"/>
        <v>0</v>
      </c>
      <c r="NZG160" s="358">
        <f t="shared" si="198"/>
        <v>0</v>
      </c>
      <c r="NZH160" s="358">
        <f t="shared" si="198"/>
        <v>0</v>
      </c>
      <c r="NZI160" s="358">
        <f t="shared" si="198"/>
        <v>0</v>
      </c>
      <c r="NZJ160" s="358">
        <f t="shared" si="198"/>
        <v>0</v>
      </c>
      <c r="NZK160" s="358">
        <f t="shared" si="198"/>
        <v>0</v>
      </c>
      <c r="NZL160" s="358">
        <f t="shared" si="198"/>
        <v>0</v>
      </c>
      <c r="NZM160" s="358">
        <f t="shared" si="198"/>
        <v>0</v>
      </c>
      <c r="NZN160" s="358">
        <f t="shared" si="198"/>
        <v>0</v>
      </c>
      <c r="NZO160" s="358">
        <f t="shared" si="198"/>
        <v>0</v>
      </c>
      <c r="NZP160" s="358">
        <f t="shared" si="198"/>
        <v>0</v>
      </c>
      <c r="NZQ160" s="358">
        <f t="shared" si="198"/>
        <v>0</v>
      </c>
      <c r="NZR160" s="358">
        <f t="shared" si="198"/>
        <v>0</v>
      </c>
      <c r="NZS160" s="358">
        <f t="shared" si="198"/>
        <v>0</v>
      </c>
      <c r="NZT160" s="358">
        <f t="shared" si="198"/>
        <v>0</v>
      </c>
      <c r="NZU160" s="358">
        <f t="shared" si="198"/>
        <v>0</v>
      </c>
      <c r="NZV160" s="358">
        <f t="shared" si="198"/>
        <v>0</v>
      </c>
      <c r="NZW160" s="358">
        <f t="shared" si="198"/>
        <v>0</v>
      </c>
      <c r="NZX160" s="358">
        <f t="shared" si="198"/>
        <v>0</v>
      </c>
      <c r="NZY160" s="358">
        <f t="shared" si="198"/>
        <v>0</v>
      </c>
      <c r="NZZ160" s="358">
        <f t="shared" si="198"/>
        <v>0</v>
      </c>
      <c r="OAA160" s="358">
        <f t="shared" si="198"/>
        <v>0</v>
      </c>
      <c r="OAB160" s="358">
        <f t="shared" si="198"/>
        <v>0</v>
      </c>
      <c r="OAC160" s="358">
        <f t="shared" si="198"/>
        <v>0</v>
      </c>
      <c r="OAD160" s="358">
        <f t="shared" si="198"/>
        <v>0</v>
      </c>
      <c r="OAE160" s="358">
        <f t="shared" si="198"/>
        <v>0</v>
      </c>
      <c r="OAF160" s="358">
        <f t="shared" si="198"/>
        <v>0</v>
      </c>
      <c r="OAG160" s="358">
        <f t="shared" si="198"/>
        <v>0</v>
      </c>
      <c r="OAH160" s="358">
        <f t="shared" si="198"/>
        <v>0</v>
      </c>
      <c r="OAI160" s="358">
        <f t="shared" si="198"/>
        <v>0</v>
      </c>
      <c r="OAJ160" s="358">
        <f t="shared" si="198"/>
        <v>0</v>
      </c>
      <c r="OAK160" s="358">
        <f t="shared" si="198"/>
        <v>0</v>
      </c>
      <c r="OAL160" s="358">
        <f t="shared" si="198"/>
        <v>0</v>
      </c>
      <c r="OAM160" s="358">
        <f t="shared" si="198"/>
        <v>0</v>
      </c>
      <c r="OAN160" s="358">
        <f t="shared" si="198"/>
        <v>0</v>
      </c>
      <c r="OAO160" s="358">
        <f t="shared" si="198"/>
        <v>0</v>
      </c>
      <c r="OAP160" s="358">
        <f t="shared" si="198"/>
        <v>0</v>
      </c>
      <c r="OAQ160" s="358">
        <f t="shared" si="198"/>
        <v>0</v>
      </c>
      <c r="OAR160" s="358">
        <f t="shared" si="198"/>
        <v>0</v>
      </c>
      <c r="OAS160" s="358">
        <f t="shared" si="198"/>
        <v>0</v>
      </c>
      <c r="OAT160" s="358">
        <f t="shared" ref="OAT160:ODE160" si="199">OAT145*$H$83</f>
        <v>0</v>
      </c>
      <c r="OAU160" s="358">
        <f t="shared" si="199"/>
        <v>0</v>
      </c>
      <c r="OAV160" s="358">
        <f t="shared" si="199"/>
        <v>0</v>
      </c>
      <c r="OAW160" s="358">
        <f t="shared" si="199"/>
        <v>0</v>
      </c>
      <c r="OAX160" s="358">
        <f t="shared" si="199"/>
        <v>0</v>
      </c>
      <c r="OAY160" s="358">
        <f t="shared" si="199"/>
        <v>0</v>
      </c>
      <c r="OAZ160" s="358">
        <f t="shared" si="199"/>
        <v>0</v>
      </c>
      <c r="OBA160" s="358">
        <f t="shared" si="199"/>
        <v>0</v>
      </c>
      <c r="OBB160" s="358">
        <f t="shared" si="199"/>
        <v>0</v>
      </c>
      <c r="OBC160" s="358">
        <f t="shared" si="199"/>
        <v>0</v>
      </c>
      <c r="OBD160" s="358">
        <f t="shared" si="199"/>
        <v>0</v>
      </c>
      <c r="OBE160" s="358">
        <f t="shared" si="199"/>
        <v>0</v>
      </c>
      <c r="OBF160" s="358">
        <f t="shared" si="199"/>
        <v>0</v>
      </c>
      <c r="OBG160" s="358">
        <f t="shared" si="199"/>
        <v>0</v>
      </c>
      <c r="OBH160" s="358">
        <f t="shared" si="199"/>
        <v>0</v>
      </c>
      <c r="OBI160" s="358">
        <f t="shared" si="199"/>
        <v>0</v>
      </c>
      <c r="OBJ160" s="358">
        <f t="shared" si="199"/>
        <v>0</v>
      </c>
      <c r="OBK160" s="358">
        <f t="shared" si="199"/>
        <v>0</v>
      </c>
      <c r="OBL160" s="358">
        <f t="shared" si="199"/>
        <v>0</v>
      </c>
      <c r="OBM160" s="358">
        <f t="shared" si="199"/>
        <v>0</v>
      </c>
      <c r="OBN160" s="358">
        <f t="shared" si="199"/>
        <v>0</v>
      </c>
      <c r="OBO160" s="358">
        <f t="shared" si="199"/>
        <v>0</v>
      </c>
      <c r="OBP160" s="358">
        <f t="shared" si="199"/>
        <v>0</v>
      </c>
      <c r="OBQ160" s="358">
        <f t="shared" si="199"/>
        <v>0</v>
      </c>
      <c r="OBR160" s="358">
        <f t="shared" si="199"/>
        <v>0</v>
      </c>
      <c r="OBS160" s="358">
        <f t="shared" si="199"/>
        <v>0</v>
      </c>
      <c r="OBT160" s="358">
        <f t="shared" si="199"/>
        <v>0</v>
      </c>
      <c r="OBU160" s="358">
        <f t="shared" si="199"/>
        <v>0</v>
      </c>
      <c r="OBV160" s="358">
        <f t="shared" si="199"/>
        <v>0</v>
      </c>
      <c r="OBW160" s="358">
        <f t="shared" si="199"/>
        <v>0</v>
      </c>
      <c r="OBX160" s="358">
        <f t="shared" si="199"/>
        <v>0</v>
      </c>
      <c r="OBY160" s="358">
        <f t="shared" si="199"/>
        <v>0</v>
      </c>
      <c r="OBZ160" s="358">
        <f t="shared" si="199"/>
        <v>0</v>
      </c>
      <c r="OCA160" s="358">
        <f t="shared" si="199"/>
        <v>0</v>
      </c>
      <c r="OCB160" s="358">
        <f t="shared" si="199"/>
        <v>0</v>
      </c>
      <c r="OCC160" s="358">
        <f t="shared" si="199"/>
        <v>0</v>
      </c>
      <c r="OCD160" s="358">
        <f t="shared" si="199"/>
        <v>0</v>
      </c>
      <c r="OCE160" s="358">
        <f t="shared" si="199"/>
        <v>0</v>
      </c>
      <c r="OCF160" s="358">
        <f t="shared" si="199"/>
        <v>0</v>
      </c>
      <c r="OCG160" s="358">
        <f t="shared" si="199"/>
        <v>0</v>
      </c>
      <c r="OCH160" s="358">
        <f t="shared" si="199"/>
        <v>0</v>
      </c>
      <c r="OCI160" s="358">
        <f t="shared" si="199"/>
        <v>0</v>
      </c>
      <c r="OCJ160" s="358">
        <f t="shared" si="199"/>
        <v>0</v>
      </c>
      <c r="OCK160" s="358">
        <f t="shared" si="199"/>
        <v>0</v>
      </c>
      <c r="OCL160" s="358">
        <f t="shared" si="199"/>
        <v>0</v>
      </c>
      <c r="OCM160" s="358">
        <f t="shared" si="199"/>
        <v>0</v>
      </c>
      <c r="OCN160" s="358">
        <f t="shared" si="199"/>
        <v>0</v>
      </c>
      <c r="OCO160" s="358">
        <f t="shared" si="199"/>
        <v>0</v>
      </c>
      <c r="OCP160" s="358">
        <f t="shared" si="199"/>
        <v>0</v>
      </c>
      <c r="OCQ160" s="358">
        <f t="shared" si="199"/>
        <v>0</v>
      </c>
      <c r="OCR160" s="358">
        <f t="shared" si="199"/>
        <v>0</v>
      </c>
      <c r="OCS160" s="358">
        <f t="shared" si="199"/>
        <v>0</v>
      </c>
      <c r="OCT160" s="358">
        <f t="shared" si="199"/>
        <v>0</v>
      </c>
      <c r="OCU160" s="358">
        <f t="shared" si="199"/>
        <v>0</v>
      </c>
      <c r="OCV160" s="358">
        <f t="shared" si="199"/>
        <v>0</v>
      </c>
      <c r="OCW160" s="358">
        <f t="shared" si="199"/>
        <v>0</v>
      </c>
      <c r="OCX160" s="358">
        <f t="shared" si="199"/>
        <v>0</v>
      </c>
      <c r="OCY160" s="358">
        <f t="shared" si="199"/>
        <v>0</v>
      </c>
      <c r="OCZ160" s="358">
        <f t="shared" si="199"/>
        <v>0</v>
      </c>
      <c r="ODA160" s="358">
        <f t="shared" si="199"/>
        <v>0</v>
      </c>
      <c r="ODB160" s="358">
        <f t="shared" si="199"/>
        <v>0</v>
      </c>
      <c r="ODC160" s="358">
        <f t="shared" si="199"/>
        <v>0</v>
      </c>
      <c r="ODD160" s="358">
        <f t="shared" si="199"/>
        <v>0</v>
      </c>
      <c r="ODE160" s="358">
        <f t="shared" si="199"/>
        <v>0</v>
      </c>
      <c r="ODF160" s="358">
        <f t="shared" ref="ODF160:OFQ160" si="200">ODF145*$H$83</f>
        <v>0</v>
      </c>
      <c r="ODG160" s="358">
        <f t="shared" si="200"/>
        <v>0</v>
      </c>
      <c r="ODH160" s="358">
        <f t="shared" si="200"/>
        <v>0</v>
      </c>
      <c r="ODI160" s="358">
        <f t="shared" si="200"/>
        <v>0</v>
      </c>
      <c r="ODJ160" s="358">
        <f t="shared" si="200"/>
        <v>0</v>
      </c>
      <c r="ODK160" s="358">
        <f t="shared" si="200"/>
        <v>0</v>
      </c>
      <c r="ODL160" s="358">
        <f t="shared" si="200"/>
        <v>0</v>
      </c>
      <c r="ODM160" s="358">
        <f t="shared" si="200"/>
        <v>0</v>
      </c>
      <c r="ODN160" s="358">
        <f t="shared" si="200"/>
        <v>0</v>
      </c>
      <c r="ODO160" s="358">
        <f t="shared" si="200"/>
        <v>0</v>
      </c>
      <c r="ODP160" s="358">
        <f t="shared" si="200"/>
        <v>0</v>
      </c>
      <c r="ODQ160" s="358">
        <f t="shared" si="200"/>
        <v>0</v>
      </c>
      <c r="ODR160" s="358">
        <f t="shared" si="200"/>
        <v>0</v>
      </c>
      <c r="ODS160" s="358">
        <f t="shared" si="200"/>
        <v>0</v>
      </c>
      <c r="ODT160" s="358">
        <f t="shared" si="200"/>
        <v>0</v>
      </c>
      <c r="ODU160" s="358">
        <f t="shared" si="200"/>
        <v>0</v>
      </c>
      <c r="ODV160" s="358">
        <f t="shared" si="200"/>
        <v>0</v>
      </c>
      <c r="ODW160" s="358">
        <f t="shared" si="200"/>
        <v>0</v>
      </c>
      <c r="ODX160" s="358">
        <f t="shared" si="200"/>
        <v>0</v>
      </c>
      <c r="ODY160" s="358">
        <f t="shared" si="200"/>
        <v>0</v>
      </c>
      <c r="ODZ160" s="358">
        <f t="shared" si="200"/>
        <v>0</v>
      </c>
      <c r="OEA160" s="358">
        <f t="shared" si="200"/>
        <v>0</v>
      </c>
      <c r="OEB160" s="358">
        <f t="shared" si="200"/>
        <v>0</v>
      </c>
      <c r="OEC160" s="358">
        <f t="shared" si="200"/>
        <v>0</v>
      </c>
      <c r="OED160" s="358">
        <f t="shared" si="200"/>
        <v>0</v>
      </c>
      <c r="OEE160" s="358">
        <f t="shared" si="200"/>
        <v>0</v>
      </c>
      <c r="OEF160" s="358">
        <f t="shared" si="200"/>
        <v>0</v>
      </c>
      <c r="OEG160" s="358">
        <f t="shared" si="200"/>
        <v>0</v>
      </c>
      <c r="OEH160" s="358">
        <f t="shared" si="200"/>
        <v>0</v>
      </c>
      <c r="OEI160" s="358">
        <f t="shared" si="200"/>
        <v>0</v>
      </c>
      <c r="OEJ160" s="358">
        <f t="shared" si="200"/>
        <v>0</v>
      </c>
      <c r="OEK160" s="358">
        <f t="shared" si="200"/>
        <v>0</v>
      </c>
      <c r="OEL160" s="358">
        <f t="shared" si="200"/>
        <v>0</v>
      </c>
      <c r="OEM160" s="358">
        <f t="shared" si="200"/>
        <v>0</v>
      </c>
      <c r="OEN160" s="358">
        <f t="shared" si="200"/>
        <v>0</v>
      </c>
      <c r="OEO160" s="358">
        <f t="shared" si="200"/>
        <v>0</v>
      </c>
      <c r="OEP160" s="358">
        <f t="shared" si="200"/>
        <v>0</v>
      </c>
      <c r="OEQ160" s="358">
        <f t="shared" si="200"/>
        <v>0</v>
      </c>
      <c r="OER160" s="358">
        <f t="shared" si="200"/>
        <v>0</v>
      </c>
      <c r="OES160" s="358">
        <f t="shared" si="200"/>
        <v>0</v>
      </c>
      <c r="OET160" s="358">
        <f t="shared" si="200"/>
        <v>0</v>
      </c>
      <c r="OEU160" s="358">
        <f t="shared" si="200"/>
        <v>0</v>
      </c>
      <c r="OEV160" s="358">
        <f t="shared" si="200"/>
        <v>0</v>
      </c>
      <c r="OEW160" s="358">
        <f t="shared" si="200"/>
        <v>0</v>
      </c>
      <c r="OEX160" s="358">
        <f t="shared" si="200"/>
        <v>0</v>
      </c>
      <c r="OEY160" s="358">
        <f t="shared" si="200"/>
        <v>0</v>
      </c>
      <c r="OEZ160" s="358">
        <f t="shared" si="200"/>
        <v>0</v>
      </c>
      <c r="OFA160" s="358">
        <f t="shared" si="200"/>
        <v>0</v>
      </c>
      <c r="OFB160" s="358">
        <f t="shared" si="200"/>
        <v>0</v>
      </c>
      <c r="OFC160" s="358">
        <f t="shared" si="200"/>
        <v>0</v>
      </c>
      <c r="OFD160" s="358">
        <f t="shared" si="200"/>
        <v>0</v>
      </c>
      <c r="OFE160" s="358">
        <f t="shared" si="200"/>
        <v>0</v>
      </c>
      <c r="OFF160" s="358">
        <f t="shared" si="200"/>
        <v>0</v>
      </c>
      <c r="OFG160" s="358">
        <f t="shared" si="200"/>
        <v>0</v>
      </c>
      <c r="OFH160" s="358">
        <f t="shared" si="200"/>
        <v>0</v>
      </c>
      <c r="OFI160" s="358">
        <f t="shared" si="200"/>
        <v>0</v>
      </c>
      <c r="OFJ160" s="358">
        <f t="shared" si="200"/>
        <v>0</v>
      </c>
      <c r="OFK160" s="358">
        <f t="shared" si="200"/>
        <v>0</v>
      </c>
      <c r="OFL160" s="358">
        <f t="shared" si="200"/>
        <v>0</v>
      </c>
      <c r="OFM160" s="358">
        <f t="shared" si="200"/>
        <v>0</v>
      </c>
      <c r="OFN160" s="358">
        <f t="shared" si="200"/>
        <v>0</v>
      </c>
      <c r="OFO160" s="358">
        <f t="shared" si="200"/>
        <v>0</v>
      </c>
      <c r="OFP160" s="358">
        <f t="shared" si="200"/>
        <v>0</v>
      </c>
      <c r="OFQ160" s="358">
        <f t="shared" si="200"/>
        <v>0</v>
      </c>
      <c r="OFR160" s="358">
        <f t="shared" ref="OFR160:OIC160" si="201">OFR145*$H$83</f>
        <v>0</v>
      </c>
      <c r="OFS160" s="358">
        <f t="shared" si="201"/>
        <v>0</v>
      </c>
      <c r="OFT160" s="358">
        <f t="shared" si="201"/>
        <v>0</v>
      </c>
      <c r="OFU160" s="358">
        <f t="shared" si="201"/>
        <v>0</v>
      </c>
      <c r="OFV160" s="358">
        <f t="shared" si="201"/>
        <v>0</v>
      </c>
      <c r="OFW160" s="358">
        <f t="shared" si="201"/>
        <v>0</v>
      </c>
      <c r="OFX160" s="358">
        <f t="shared" si="201"/>
        <v>0</v>
      </c>
      <c r="OFY160" s="358">
        <f t="shared" si="201"/>
        <v>0</v>
      </c>
      <c r="OFZ160" s="358">
        <f t="shared" si="201"/>
        <v>0</v>
      </c>
      <c r="OGA160" s="358">
        <f t="shared" si="201"/>
        <v>0</v>
      </c>
      <c r="OGB160" s="358">
        <f t="shared" si="201"/>
        <v>0</v>
      </c>
      <c r="OGC160" s="358">
        <f t="shared" si="201"/>
        <v>0</v>
      </c>
      <c r="OGD160" s="358">
        <f t="shared" si="201"/>
        <v>0</v>
      </c>
      <c r="OGE160" s="358">
        <f t="shared" si="201"/>
        <v>0</v>
      </c>
      <c r="OGF160" s="358">
        <f t="shared" si="201"/>
        <v>0</v>
      </c>
      <c r="OGG160" s="358">
        <f t="shared" si="201"/>
        <v>0</v>
      </c>
      <c r="OGH160" s="358">
        <f t="shared" si="201"/>
        <v>0</v>
      </c>
      <c r="OGI160" s="358">
        <f t="shared" si="201"/>
        <v>0</v>
      </c>
      <c r="OGJ160" s="358">
        <f t="shared" si="201"/>
        <v>0</v>
      </c>
      <c r="OGK160" s="358">
        <f t="shared" si="201"/>
        <v>0</v>
      </c>
      <c r="OGL160" s="358">
        <f t="shared" si="201"/>
        <v>0</v>
      </c>
      <c r="OGM160" s="358">
        <f t="shared" si="201"/>
        <v>0</v>
      </c>
      <c r="OGN160" s="358">
        <f t="shared" si="201"/>
        <v>0</v>
      </c>
      <c r="OGO160" s="358">
        <f t="shared" si="201"/>
        <v>0</v>
      </c>
      <c r="OGP160" s="358">
        <f t="shared" si="201"/>
        <v>0</v>
      </c>
      <c r="OGQ160" s="358">
        <f t="shared" si="201"/>
        <v>0</v>
      </c>
      <c r="OGR160" s="358">
        <f t="shared" si="201"/>
        <v>0</v>
      </c>
      <c r="OGS160" s="358">
        <f t="shared" si="201"/>
        <v>0</v>
      </c>
      <c r="OGT160" s="358">
        <f t="shared" si="201"/>
        <v>0</v>
      </c>
      <c r="OGU160" s="358">
        <f t="shared" si="201"/>
        <v>0</v>
      </c>
      <c r="OGV160" s="358">
        <f t="shared" si="201"/>
        <v>0</v>
      </c>
      <c r="OGW160" s="358">
        <f t="shared" si="201"/>
        <v>0</v>
      </c>
      <c r="OGX160" s="358">
        <f t="shared" si="201"/>
        <v>0</v>
      </c>
      <c r="OGY160" s="358">
        <f t="shared" si="201"/>
        <v>0</v>
      </c>
      <c r="OGZ160" s="358">
        <f t="shared" si="201"/>
        <v>0</v>
      </c>
      <c r="OHA160" s="358">
        <f t="shared" si="201"/>
        <v>0</v>
      </c>
      <c r="OHB160" s="358">
        <f t="shared" si="201"/>
        <v>0</v>
      </c>
      <c r="OHC160" s="358">
        <f t="shared" si="201"/>
        <v>0</v>
      </c>
      <c r="OHD160" s="358">
        <f t="shared" si="201"/>
        <v>0</v>
      </c>
      <c r="OHE160" s="358">
        <f t="shared" si="201"/>
        <v>0</v>
      </c>
      <c r="OHF160" s="358">
        <f t="shared" si="201"/>
        <v>0</v>
      </c>
      <c r="OHG160" s="358">
        <f t="shared" si="201"/>
        <v>0</v>
      </c>
      <c r="OHH160" s="358">
        <f t="shared" si="201"/>
        <v>0</v>
      </c>
      <c r="OHI160" s="358">
        <f t="shared" si="201"/>
        <v>0</v>
      </c>
      <c r="OHJ160" s="358">
        <f t="shared" si="201"/>
        <v>0</v>
      </c>
      <c r="OHK160" s="358">
        <f t="shared" si="201"/>
        <v>0</v>
      </c>
      <c r="OHL160" s="358">
        <f t="shared" si="201"/>
        <v>0</v>
      </c>
      <c r="OHM160" s="358">
        <f t="shared" si="201"/>
        <v>0</v>
      </c>
      <c r="OHN160" s="358">
        <f t="shared" si="201"/>
        <v>0</v>
      </c>
      <c r="OHO160" s="358">
        <f t="shared" si="201"/>
        <v>0</v>
      </c>
      <c r="OHP160" s="358">
        <f t="shared" si="201"/>
        <v>0</v>
      </c>
      <c r="OHQ160" s="358">
        <f t="shared" si="201"/>
        <v>0</v>
      </c>
      <c r="OHR160" s="358">
        <f t="shared" si="201"/>
        <v>0</v>
      </c>
      <c r="OHS160" s="358">
        <f t="shared" si="201"/>
        <v>0</v>
      </c>
      <c r="OHT160" s="358">
        <f t="shared" si="201"/>
        <v>0</v>
      </c>
      <c r="OHU160" s="358">
        <f t="shared" si="201"/>
        <v>0</v>
      </c>
      <c r="OHV160" s="358">
        <f t="shared" si="201"/>
        <v>0</v>
      </c>
      <c r="OHW160" s="358">
        <f t="shared" si="201"/>
        <v>0</v>
      </c>
      <c r="OHX160" s="358">
        <f t="shared" si="201"/>
        <v>0</v>
      </c>
      <c r="OHY160" s="358">
        <f t="shared" si="201"/>
        <v>0</v>
      </c>
      <c r="OHZ160" s="358">
        <f t="shared" si="201"/>
        <v>0</v>
      </c>
      <c r="OIA160" s="358">
        <f t="shared" si="201"/>
        <v>0</v>
      </c>
      <c r="OIB160" s="358">
        <f t="shared" si="201"/>
        <v>0</v>
      </c>
      <c r="OIC160" s="358">
        <f t="shared" si="201"/>
        <v>0</v>
      </c>
      <c r="OID160" s="358">
        <f t="shared" ref="OID160:OKO160" si="202">OID145*$H$83</f>
        <v>0</v>
      </c>
      <c r="OIE160" s="358">
        <f t="shared" si="202"/>
        <v>0</v>
      </c>
      <c r="OIF160" s="358">
        <f t="shared" si="202"/>
        <v>0</v>
      </c>
      <c r="OIG160" s="358">
        <f t="shared" si="202"/>
        <v>0</v>
      </c>
      <c r="OIH160" s="358">
        <f t="shared" si="202"/>
        <v>0</v>
      </c>
      <c r="OII160" s="358">
        <f t="shared" si="202"/>
        <v>0</v>
      </c>
      <c r="OIJ160" s="358">
        <f t="shared" si="202"/>
        <v>0</v>
      </c>
      <c r="OIK160" s="358">
        <f t="shared" si="202"/>
        <v>0</v>
      </c>
      <c r="OIL160" s="358">
        <f t="shared" si="202"/>
        <v>0</v>
      </c>
      <c r="OIM160" s="358">
        <f t="shared" si="202"/>
        <v>0</v>
      </c>
      <c r="OIN160" s="358">
        <f t="shared" si="202"/>
        <v>0</v>
      </c>
      <c r="OIO160" s="358">
        <f t="shared" si="202"/>
        <v>0</v>
      </c>
      <c r="OIP160" s="358">
        <f t="shared" si="202"/>
        <v>0</v>
      </c>
      <c r="OIQ160" s="358">
        <f t="shared" si="202"/>
        <v>0</v>
      </c>
      <c r="OIR160" s="358">
        <f t="shared" si="202"/>
        <v>0</v>
      </c>
      <c r="OIS160" s="358">
        <f t="shared" si="202"/>
        <v>0</v>
      </c>
      <c r="OIT160" s="358">
        <f t="shared" si="202"/>
        <v>0</v>
      </c>
      <c r="OIU160" s="358">
        <f t="shared" si="202"/>
        <v>0</v>
      </c>
      <c r="OIV160" s="358">
        <f t="shared" si="202"/>
        <v>0</v>
      </c>
      <c r="OIW160" s="358">
        <f t="shared" si="202"/>
        <v>0</v>
      </c>
      <c r="OIX160" s="358">
        <f t="shared" si="202"/>
        <v>0</v>
      </c>
      <c r="OIY160" s="358">
        <f t="shared" si="202"/>
        <v>0</v>
      </c>
      <c r="OIZ160" s="358">
        <f t="shared" si="202"/>
        <v>0</v>
      </c>
      <c r="OJA160" s="358">
        <f t="shared" si="202"/>
        <v>0</v>
      </c>
      <c r="OJB160" s="358">
        <f t="shared" si="202"/>
        <v>0</v>
      </c>
      <c r="OJC160" s="358">
        <f t="shared" si="202"/>
        <v>0</v>
      </c>
      <c r="OJD160" s="358">
        <f t="shared" si="202"/>
        <v>0</v>
      </c>
      <c r="OJE160" s="358">
        <f t="shared" si="202"/>
        <v>0</v>
      </c>
      <c r="OJF160" s="358">
        <f t="shared" si="202"/>
        <v>0</v>
      </c>
      <c r="OJG160" s="358">
        <f t="shared" si="202"/>
        <v>0</v>
      </c>
      <c r="OJH160" s="358">
        <f t="shared" si="202"/>
        <v>0</v>
      </c>
      <c r="OJI160" s="358">
        <f t="shared" si="202"/>
        <v>0</v>
      </c>
      <c r="OJJ160" s="358">
        <f t="shared" si="202"/>
        <v>0</v>
      </c>
      <c r="OJK160" s="358">
        <f t="shared" si="202"/>
        <v>0</v>
      </c>
      <c r="OJL160" s="358">
        <f t="shared" si="202"/>
        <v>0</v>
      </c>
      <c r="OJM160" s="358">
        <f t="shared" si="202"/>
        <v>0</v>
      </c>
      <c r="OJN160" s="358">
        <f t="shared" si="202"/>
        <v>0</v>
      </c>
      <c r="OJO160" s="358">
        <f t="shared" si="202"/>
        <v>0</v>
      </c>
      <c r="OJP160" s="358">
        <f t="shared" si="202"/>
        <v>0</v>
      </c>
      <c r="OJQ160" s="358">
        <f t="shared" si="202"/>
        <v>0</v>
      </c>
      <c r="OJR160" s="358">
        <f t="shared" si="202"/>
        <v>0</v>
      </c>
      <c r="OJS160" s="358">
        <f t="shared" si="202"/>
        <v>0</v>
      </c>
      <c r="OJT160" s="358">
        <f t="shared" si="202"/>
        <v>0</v>
      </c>
      <c r="OJU160" s="358">
        <f t="shared" si="202"/>
        <v>0</v>
      </c>
      <c r="OJV160" s="358">
        <f t="shared" si="202"/>
        <v>0</v>
      </c>
      <c r="OJW160" s="358">
        <f t="shared" si="202"/>
        <v>0</v>
      </c>
      <c r="OJX160" s="358">
        <f t="shared" si="202"/>
        <v>0</v>
      </c>
      <c r="OJY160" s="358">
        <f t="shared" si="202"/>
        <v>0</v>
      </c>
      <c r="OJZ160" s="358">
        <f t="shared" si="202"/>
        <v>0</v>
      </c>
      <c r="OKA160" s="358">
        <f t="shared" si="202"/>
        <v>0</v>
      </c>
      <c r="OKB160" s="358">
        <f t="shared" si="202"/>
        <v>0</v>
      </c>
      <c r="OKC160" s="358">
        <f t="shared" si="202"/>
        <v>0</v>
      </c>
      <c r="OKD160" s="358">
        <f t="shared" si="202"/>
        <v>0</v>
      </c>
      <c r="OKE160" s="358">
        <f t="shared" si="202"/>
        <v>0</v>
      </c>
      <c r="OKF160" s="358">
        <f t="shared" si="202"/>
        <v>0</v>
      </c>
      <c r="OKG160" s="358">
        <f t="shared" si="202"/>
        <v>0</v>
      </c>
      <c r="OKH160" s="358">
        <f t="shared" si="202"/>
        <v>0</v>
      </c>
      <c r="OKI160" s="358">
        <f t="shared" si="202"/>
        <v>0</v>
      </c>
      <c r="OKJ160" s="358">
        <f t="shared" si="202"/>
        <v>0</v>
      </c>
      <c r="OKK160" s="358">
        <f t="shared" si="202"/>
        <v>0</v>
      </c>
      <c r="OKL160" s="358">
        <f t="shared" si="202"/>
        <v>0</v>
      </c>
      <c r="OKM160" s="358">
        <f t="shared" si="202"/>
        <v>0</v>
      </c>
      <c r="OKN160" s="358">
        <f t="shared" si="202"/>
        <v>0</v>
      </c>
      <c r="OKO160" s="358">
        <f t="shared" si="202"/>
        <v>0</v>
      </c>
      <c r="OKP160" s="358">
        <f t="shared" ref="OKP160:ONA160" si="203">OKP145*$H$83</f>
        <v>0</v>
      </c>
      <c r="OKQ160" s="358">
        <f t="shared" si="203"/>
        <v>0</v>
      </c>
      <c r="OKR160" s="358">
        <f t="shared" si="203"/>
        <v>0</v>
      </c>
      <c r="OKS160" s="358">
        <f t="shared" si="203"/>
        <v>0</v>
      </c>
      <c r="OKT160" s="358">
        <f t="shared" si="203"/>
        <v>0</v>
      </c>
      <c r="OKU160" s="358">
        <f t="shared" si="203"/>
        <v>0</v>
      </c>
      <c r="OKV160" s="358">
        <f t="shared" si="203"/>
        <v>0</v>
      </c>
      <c r="OKW160" s="358">
        <f t="shared" si="203"/>
        <v>0</v>
      </c>
      <c r="OKX160" s="358">
        <f t="shared" si="203"/>
        <v>0</v>
      </c>
      <c r="OKY160" s="358">
        <f t="shared" si="203"/>
        <v>0</v>
      </c>
      <c r="OKZ160" s="358">
        <f t="shared" si="203"/>
        <v>0</v>
      </c>
      <c r="OLA160" s="358">
        <f t="shared" si="203"/>
        <v>0</v>
      </c>
      <c r="OLB160" s="358">
        <f t="shared" si="203"/>
        <v>0</v>
      </c>
      <c r="OLC160" s="358">
        <f t="shared" si="203"/>
        <v>0</v>
      </c>
      <c r="OLD160" s="358">
        <f t="shared" si="203"/>
        <v>0</v>
      </c>
      <c r="OLE160" s="358">
        <f t="shared" si="203"/>
        <v>0</v>
      </c>
      <c r="OLF160" s="358">
        <f t="shared" si="203"/>
        <v>0</v>
      </c>
      <c r="OLG160" s="358">
        <f t="shared" si="203"/>
        <v>0</v>
      </c>
      <c r="OLH160" s="358">
        <f t="shared" si="203"/>
        <v>0</v>
      </c>
      <c r="OLI160" s="358">
        <f t="shared" si="203"/>
        <v>0</v>
      </c>
      <c r="OLJ160" s="358">
        <f t="shared" si="203"/>
        <v>0</v>
      </c>
      <c r="OLK160" s="358">
        <f t="shared" si="203"/>
        <v>0</v>
      </c>
      <c r="OLL160" s="358">
        <f t="shared" si="203"/>
        <v>0</v>
      </c>
      <c r="OLM160" s="358">
        <f t="shared" si="203"/>
        <v>0</v>
      </c>
      <c r="OLN160" s="358">
        <f t="shared" si="203"/>
        <v>0</v>
      </c>
      <c r="OLO160" s="358">
        <f t="shared" si="203"/>
        <v>0</v>
      </c>
      <c r="OLP160" s="358">
        <f t="shared" si="203"/>
        <v>0</v>
      </c>
      <c r="OLQ160" s="358">
        <f t="shared" si="203"/>
        <v>0</v>
      </c>
      <c r="OLR160" s="358">
        <f t="shared" si="203"/>
        <v>0</v>
      </c>
      <c r="OLS160" s="358">
        <f t="shared" si="203"/>
        <v>0</v>
      </c>
      <c r="OLT160" s="358">
        <f t="shared" si="203"/>
        <v>0</v>
      </c>
      <c r="OLU160" s="358">
        <f t="shared" si="203"/>
        <v>0</v>
      </c>
      <c r="OLV160" s="358">
        <f t="shared" si="203"/>
        <v>0</v>
      </c>
      <c r="OLW160" s="358">
        <f t="shared" si="203"/>
        <v>0</v>
      </c>
      <c r="OLX160" s="358">
        <f t="shared" si="203"/>
        <v>0</v>
      </c>
      <c r="OLY160" s="358">
        <f t="shared" si="203"/>
        <v>0</v>
      </c>
      <c r="OLZ160" s="358">
        <f t="shared" si="203"/>
        <v>0</v>
      </c>
      <c r="OMA160" s="358">
        <f t="shared" si="203"/>
        <v>0</v>
      </c>
      <c r="OMB160" s="358">
        <f t="shared" si="203"/>
        <v>0</v>
      </c>
      <c r="OMC160" s="358">
        <f t="shared" si="203"/>
        <v>0</v>
      </c>
      <c r="OMD160" s="358">
        <f t="shared" si="203"/>
        <v>0</v>
      </c>
      <c r="OME160" s="358">
        <f t="shared" si="203"/>
        <v>0</v>
      </c>
      <c r="OMF160" s="358">
        <f t="shared" si="203"/>
        <v>0</v>
      </c>
      <c r="OMG160" s="358">
        <f t="shared" si="203"/>
        <v>0</v>
      </c>
      <c r="OMH160" s="358">
        <f t="shared" si="203"/>
        <v>0</v>
      </c>
      <c r="OMI160" s="358">
        <f t="shared" si="203"/>
        <v>0</v>
      </c>
      <c r="OMJ160" s="358">
        <f t="shared" si="203"/>
        <v>0</v>
      </c>
      <c r="OMK160" s="358">
        <f t="shared" si="203"/>
        <v>0</v>
      </c>
      <c r="OML160" s="358">
        <f t="shared" si="203"/>
        <v>0</v>
      </c>
      <c r="OMM160" s="358">
        <f t="shared" si="203"/>
        <v>0</v>
      </c>
      <c r="OMN160" s="358">
        <f t="shared" si="203"/>
        <v>0</v>
      </c>
      <c r="OMO160" s="358">
        <f t="shared" si="203"/>
        <v>0</v>
      </c>
      <c r="OMP160" s="358">
        <f t="shared" si="203"/>
        <v>0</v>
      </c>
      <c r="OMQ160" s="358">
        <f t="shared" si="203"/>
        <v>0</v>
      </c>
      <c r="OMR160" s="358">
        <f t="shared" si="203"/>
        <v>0</v>
      </c>
      <c r="OMS160" s="358">
        <f t="shared" si="203"/>
        <v>0</v>
      </c>
      <c r="OMT160" s="358">
        <f t="shared" si="203"/>
        <v>0</v>
      </c>
      <c r="OMU160" s="358">
        <f t="shared" si="203"/>
        <v>0</v>
      </c>
      <c r="OMV160" s="358">
        <f t="shared" si="203"/>
        <v>0</v>
      </c>
      <c r="OMW160" s="358">
        <f t="shared" si="203"/>
        <v>0</v>
      </c>
      <c r="OMX160" s="358">
        <f t="shared" si="203"/>
        <v>0</v>
      </c>
      <c r="OMY160" s="358">
        <f t="shared" si="203"/>
        <v>0</v>
      </c>
      <c r="OMZ160" s="358">
        <f t="shared" si="203"/>
        <v>0</v>
      </c>
      <c r="ONA160" s="358">
        <f t="shared" si="203"/>
        <v>0</v>
      </c>
      <c r="ONB160" s="358">
        <f t="shared" ref="ONB160:OPM160" si="204">ONB145*$H$83</f>
        <v>0</v>
      </c>
      <c r="ONC160" s="358">
        <f t="shared" si="204"/>
        <v>0</v>
      </c>
      <c r="OND160" s="358">
        <f t="shared" si="204"/>
        <v>0</v>
      </c>
      <c r="ONE160" s="358">
        <f t="shared" si="204"/>
        <v>0</v>
      </c>
      <c r="ONF160" s="358">
        <f t="shared" si="204"/>
        <v>0</v>
      </c>
      <c r="ONG160" s="358">
        <f t="shared" si="204"/>
        <v>0</v>
      </c>
      <c r="ONH160" s="358">
        <f t="shared" si="204"/>
        <v>0</v>
      </c>
      <c r="ONI160" s="358">
        <f t="shared" si="204"/>
        <v>0</v>
      </c>
      <c r="ONJ160" s="358">
        <f t="shared" si="204"/>
        <v>0</v>
      </c>
      <c r="ONK160" s="358">
        <f t="shared" si="204"/>
        <v>0</v>
      </c>
      <c r="ONL160" s="358">
        <f t="shared" si="204"/>
        <v>0</v>
      </c>
      <c r="ONM160" s="358">
        <f t="shared" si="204"/>
        <v>0</v>
      </c>
      <c r="ONN160" s="358">
        <f t="shared" si="204"/>
        <v>0</v>
      </c>
      <c r="ONO160" s="358">
        <f t="shared" si="204"/>
        <v>0</v>
      </c>
      <c r="ONP160" s="358">
        <f t="shared" si="204"/>
        <v>0</v>
      </c>
      <c r="ONQ160" s="358">
        <f t="shared" si="204"/>
        <v>0</v>
      </c>
      <c r="ONR160" s="358">
        <f t="shared" si="204"/>
        <v>0</v>
      </c>
      <c r="ONS160" s="358">
        <f t="shared" si="204"/>
        <v>0</v>
      </c>
      <c r="ONT160" s="358">
        <f t="shared" si="204"/>
        <v>0</v>
      </c>
      <c r="ONU160" s="358">
        <f t="shared" si="204"/>
        <v>0</v>
      </c>
      <c r="ONV160" s="358">
        <f t="shared" si="204"/>
        <v>0</v>
      </c>
      <c r="ONW160" s="358">
        <f t="shared" si="204"/>
        <v>0</v>
      </c>
      <c r="ONX160" s="358">
        <f t="shared" si="204"/>
        <v>0</v>
      </c>
      <c r="ONY160" s="358">
        <f t="shared" si="204"/>
        <v>0</v>
      </c>
      <c r="ONZ160" s="358">
        <f t="shared" si="204"/>
        <v>0</v>
      </c>
      <c r="OOA160" s="358">
        <f t="shared" si="204"/>
        <v>0</v>
      </c>
      <c r="OOB160" s="358">
        <f t="shared" si="204"/>
        <v>0</v>
      </c>
      <c r="OOC160" s="358">
        <f t="shared" si="204"/>
        <v>0</v>
      </c>
      <c r="OOD160" s="358">
        <f t="shared" si="204"/>
        <v>0</v>
      </c>
      <c r="OOE160" s="358">
        <f t="shared" si="204"/>
        <v>0</v>
      </c>
      <c r="OOF160" s="358">
        <f t="shared" si="204"/>
        <v>0</v>
      </c>
      <c r="OOG160" s="358">
        <f t="shared" si="204"/>
        <v>0</v>
      </c>
      <c r="OOH160" s="358">
        <f t="shared" si="204"/>
        <v>0</v>
      </c>
      <c r="OOI160" s="358">
        <f t="shared" si="204"/>
        <v>0</v>
      </c>
      <c r="OOJ160" s="358">
        <f t="shared" si="204"/>
        <v>0</v>
      </c>
      <c r="OOK160" s="358">
        <f t="shared" si="204"/>
        <v>0</v>
      </c>
      <c r="OOL160" s="358">
        <f t="shared" si="204"/>
        <v>0</v>
      </c>
      <c r="OOM160" s="358">
        <f t="shared" si="204"/>
        <v>0</v>
      </c>
      <c r="OON160" s="358">
        <f t="shared" si="204"/>
        <v>0</v>
      </c>
      <c r="OOO160" s="358">
        <f t="shared" si="204"/>
        <v>0</v>
      </c>
      <c r="OOP160" s="358">
        <f t="shared" si="204"/>
        <v>0</v>
      </c>
      <c r="OOQ160" s="358">
        <f t="shared" si="204"/>
        <v>0</v>
      </c>
      <c r="OOR160" s="358">
        <f t="shared" si="204"/>
        <v>0</v>
      </c>
      <c r="OOS160" s="358">
        <f t="shared" si="204"/>
        <v>0</v>
      </c>
      <c r="OOT160" s="358">
        <f t="shared" si="204"/>
        <v>0</v>
      </c>
      <c r="OOU160" s="358">
        <f t="shared" si="204"/>
        <v>0</v>
      </c>
      <c r="OOV160" s="358">
        <f t="shared" si="204"/>
        <v>0</v>
      </c>
      <c r="OOW160" s="358">
        <f t="shared" si="204"/>
        <v>0</v>
      </c>
      <c r="OOX160" s="358">
        <f t="shared" si="204"/>
        <v>0</v>
      </c>
      <c r="OOY160" s="358">
        <f t="shared" si="204"/>
        <v>0</v>
      </c>
      <c r="OOZ160" s="358">
        <f t="shared" si="204"/>
        <v>0</v>
      </c>
      <c r="OPA160" s="358">
        <f t="shared" si="204"/>
        <v>0</v>
      </c>
      <c r="OPB160" s="358">
        <f t="shared" si="204"/>
        <v>0</v>
      </c>
      <c r="OPC160" s="358">
        <f t="shared" si="204"/>
        <v>0</v>
      </c>
      <c r="OPD160" s="358">
        <f t="shared" si="204"/>
        <v>0</v>
      </c>
      <c r="OPE160" s="358">
        <f t="shared" si="204"/>
        <v>0</v>
      </c>
      <c r="OPF160" s="358">
        <f t="shared" si="204"/>
        <v>0</v>
      </c>
      <c r="OPG160" s="358">
        <f t="shared" si="204"/>
        <v>0</v>
      </c>
      <c r="OPH160" s="358">
        <f t="shared" si="204"/>
        <v>0</v>
      </c>
      <c r="OPI160" s="358">
        <f t="shared" si="204"/>
        <v>0</v>
      </c>
      <c r="OPJ160" s="358">
        <f t="shared" si="204"/>
        <v>0</v>
      </c>
      <c r="OPK160" s="358">
        <f t="shared" si="204"/>
        <v>0</v>
      </c>
      <c r="OPL160" s="358">
        <f t="shared" si="204"/>
        <v>0</v>
      </c>
      <c r="OPM160" s="358">
        <f t="shared" si="204"/>
        <v>0</v>
      </c>
      <c r="OPN160" s="358">
        <f t="shared" ref="OPN160:ORY160" si="205">OPN145*$H$83</f>
        <v>0</v>
      </c>
      <c r="OPO160" s="358">
        <f t="shared" si="205"/>
        <v>0</v>
      </c>
      <c r="OPP160" s="358">
        <f t="shared" si="205"/>
        <v>0</v>
      </c>
      <c r="OPQ160" s="358">
        <f t="shared" si="205"/>
        <v>0</v>
      </c>
      <c r="OPR160" s="358">
        <f t="shared" si="205"/>
        <v>0</v>
      </c>
      <c r="OPS160" s="358">
        <f t="shared" si="205"/>
        <v>0</v>
      </c>
      <c r="OPT160" s="358">
        <f t="shared" si="205"/>
        <v>0</v>
      </c>
      <c r="OPU160" s="358">
        <f t="shared" si="205"/>
        <v>0</v>
      </c>
      <c r="OPV160" s="358">
        <f t="shared" si="205"/>
        <v>0</v>
      </c>
      <c r="OPW160" s="358">
        <f t="shared" si="205"/>
        <v>0</v>
      </c>
      <c r="OPX160" s="358">
        <f t="shared" si="205"/>
        <v>0</v>
      </c>
      <c r="OPY160" s="358">
        <f t="shared" si="205"/>
        <v>0</v>
      </c>
      <c r="OPZ160" s="358">
        <f t="shared" si="205"/>
        <v>0</v>
      </c>
      <c r="OQA160" s="358">
        <f t="shared" si="205"/>
        <v>0</v>
      </c>
      <c r="OQB160" s="358">
        <f t="shared" si="205"/>
        <v>0</v>
      </c>
      <c r="OQC160" s="358">
        <f t="shared" si="205"/>
        <v>0</v>
      </c>
      <c r="OQD160" s="358">
        <f t="shared" si="205"/>
        <v>0</v>
      </c>
      <c r="OQE160" s="358">
        <f t="shared" si="205"/>
        <v>0</v>
      </c>
      <c r="OQF160" s="358">
        <f t="shared" si="205"/>
        <v>0</v>
      </c>
      <c r="OQG160" s="358">
        <f t="shared" si="205"/>
        <v>0</v>
      </c>
      <c r="OQH160" s="358">
        <f t="shared" si="205"/>
        <v>0</v>
      </c>
      <c r="OQI160" s="358">
        <f t="shared" si="205"/>
        <v>0</v>
      </c>
      <c r="OQJ160" s="358">
        <f t="shared" si="205"/>
        <v>0</v>
      </c>
      <c r="OQK160" s="358">
        <f t="shared" si="205"/>
        <v>0</v>
      </c>
      <c r="OQL160" s="358">
        <f t="shared" si="205"/>
        <v>0</v>
      </c>
      <c r="OQM160" s="358">
        <f t="shared" si="205"/>
        <v>0</v>
      </c>
      <c r="OQN160" s="358">
        <f t="shared" si="205"/>
        <v>0</v>
      </c>
      <c r="OQO160" s="358">
        <f t="shared" si="205"/>
        <v>0</v>
      </c>
      <c r="OQP160" s="358">
        <f t="shared" si="205"/>
        <v>0</v>
      </c>
      <c r="OQQ160" s="358">
        <f t="shared" si="205"/>
        <v>0</v>
      </c>
      <c r="OQR160" s="358">
        <f t="shared" si="205"/>
        <v>0</v>
      </c>
      <c r="OQS160" s="358">
        <f t="shared" si="205"/>
        <v>0</v>
      </c>
      <c r="OQT160" s="358">
        <f t="shared" si="205"/>
        <v>0</v>
      </c>
      <c r="OQU160" s="358">
        <f t="shared" si="205"/>
        <v>0</v>
      </c>
      <c r="OQV160" s="358">
        <f t="shared" si="205"/>
        <v>0</v>
      </c>
      <c r="OQW160" s="358">
        <f t="shared" si="205"/>
        <v>0</v>
      </c>
      <c r="OQX160" s="358">
        <f t="shared" si="205"/>
        <v>0</v>
      </c>
      <c r="OQY160" s="358">
        <f t="shared" si="205"/>
        <v>0</v>
      </c>
      <c r="OQZ160" s="358">
        <f t="shared" si="205"/>
        <v>0</v>
      </c>
      <c r="ORA160" s="358">
        <f t="shared" si="205"/>
        <v>0</v>
      </c>
      <c r="ORB160" s="358">
        <f t="shared" si="205"/>
        <v>0</v>
      </c>
      <c r="ORC160" s="358">
        <f t="shared" si="205"/>
        <v>0</v>
      </c>
      <c r="ORD160" s="358">
        <f t="shared" si="205"/>
        <v>0</v>
      </c>
      <c r="ORE160" s="358">
        <f t="shared" si="205"/>
        <v>0</v>
      </c>
      <c r="ORF160" s="358">
        <f t="shared" si="205"/>
        <v>0</v>
      </c>
      <c r="ORG160" s="358">
        <f t="shared" si="205"/>
        <v>0</v>
      </c>
      <c r="ORH160" s="358">
        <f t="shared" si="205"/>
        <v>0</v>
      </c>
      <c r="ORI160" s="358">
        <f t="shared" si="205"/>
        <v>0</v>
      </c>
      <c r="ORJ160" s="358">
        <f t="shared" si="205"/>
        <v>0</v>
      </c>
      <c r="ORK160" s="358">
        <f t="shared" si="205"/>
        <v>0</v>
      </c>
      <c r="ORL160" s="358">
        <f t="shared" si="205"/>
        <v>0</v>
      </c>
      <c r="ORM160" s="358">
        <f t="shared" si="205"/>
        <v>0</v>
      </c>
      <c r="ORN160" s="358">
        <f t="shared" si="205"/>
        <v>0</v>
      </c>
      <c r="ORO160" s="358">
        <f t="shared" si="205"/>
        <v>0</v>
      </c>
      <c r="ORP160" s="358">
        <f t="shared" si="205"/>
        <v>0</v>
      </c>
      <c r="ORQ160" s="358">
        <f t="shared" si="205"/>
        <v>0</v>
      </c>
      <c r="ORR160" s="358">
        <f t="shared" si="205"/>
        <v>0</v>
      </c>
      <c r="ORS160" s="358">
        <f t="shared" si="205"/>
        <v>0</v>
      </c>
      <c r="ORT160" s="358">
        <f t="shared" si="205"/>
        <v>0</v>
      </c>
      <c r="ORU160" s="358">
        <f t="shared" si="205"/>
        <v>0</v>
      </c>
      <c r="ORV160" s="358">
        <f t="shared" si="205"/>
        <v>0</v>
      </c>
      <c r="ORW160" s="358">
        <f t="shared" si="205"/>
        <v>0</v>
      </c>
      <c r="ORX160" s="358">
        <f t="shared" si="205"/>
        <v>0</v>
      </c>
      <c r="ORY160" s="358">
        <f t="shared" si="205"/>
        <v>0</v>
      </c>
      <c r="ORZ160" s="358">
        <f t="shared" ref="ORZ160:OUK160" si="206">ORZ145*$H$83</f>
        <v>0</v>
      </c>
      <c r="OSA160" s="358">
        <f t="shared" si="206"/>
        <v>0</v>
      </c>
      <c r="OSB160" s="358">
        <f t="shared" si="206"/>
        <v>0</v>
      </c>
      <c r="OSC160" s="358">
        <f t="shared" si="206"/>
        <v>0</v>
      </c>
      <c r="OSD160" s="358">
        <f t="shared" si="206"/>
        <v>0</v>
      </c>
      <c r="OSE160" s="358">
        <f t="shared" si="206"/>
        <v>0</v>
      </c>
      <c r="OSF160" s="358">
        <f t="shared" si="206"/>
        <v>0</v>
      </c>
      <c r="OSG160" s="358">
        <f t="shared" si="206"/>
        <v>0</v>
      </c>
      <c r="OSH160" s="358">
        <f t="shared" si="206"/>
        <v>0</v>
      </c>
      <c r="OSI160" s="358">
        <f t="shared" si="206"/>
        <v>0</v>
      </c>
      <c r="OSJ160" s="358">
        <f t="shared" si="206"/>
        <v>0</v>
      </c>
      <c r="OSK160" s="358">
        <f t="shared" si="206"/>
        <v>0</v>
      </c>
      <c r="OSL160" s="358">
        <f t="shared" si="206"/>
        <v>0</v>
      </c>
      <c r="OSM160" s="358">
        <f t="shared" si="206"/>
        <v>0</v>
      </c>
      <c r="OSN160" s="358">
        <f t="shared" si="206"/>
        <v>0</v>
      </c>
      <c r="OSO160" s="358">
        <f t="shared" si="206"/>
        <v>0</v>
      </c>
      <c r="OSP160" s="358">
        <f t="shared" si="206"/>
        <v>0</v>
      </c>
      <c r="OSQ160" s="358">
        <f t="shared" si="206"/>
        <v>0</v>
      </c>
      <c r="OSR160" s="358">
        <f t="shared" si="206"/>
        <v>0</v>
      </c>
      <c r="OSS160" s="358">
        <f t="shared" si="206"/>
        <v>0</v>
      </c>
      <c r="OST160" s="358">
        <f t="shared" si="206"/>
        <v>0</v>
      </c>
      <c r="OSU160" s="358">
        <f t="shared" si="206"/>
        <v>0</v>
      </c>
      <c r="OSV160" s="358">
        <f t="shared" si="206"/>
        <v>0</v>
      </c>
      <c r="OSW160" s="358">
        <f t="shared" si="206"/>
        <v>0</v>
      </c>
      <c r="OSX160" s="358">
        <f t="shared" si="206"/>
        <v>0</v>
      </c>
      <c r="OSY160" s="358">
        <f t="shared" si="206"/>
        <v>0</v>
      </c>
      <c r="OSZ160" s="358">
        <f t="shared" si="206"/>
        <v>0</v>
      </c>
      <c r="OTA160" s="358">
        <f t="shared" si="206"/>
        <v>0</v>
      </c>
      <c r="OTB160" s="358">
        <f t="shared" si="206"/>
        <v>0</v>
      </c>
      <c r="OTC160" s="358">
        <f t="shared" si="206"/>
        <v>0</v>
      </c>
      <c r="OTD160" s="358">
        <f t="shared" si="206"/>
        <v>0</v>
      </c>
      <c r="OTE160" s="358">
        <f t="shared" si="206"/>
        <v>0</v>
      </c>
      <c r="OTF160" s="358">
        <f t="shared" si="206"/>
        <v>0</v>
      </c>
      <c r="OTG160" s="358">
        <f t="shared" si="206"/>
        <v>0</v>
      </c>
      <c r="OTH160" s="358">
        <f t="shared" si="206"/>
        <v>0</v>
      </c>
      <c r="OTI160" s="358">
        <f t="shared" si="206"/>
        <v>0</v>
      </c>
      <c r="OTJ160" s="358">
        <f t="shared" si="206"/>
        <v>0</v>
      </c>
      <c r="OTK160" s="358">
        <f t="shared" si="206"/>
        <v>0</v>
      </c>
      <c r="OTL160" s="358">
        <f t="shared" si="206"/>
        <v>0</v>
      </c>
      <c r="OTM160" s="358">
        <f t="shared" si="206"/>
        <v>0</v>
      </c>
      <c r="OTN160" s="358">
        <f t="shared" si="206"/>
        <v>0</v>
      </c>
      <c r="OTO160" s="358">
        <f t="shared" si="206"/>
        <v>0</v>
      </c>
      <c r="OTP160" s="358">
        <f t="shared" si="206"/>
        <v>0</v>
      </c>
      <c r="OTQ160" s="358">
        <f t="shared" si="206"/>
        <v>0</v>
      </c>
      <c r="OTR160" s="358">
        <f t="shared" si="206"/>
        <v>0</v>
      </c>
      <c r="OTS160" s="358">
        <f t="shared" si="206"/>
        <v>0</v>
      </c>
      <c r="OTT160" s="358">
        <f t="shared" si="206"/>
        <v>0</v>
      </c>
      <c r="OTU160" s="358">
        <f t="shared" si="206"/>
        <v>0</v>
      </c>
      <c r="OTV160" s="358">
        <f t="shared" si="206"/>
        <v>0</v>
      </c>
      <c r="OTW160" s="358">
        <f t="shared" si="206"/>
        <v>0</v>
      </c>
      <c r="OTX160" s="358">
        <f t="shared" si="206"/>
        <v>0</v>
      </c>
      <c r="OTY160" s="358">
        <f t="shared" si="206"/>
        <v>0</v>
      </c>
      <c r="OTZ160" s="358">
        <f t="shared" si="206"/>
        <v>0</v>
      </c>
      <c r="OUA160" s="358">
        <f t="shared" si="206"/>
        <v>0</v>
      </c>
      <c r="OUB160" s="358">
        <f t="shared" si="206"/>
        <v>0</v>
      </c>
      <c r="OUC160" s="358">
        <f t="shared" si="206"/>
        <v>0</v>
      </c>
      <c r="OUD160" s="358">
        <f t="shared" si="206"/>
        <v>0</v>
      </c>
      <c r="OUE160" s="358">
        <f t="shared" si="206"/>
        <v>0</v>
      </c>
      <c r="OUF160" s="358">
        <f t="shared" si="206"/>
        <v>0</v>
      </c>
      <c r="OUG160" s="358">
        <f t="shared" si="206"/>
        <v>0</v>
      </c>
      <c r="OUH160" s="358">
        <f t="shared" si="206"/>
        <v>0</v>
      </c>
      <c r="OUI160" s="358">
        <f t="shared" si="206"/>
        <v>0</v>
      </c>
      <c r="OUJ160" s="358">
        <f t="shared" si="206"/>
        <v>0</v>
      </c>
      <c r="OUK160" s="358">
        <f t="shared" si="206"/>
        <v>0</v>
      </c>
      <c r="OUL160" s="358">
        <f t="shared" ref="OUL160:OWW160" si="207">OUL145*$H$83</f>
        <v>0</v>
      </c>
      <c r="OUM160" s="358">
        <f t="shared" si="207"/>
        <v>0</v>
      </c>
      <c r="OUN160" s="358">
        <f t="shared" si="207"/>
        <v>0</v>
      </c>
      <c r="OUO160" s="358">
        <f t="shared" si="207"/>
        <v>0</v>
      </c>
      <c r="OUP160" s="358">
        <f t="shared" si="207"/>
        <v>0</v>
      </c>
      <c r="OUQ160" s="358">
        <f t="shared" si="207"/>
        <v>0</v>
      </c>
      <c r="OUR160" s="358">
        <f t="shared" si="207"/>
        <v>0</v>
      </c>
      <c r="OUS160" s="358">
        <f t="shared" si="207"/>
        <v>0</v>
      </c>
      <c r="OUT160" s="358">
        <f t="shared" si="207"/>
        <v>0</v>
      </c>
      <c r="OUU160" s="358">
        <f t="shared" si="207"/>
        <v>0</v>
      </c>
      <c r="OUV160" s="358">
        <f t="shared" si="207"/>
        <v>0</v>
      </c>
      <c r="OUW160" s="358">
        <f t="shared" si="207"/>
        <v>0</v>
      </c>
      <c r="OUX160" s="358">
        <f t="shared" si="207"/>
        <v>0</v>
      </c>
      <c r="OUY160" s="358">
        <f t="shared" si="207"/>
        <v>0</v>
      </c>
      <c r="OUZ160" s="358">
        <f t="shared" si="207"/>
        <v>0</v>
      </c>
      <c r="OVA160" s="358">
        <f t="shared" si="207"/>
        <v>0</v>
      </c>
      <c r="OVB160" s="358">
        <f t="shared" si="207"/>
        <v>0</v>
      </c>
      <c r="OVC160" s="358">
        <f t="shared" si="207"/>
        <v>0</v>
      </c>
      <c r="OVD160" s="358">
        <f t="shared" si="207"/>
        <v>0</v>
      </c>
      <c r="OVE160" s="358">
        <f t="shared" si="207"/>
        <v>0</v>
      </c>
      <c r="OVF160" s="358">
        <f t="shared" si="207"/>
        <v>0</v>
      </c>
      <c r="OVG160" s="358">
        <f t="shared" si="207"/>
        <v>0</v>
      </c>
      <c r="OVH160" s="358">
        <f t="shared" si="207"/>
        <v>0</v>
      </c>
      <c r="OVI160" s="358">
        <f t="shared" si="207"/>
        <v>0</v>
      </c>
      <c r="OVJ160" s="358">
        <f t="shared" si="207"/>
        <v>0</v>
      </c>
      <c r="OVK160" s="358">
        <f t="shared" si="207"/>
        <v>0</v>
      </c>
      <c r="OVL160" s="358">
        <f t="shared" si="207"/>
        <v>0</v>
      </c>
      <c r="OVM160" s="358">
        <f t="shared" si="207"/>
        <v>0</v>
      </c>
      <c r="OVN160" s="358">
        <f t="shared" si="207"/>
        <v>0</v>
      </c>
      <c r="OVO160" s="358">
        <f t="shared" si="207"/>
        <v>0</v>
      </c>
      <c r="OVP160" s="358">
        <f t="shared" si="207"/>
        <v>0</v>
      </c>
      <c r="OVQ160" s="358">
        <f t="shared" si="207"/>
        <v>0</v>
      </c>
      <c r="OVR160" s="358">
        <f t="shared" si="207"/>
        <v>0</v>
      </c>
      <c r="OVS160" s="358">
        <f t="shared" si="207"/>
        <v>0</v>
      </c>
      <c r="OVT160" s="358">
        <f t="shared" si="207"/>
        <v>0</v>
      </c>
      <c r="OVU160" s="358">
        <f t="shared" si="207"/>
        <v>0</v>
      </c>
      <c r="OVV160" s="358">
        <f t="shared" si="207"/>
        <v>0</v>
      </c>
      <c r="OVW160" s="358">
        <f t="shared" si="207"/>
        <v>0</v>
      </c>
      <c r="OVX160" s="358">
        <f t="shared" si="207"/>
        <v>0</v>
      </c>
      <c r="OVY160" s="358">
        <f t="shared" si="207"/>
        <v>0</v>
      </c>
      <c r="OVZ160" s="358">
        <f t="shared" si="207"/>
        <v>0</v>
      </c>
      <c r="OWA160" s="358">
        <f t="shared" si="207"/>
        <v>0</v>
      </c>
      <c r="OWB160" s="358">
        <f t="shared" si="207"/>
        <v>0</v>
      </c>
      <c r="OWC160" s="358">
        <f t="shared" si="207"/>
        <v>0</v>
      </c>
      <c r="OWD160" s="358">
        <f t="shared" si="207"/>
        <v>0</v>
      </c>
      <c r="OWE160" s="358">
        <f t="shared" si="207"/>
        <v>0</v>
      </c>
      <c r="OWF160" s="358">
        <f t="shared" si="207"/>
        <v>0</v>
      </c>
      <c r="OWG160" s="358">
        <f t="shared" si="207"/>
        <v>0</v>
      </c>
      <c r="OWH160" s="358">
        <f t="shared" si="207"/>
        <v>0</v>
      </c>
      <c r="OWI160" s="358">
        <f t="shared" si="207"/>
        <v>0</v>
      </c>
      <c r="OWJ160" s="358">
        <f t="shared" si="207"/>
        <v>0</v>
      </c>
      <c r="OWK160" s="358">
        <f t="shared" si="207"/>
        <v>0</v>
      </c>
      <c r="OWL160" s="358">
        <f t="shared" si="207"/>
        <v>0</v>
      </c>
      <c r="OWM160" s="358">
        <f t="shared" si="207"/>
        <v>0</v>
      </c>
      <c r="OWN160" s="358">
        <f t="shared" si="207"/>
        <v>0</v>
      </c>
      <c r="OWO160" s="358">
        <f t="shared" si="207"/>
        <v>0</v>
      </c>
      <c r="OWP160" s="358">
        <f t="shared" si="207"/>
        <v>0</v>
      </c>
      <c r="OWQ160" s="358">
        <f t="shared" si="207"/>
        <v>0</v>
      </c>
      <c r="OWR160" s="358">
        <f t="shared" si="207"/>
        <v>0</v>
      </c>
      <c r="OWS160" s="358">
        <f t="shared" si="207"/>
        <v>0</v>
      </c>
      <c r="OWT160" s="358">
        <f t="shared" si="207"/>
        <v>0</v>
      </c>
      <c r="OWU160" s="358">
        <f t="shared" si="207"/>
        <v>0</v>
      </c>
      <c r="OWV160" s="358">
        <f t="shared" si="207"/>
        <v>0</v>
      </c>
      <c r="OWW160" s="358">
        <f t="shared" si="207"/>
        <v>0</v>
      </c>
      <c r="OWX160" s="358">
        <f t="shared" ref="OWX160:OZI160" si="208">OWX145*$H$83</f>
        <v>0</v>
      </c>
      <c r="OWY160" s="358">
        <f t="shared" si="208"/>
        <v>0</v>
      </c>
      <c r="OWZ160" s="358">
        <f t="shared" si="208"/>
        <v>0</v>
      </c>
      <c r="OXA160" s="358">
        <f t="shared" si="208"/>
        <v>0</v>
      </c>
      <c r="OXB160" s="358">
        <f t="shared" si="208"/>
        <v>0</v>
      </c>
      <c r="OXC160" s="358">
        <f t="shared" si="208"/>
        <v>0</v>
      </c>
      <c r="OXD160" s="358">
        <f t="shared" si="208"/>
        <v>0</v>
      </c>
      <c r="OXE160" s="358">
        <f t="shared" si="208"/>
        <v>0</v>
      </c>
      <c r="OXF160" s="358">
        <f t="shared" si="208"/>
        <v>0</v>
      </c>
      <c r="OXG160" s="358">
        <f t="shared" si="208"/>
        <v>0</v>
      </c>
      <c r="OXH160" s="358">
        <f t="shared" si="208"/>
        <v>0</v>
      </c>
      <c r="OXI160" s="358">
        <f t="shared" si="208"/>
        <v>0</v>
      </c>
      <c r="OXJ160" s="358">
        <f t="shared" si="208"/>
        <v>0</v>
      </c>
      <c r="OXK160" s="358">
        <f t="shared" si="208"/>
        <v>0</v>
      </c>
      <c r="OXL160" s="358">
        <f t="shared" si="208"/>
        <v>0</v>
      </c>
      <c r="OXM160" s="358">
        <f t="shared" si="208"/>
        <v>0</v>
      </c>
      <c r="OXN160" s="358">
        <f t="shared" si="208"/>
        <v>0</v>
      </c>
      <c r="OXO160" s="358">
        <f t="shared" si="208"/>
        <v>0</v>
      </c>
      <c r="OXP160" s="358">
        <f t="shared" si="208"/>
        <v>0</v>
      </c>
      <c r="OXQ160" s="358">
        <f t="shared" si="208"/>
        <v>0</v>
      </c>
      <c r="OXR160" s="358">
        <f t="shared" si="208"/>
        <v>0</v>
      </c>
      <c r="OXS160" s="358">
        <f t="shared" si="208"/>
        <v>0</v>
      </c>
      <c r="OXT160" s="358">
        <f t="shared" si="208"/>
        <v>0</v>
      </c>
      <c r="OXU160" s="358">
        <f t="shared" si="208"/>
        <v>0</v>
      </c>
      <c r="OXV160" s="358">
        <f t="shared" si="208"/>
        <v>0</v>
      </c>
      <c r="OXW160" s="358">
        <f t="shared" si="208"/>
        <v>0</v>
      </c>
      <c r="OXX160" s="358">
        <f t="shared" si="208"/>
        <v>0</v>
      </c>
      <c r="OXY160" s="358">
        <f t="shared" si="208"/>
        <v>0</v>
      </c>
      <c r="OXZ160" s="358">
        <f t="shared" si="208"/>
        <v>0</v>
      </c>
      <c r="OYA160" s="358">
        <f t="shared" si="208"/>
        <v>0</v>
      </c>
      <c r="OYB160" s="358">
        <f t="shared" si="208"/>
        <v>0</v>
      </c>
      <c r="OYC160" s="358">
        <f t="shared" si="208"/>
        <v>0</v>
      </c>
      <c r="OYD160" s="358">
        <f t="shared" si="208"/>
        <v>0</v>
      </c>
      <c r="OYE160" s="358">
        <f t="shared" si="208"/>
        <v>0</v>
      </c>
      <c r="OYF160" s="358">
        <f t="shared" si="208"/>
        <v>0</v>
      </c>
      <c r="OYG160" s="358">
        <f t="shared" si="208"/>
        <v>0</v>
      </c>
      <c r="OYH160" s="358">
        <f t="shared" si="208"/>
        <v>0</v>
      </c>
      <c r="OYI160" s="358">
        <f t="shared" si="208"/>
        <v>0</v>
      </c>
      <c r="OYJ160" s="358">
        <f t="shared" si="208"/>
        <v>0</v>
      </c>
      <c r="OYK160" s="358">
        <f t="shared" si="208"/>
        <v>0</v>
      </c>
      <c r="OYL160" s="358">
        <f t="shared" si="208"/>
        <v>0</v>
      </c>
      <c r="OYM160" s="358">
        <f t="shared" si="208"/>
        <v>0</v>
      </c>
      <c r="OYN160" s="358">
        <f t="shared" si="208"/>
        <v>0</v>
      </c>
      <c r="OYO160" s="358">
        <f t="shared" si="208"/>
        <v>0</v>
      </c>
      <c r="OYP160" s="358">
        <f t="shared" si="208"/>
        <v>0</v>
      </c>
      <c r="OYQ160" s="358">
        <f t="shared" si="208"/>
        <v>0</v>
      </c>
      <c r="OYR160" s="358">
        <f t="shared" si="208"/>
        <v>0</v>
      </c>
      <c r="OYS160" s="358">
        <f t="shared" si="208"/>
        <v>0</v>
      </c>
      <c r="OYT160" s="358">
        <f t="shared" si="208"/>
        <v>0</v>
      </c>
      <c r="OYU160" s="358">
        <f t="shared" si="208"/>
        <v>0</v>
      </c>
      <c r="OYV160" s="358">
        <f t="shared" si="208"/>
        <v>0</v>
      </c>
      <c r="OYW160" s="358">
        <f t="shared" si="208"/>
        <v>0</v>
      </c>
      <c r="OYX160" s="358">
        <f t="shared" si="208"/>
        <v>0</v>
      </c>
      <c r="OYY160" s="358">
        <f t="shared" si="208"/>
        <v>0</v>
      </c>
      <c r="OYZ160" s="358">
        <f t="shared" si="208"/>
        <v>0</v>
      </c>
      <c r="OZA160" s="358">
        <f t="shared" si="208"/>
        <v>0</v>
      </c>
      <c r="OZB160" s="358">
        <f t="shared" si="208"/>
        <v>0</v>
      </c>
      <c r="OZC160" s="358">
        <f t="shared" si="208"/>
        <v>0</v>
      </c>
      <c r="OZD160" s="358">
        <f t="shared" si="208"/>
        <v>0</v>
      </c>
      <c r="OZE160" s="358">
        <f t="shared" si="208"/>
        <v>0</v>
      </c>
      <c r="OZF160" s="358">
        <f t="shared" si="208"/>
        <v>0</v>
      </c>
      <c r="OZG160" s="358">
        <f t="shared" si="208"/>
        <v>0</v>
      </c>
      <c r="OZH160" s="358">
        <f t="shared" si="208"/>
        <v>0</v>
      </c>
      <c r="OZI160" s="358">
        <f t="shared" si="208"/>
        <v>0</v>
      </c>
      <c r="OZJ160" s="358">
        <f t="shared" ref="OZJ160:PBU160" si="209">OZJ145*$H$83</f>
        <v>0</v>
      </c>
      <c r="OZK160" s="358">
        <f t="shared" si="209"/>
        <v>0</v>
      </c>
      <c r="OZL160" s="358">
        <f t="shared" si="209"/>
        <v>0</v>
      </c>
      <c r="OZM160" s="358">
        <f t="shared" si="209"/>
        <v>0</v>
      </c>
      <c r="OZN160" s="358">
        <f t="shared" si="209"/>
        <v>0</v>
      </c>
      <c r="OZO160" s="358">
        <f t="shared" si="209"/>
        <v>0</v>
      </c>
      <c r="OZP160" s="358">
        <f t="shared" si="209"/>
        <v>0</v>
      </c>
      <c r="OZQ160" s="358">
        <f t="shared" si="209"/>
        <v>0</v>
      </c>
      <c r="OZR160" s="358">
        <f t="shared" si="209"/>
        <v>0</v>
      </c>
      <c r="OZS160" s="358">
        <f t="shared" si="209"/>
        <v>0</v>
      </c>
      <c r="OZT160" s="358">
        <f t="shared" si="209"/>
        <v>0</v>
      </c>
      <c r="OZU160" s="358">
        <f t="shared" si="209"/>
        <v>0</v>
      </c>
      <c r="OZV160" s="358">
        <f t="shared" si="209"/>
        <v>0</v>
      </c>
      <c r="OZW160" s="358">
        <f t="shared" si="209"/>
        <v>0</v>
      </c>
      <c r="OZX160" s="358">
        <f t="shared" si="209"/>
        <v>0</v>
      </c>
      <c r="OZY160" s="358">
        <f t="shared" si="209"/>
        <v>0</v>
      </c>
      <c r="OZZ160" s="358">
        <f t="shared" si="209"/>
        <v>0</v>
      </c>
      <c r="PAA160" s="358">
        <f t="shared" si="209"/>
        <v>0</v>
      </c>
      <c r="PAB160" s="358">
        <f t="shared" si="209"/>
        <v>0</v>
      </c>
      <c r="PAC160" s="358">
        <f t="shared" si="209"/>
        <v>0</v>
      </c>
      <c r="PAD160" s="358">
        <f t="shared" si="209"/>
        <v>0</v>
      </c>
      <c r="PAE160" s="358">
        <f t="shared" si="209"/>
        <v>0</v>
      </c>
      <c r="PAF160" s="358">
        <f t="shared" si="209"/>
        <v>0</v>
      </c>
      <c r="PAG160" s="358">
        <f t="shared" si="209"/>
        <v>0</v>
      </c>
      <c r="PAH160" s="358">
        <f t="shared" si="209"/>
        <v>0</v>
      </c>
      <c r="PAI160" s="358">
        <f t="shared" si="209"/>
        <v>0</v>
      </c>
      <c r="PAJ160" s="358">
        <f t="shared" si="209"/>
        <v>0</v>
      </c>
      <c r="PAK160" s="358">
        <f t="shared" si="209"/>
        <v>0</v>
      </c>
      <c r="PAL160" s="358">
        <f t="shared" si="209"/>
        <v>0</v>
      </c>
      <c r="PAM160" s="358">
        <f t="shared" si="209"/>
        <v>0</v>
      </c>
      <c r="PAN160" s="358">
        <f t="shared" si="209"/>
        <v>0</v>
      </c>
      <c r="PAO160" s="358">
        <f t="shared" si="209"/>
        <v>0</v>
      </c>
      <c r="PAP160" s="358">
        <f t="shared" si="209"/>
        <v>0</v>
      </c>
      <c r="PAQ160" s="358">
        <f t="shared" si="209"/>
        <v>0</v>
      </c>
      <c r="PAR160" s="358">
        <f t="shared" si="209"/>
        <v>0</v>
      </c>
      <c r="PAS160" s="358">
        <f t="shared" si="209"/>
        <v>0</v>
      </c>
      <c r="PAT160" s="358">
        <f t="shared" si="209"/>
        <v>0</v>
      </c>
      <c r="PAU160" s="358">
        <f t="shared" si="209"/>
        <v>0</v>
      </c>
      <c r="PAV160" s="358">
        <f t="shared" si="209"/>
        <v>0</v>
      </c>
      <c r="PAW160" s="358">
        <f t="shared" si="209"/>
        <v>0</v>
      </c>
      <c r="PAX160" s="358">
        <f t="shared" si="209"/>
        <v>0</v>
      </c>
      <c r="PAY160" s="358">
        <f t="shared" si="209"/>
        <v>0</v>
      </c>
      <c r="PAZ160" s="358">
        <f t="shared" si="209"/>
        <v>0</v>
      </c>
      <c r="PBA160" s="358">
        <f t="shared" si="209"/>
        <v>0</v>
      </c>
      <c r="PBB160" s="358">
        <f t="shared" si="209"/>
        <v>0</v>
      </c>
      <c r="PBC160" s="358">
        <f t="shared" si="209"/>
        <v>0</v>
      </c>
      <c r="PBD160" s="358">
        <f t="shared" si="209"/>
        <v>0</v>
      </c>
      <c r="PBE160" s="358">
        <f t="shared" si="209"/>
        <v>0</v>
      </c>
      <c r="PBF160" s="358">
        <f t="shared" si="209"/>
        <v>0</v>
      </c>
      <c r="PBG160" s="358">
        <f t="shared" si="209"/>
        <v>0</v>
      </c>
      <c r="PBH160" s="358">
        <f t="shared" si="209"/>
        <v>0</v>
      </c>
      <c r="PBI160" s="358">
        <f t="shared" si="209"/>
        <v>0</v>
      </c>
      <c r="PBJ160" s="358">
        <f t="shared" si="209"/>
        <v>0</v>
      </c>
      <c r="PBK160" s="358">
        <f t="shared" si="209"/>
        <v>0</v>
      </c>
      <c r="PBL160" s="358">
        <f t="shared" si="209"/>
        <v>0</v>
      </c>
      <c r="PBM160" s="358">
        <f t="shared" si="209"/>
        <v>0</v>
      </c>
      <c r="PBN160" s="358">
        <f t="shared" si="209"/>
        <v>0</v>
      </c>
      <c r="PBO160" s="358">
        <f t="shared" si="209"/>
        <v>0</v>
      </c>
      <c r="PBP160" s="358">
        <f t="shared" si="209"/>
        <v>0</v>
      </c>
      <c r="PBQ160" s="358">
        <f t="shared" si="209"/>
        <v>0</v>
      </c>
      <c r="PBR160" s="358">
        <f t="shared" si="209"/>
        <v>0</v>
      </c>
      <c r="PBS160" s="358">
        <f t="shared" si="209"/>
        <v>0</v>
      </c>
      <c r="PBT160" s="358">
        <f t="shared" si="209"/>
        <v>0</v>
      </c>
      <c r="PBU160" s="358">
        <f t="shared" si="209"/>
        <v>0</v>
      </c>
      <c r="PBV160" s="358">
        <f t="shared" ref="PBV160:PEG160" si="210">PBV145*$H$83</f>
        <v>0</v>
      </c>
      <c r="PBW160" s="358">
        <f t="shared" si="210"/>
        <v>0</v>
      </c>
      <c r="PBX160" s="358">
        <f t="shared" si="210"/>
        <v>0</v>
      </c>
      <c r="PBY160" s="358">
        <f t="shared" si="210"/>
        <v>0</v>
      </c>
      <c r="PBZ160" s="358">
        <f t="shared" si="210"/>
        <v>0</v>
      </c>
      <c r="PCA160" s="358">
        <f t="shared" si="210"/>
        <v>0</v>
      </c>
      <c r="PCB160" s="358">
        <f t="shared" si="210"/>
        <v>0</v>
      </c>
      <c r="PCC160" s="358">
        <f t="shared" si="210"/>
        <v>0</v>
      </c>
      <c r="PCD160" s="358">
        <f t="shared" si="210"/>
        <v>0</v>
      </c>
      <c r="PCE160" s="358">
        <f t="shared" si="210"/>
        <v>0</v>
      </c>
      <c r="PCF160" s="358">
        <f t="shared" si="210"/>
        <v>0</v>
      </c>
      <c r="PCG160" s="358">
        <f t="shared" si="210"/>
        <v>0</v>
      </c>
      <c r="PCH160" s="358">
        <f t="shared" si="210"/>
        <v>0</v>
      </c>
      <c r="PCI160" s="358">
        <f t="shared" si="210"/>
        <v>0</v>
      </c>
      <c r="PCJ160" s="358">
        <f t="shared" si="210"/>
        <v>0</v>
      </c>
      <c r="PCK160" s="358">
        <f t="shared" si="210"/>
        <v>0</v>
      </c>
      <c r="PCL160" s="358">
        <f t="shared" si="210"/>
        <v>0</v>
      </c>
      <c r="PCM160" s="358">
        <f t="shared" si="210"/>
        <v>0</v>
      </c>
      <c r="PCN160" s="358">
        <f t="shared" si="210"/>
        <v>0</v>
      </c>
      <c r="PCO160" s="358">
        <f t="shared" si="210"/>
        <v>0</v>
      </c>
      <c r="PCP160" s="358">
        <f t="shared" si="210"/>
        <v>0</v>
      </c>
      <c r="PCQ160" s="358">
        <f t="shared" si="210"/>
        <v>0</v>
      </c>
      <c r="PCR160" s="358">
        <f t="shared" si="210"/>
        <v>0</v>
      </c>
      <c r="PCS160" s="358">
        <f t="shared" si="210"/>
        <v>0</v>
      </c>
      <c r="PCT160" s="358">
        <f t="shared" si="210"/>
        <v>0</v>
      </c>
      <c r="PCU160" s="358">
        <f t="shared" si="210"/>
        <v>0</v>
      </c>
      <c r="PCV160" s="358">
        <f t="shared" si="210"/>
        <v>0</v>
      </c>
      <c r="PCW160" s="358">
        <f t="shared" si="210"/>
        <v>0</v>
      </c>
      <c r="PCX160" s="358">
        <f t="shared" si="210"/>
        <v>0</v>
      </c>
      <c r="PCY160" s="358">
        <f t="shared" si="210"/>
        <v>0</v>
      </c>
      <c r="PCZ160" s="358">
        <f t="shared" si="210"/>
        <v>0</v>
      </c>
      <c r="PDA160" s="358">
        <f t="shared" si="210"/>
        <v>0</v>
      </c>
      <c r="PDB160" s="358">
        <f t="shared" si="210"/>
        <v>0</v>
      </c>
      <c r="PDC160" s="358">
        <f t="shared" si="210"/>
        <v>0</v>
      </c>
      <c r="PDD160" s="358">
        <f t="shared" si="210"/>
        <v>0</v>
      </c>
      <c r="PDE160" s="358">
        <f t="shared" si="210"/>
        <v>0</v>
      </c>
      <c r="PDF160" s="358">
        <f t="shared" si="210"/>
        <v>0</v>
      </c>
      <c r="PDG160" s="358">
        <f t="shared" si="210"/>
        <v>0</v>
      </c>
      <c r="PDH160" s="358">
        <f t="shared" si="210"/>
        <v>0</v>
      </c>
      <c r="PDI160" s="358">
        <f t="shared" si="210"/>
        <v>0</v>
      </c>
      <c r="PDJ160" s="358">
        <f t="shared" si="210"/>
        <v>0</v>
      </c>
      <c r="PDK160" s="358">
        <f t="shared" si="210"/>
        <v>0</v>
      </c>
      <c r="PDL160" s="358">
        <f t="shared" si="210"/>
        <v>0</v>
      </c>
      <c r="PDM160" s="358">
        <f t="shared" si="210"/>
        <v>0</v>
      </c>
      <c r="PDN160" s="358">
        <f t="shared" si="210"/>
        <v>0</v>
      </c>
      <c r="PDO160" s="358">
        <f t="shared" si="210"/>
        <v>0</v>
      </c>
      <c r="PDP160" s="358">
        <f t="shared" si="210"/>
        <v>0</v>
      </c>
      <c r="PDQ160" s="358">
        <f t="shared" si="210"/>
        <v>0</v>
      </c>
      <c r="PDR160" s="358">
        <f t="shared" si="210"/>
        <v>0</v>
      </c>
      <c r="PDS160" s="358">
        <f t="shared" si="210"/>
        <v>0</v>
      </c>
      <c r="PDT160" s="358">
        <f t="shared" si="210"/>
        <v>0</v>
      </c>
      <c r="PDU160" s="358">
        <f t="shared" si="210"/>
        <v>0</v>
      </c>
      <c r="PDV160" s="358">
        <f t="shared" si="210"/>
        <v>0</v>
      </c>
      <c r="PDW160" s="358">
        <f t="shared" si="210"/>
        <v>0</v>
      </c>
      <c r="PDX160" s="358">
        <f t="shared" si="210"/>
        <v>0</v>
      </c>
      <c r="PDY160" s="358">
        <f t="shared" si="210"/>
        <v>0</v>
      </c>
      <c r="PDZ160" s="358">
        <f t="shared" si="210"/>
        <v>0</v>
      </c>
      <c r="PEA160" s="358">
        <f t="shared" si="210"/>
        <v>0</v>
      </c>
      <c r="PEB160" s="358">
        <f t="shared" si="210"/>
        <v>0</v>
      </c>
      <c r="PEC160" s="358">
        <f t="shared" si="210"/>
        <v>0</v>
      </c>
      <c r="PED160" s="358">
        <f t="shared" si="210"/>
        <v>0</v>
      </c>
      <c r="PEE160" s="358">
        <f t="shared" si="210"/>
        <v>0</v>
      </c>
      <c r="PEF160" s="358">
        <f t="shared" si="210"/>
        <v>0</v>
      </c>
      <c r="PEG160" s="358">
        <f t="shared" si="210"/>
        <v>0</v>
      </c>
      <c r="PEH160" s="358">
        <f t="shared" ref="PEH160:PGS160" si="211">PEH145*$H$83</f>
        <v>0</v>
      </c>
      <c r="PEI160" s="358">
        <f t="shared" si="211"/>
        <v>0</v>
      </c>
      <c r="PEJ160" s="358">
        <f t="shared" si="211"/>
        <v>0</v>
      </c>
      <c r="PEK160" s="358">
        <f t="shared" si="211"/>
        <v>0</v>
      </c>
      <c r="PEL160" s="358">
        <f t="shared" si="211"/>
        <v>0</v>
      </c>
      <c r="PEM160" s="358">
        <f t="shared" si="211"/>
        <v>0</v>
      </c>
      <c r="PEN160" s="358">
        <f t="shared" si="211"/>
        <v>0</v>
      </c>
      <c r="PEO160" s="358">
        <f t="shared" si="211"/>
        <v>0</v>
      </c>
      <c r="PEP160" s="358">
        <f t="shared" si="211"/>
        <v>0</v>
      </c>
      <c r="PEQ160" s="358">
        <f t="shared" si="211"/>
        <v>0</v>
      </c>
      <c r="PER160" s="358">
        <f t="shared" si="211"/>
        <v>0</v>
      </c>
      <c r="PES160" s="358">
        <f t="shared" si="211"/>
        <v>0</v>
      </c>
      <c r="PET160" s="358">
        <f t="shared" si="211"/>
        <v>0</v>
      </c>
      <c r="PEU160" s="358">
        <f t="shared" si="211"/>
        <v>0</v>
      </c>
      <c r="PEV160" s="358">
        <f t="shared" si="211"/>
        <v>0</v>
      </c>
      <c r="PEW160" s="358">
        <f t="shared" si="211"/>
        <v>0</v>
      </c>
      <c r="PEX160" s="358">
        <f t="shared" si="211"/>
        <v>0</v>
      </c>
      <c r="PEY160" s="358">
        <f t="shared" si="211"/>
        <v>0</v>
      </c>
      <c r="PEZ160" s="358">
        <f t="shared" si="211"/>
        <v>0</v>
      </c>
      <c r="PFA160" s="358">
        <f t="shared" si="211"/>
        <v>0</v>
      </c>
      <c r="PFB160" s="358">
        <f t="shared" si="211"/>
        <v>0</v>
      </c>
      <c r="PFC160" s="358">
        <f t="shared" si="211"/>
        <v>0</v>
      </c>
      <c r="PFD160" s="358">
        <f t="shared" si="211"/>
        <v>0</v>
      </c>
      <c r="PFE160" s="358">
        <f t="shared" si="211"/>
        <v>0</v>
      </c>
      <c r="PFF160" s="358">
        <f t="shared" si="211"/>
        <v>0</v>
      </c>
      <c r="PFG160" s="358">
        <f t="shared" si="211"/>
        <v>0</v>
      </c>
      <c r="PFH160" s="358">
        <f t="shared" si="211"/>
        <v>0</v>
      </c>
      <c r="PFI160" s="358">
        <f t="shared" si="211"/>
        <v>0</v>
      </c>
      <c r="PFJ160" s="358">
        <f t="shared" si="211"/>
        <v>0</v>
      </c>
      <c r="PFK160" s="358">
        <f t="shared" si="211"/>
        <v>0</v>
      </c>
      <c r="PFL160" s="358">
        <f t="shared" si="211"/>
        <v>0</v>
      </c>
      <c r="PFM160" s="358">
        <f t="shared" si="211"/>
        <v>0</v>
      </c>
      <c r="PFN160" s="358">
        <f t="shared" si="211"/>
        <v>0</v>
      </c>
      <c r="PFO160" s="358">
        <f t="shared" si="211"/>
        <v>0</v>
      </c>
      <c r="PFP160" s="358">
        <f t="shared" si="211"/>
        <v>0</v>
      </c>
      <c r="PFQ160" s="358">
        <f t="shared" si="211"/>
        <v>0</v>
      </c>
      <c r="PFR160" s="358">
        <f t="shared" si="211"/>
        <v>0</v>
      </c>
      <c r="PFS160" s="358">
        <f t="shared" si="211"/>
        <v>0</v>
      </c>
      <c r="PFT160" s="358">
        <f t="shared" si="211"/>
        <v>0</v>
      </c>
      <c r="PFU160" s="358">
        <f t="shared" si="211"/>
        <v>0</v>
      </c>
      <c r="PFV160" s="358">
        <f t="shared" si="211"/>
        <v>0</v>
      </c>
      <c r="PFW160" s="358">
        <f t="shared" si="211"/>
        <v>0</v>
      </c>
      <c r="PFX160" s="358">
        <f t="shared" si="211"/>
        <v>0</v>
      </c>
      <c r="PFY160" s="358">
        <f t="shared" si="211"/>
        <v>0</v>
      </c>
      <c r="PFZ160" s="358">
        <f t="shared" si="211"/>
        <v>0</v>
      </c>
      <c r="PGA160" s="358">
        <f t="shared" si="211"/>
        <v>0</v>
      </c>
      <c r="PGB160" s="358">
        <f t="shared" si="211"/>
        <v>0</v>
      </c>
      <c r="PGC160" s="358">
        <f t="shared" si="211"/>
        <v>0</v>
      </c>
      <c r="PGD160" s="358">
        <f t="shared" si="211"/>
        <v>0</v>
      </c>
      <c r="PGE160" s="358">
        <f t="shared" si="211"/>
        <v>0</v>
      </c>
      <c r="PGF160" s="358">
        <f t="shared" si="211"/>
        <v>0</v>
      </c>
      <c r="PGG160" s="358">
        <f t="shared" si="211"/>
        <v>0</v>
      </c>
      <c r="PGH160" s="358">
        <f t="shared" si="211"/>
        <v>0</v>
      </c>
      <c r="PGI160" s="358">
        <f t="shared" si="211"/>
        <v>0</v>
      </c>
      <c r="PGJ160" s="358">
        <f t="shared" si="211"/>
        <v>0</v>
      </c>
      <c r="PGK160" s="358">
        <f t="shared" si="211"/>
        <v>0</v>
      </c>
      <c r="PGL160" s="358">
        <f t="shared" si="211"/>
        <v>0</v>
      </c>
      <c r="PGM160" s="358">
        <f t="shared" si="211"/>
        <v>0</v>
      </c>
      <c r="PGN160" s="358">
        <f t="shared" si="211"/>
        <v>0</v>
      </c>
      <c r="PGO160" s="358">
        <f t="shared" si="211"/>
        <v>0</v>
      </c>
      <c r="PGP160" s="358">
        <f t="shared" si="211"/>
        <v>0</v>
      </c>
      <c r="PGQ160" s="358">
        <f t="shared" si="211"/>
        <v>0</v>
      </c>
      <c r="PGR160" s="358">
        <f t="shared" si="211"/>
        <v>0</v>
      </c>
      <c r="PGS160" s="358">
        <f t="shared" si="211"/>
        <v>0</v>
      </c>
      <c r="PGT160" s="358">
        <f t="shared" ref="PGT160:PJE160" si="212">PGT145*$H$83</f>
        <v>0</v>
      </c>
      <c r="PGU160" s="358">
        <f t="shared" si="212"/>
        <v>0</v>
      </c>
      <c r="PGV160" s="358">
        <f t="shared" si="212"/>
        <v>0</v>
      </c>
      <c r="PGW160" s="358">
        <f t="shared" si="212"/>
        <v>0</v>
      </c>
      <c r="PGX160" s="358">
        <f t="shared" si="212"/>
        <v>0</v>
      </c>
      <c r="PGY160" s="358">
        <f t="shared" si="212"/>
        <v>0</v>
      </c>
      <c r="PGZ160" s="358">
        <f t="shared" si="212"/>
        <v>0</v>
      </c>
      <c r="PHA160" s="358">
        <f t="shared" si="212"/>
        <v>0</v>
      </c>
      <c r="PHB160" s="358">
        <f t="shared" si="212"/>
        <v>0</v>
      </c>
      <c r="PHC160" s="358">
        <f t="shared" si="212"/>
        <v>0</v>
      </c>
      <c r="PHD160" s="358">
        <f t="shared" si="212"/>
        <v>0</v>
      </c>
      <c r="PHE160" s="358">
        <f t="shared" si="212"/>
        <v>0</v>
      </c>
      <c r="PHF160" s="358">
        <f t="shared" si="212"/>
        <v>0</v>
      </c>
      <c r="PHG160" s="358">
        <f t="shared" si="212"/>
        <v>0</v>
      </c>
      <c r="PHH160" s="358">
        <f t="shared" si="212"/>
        <v>0</v>
      </c>
      <c r="PHI160" s="358">
        <f t="shared" si="212"/>
        <v>0</v>
      </c>
      <c r="PHJ160" s="358">
        <f t="shared" si="212"/>
        <v>0</v>
      </c>
      <c r="PHK160" s="358">
        <f t="shared" si="212"/>
        <v>0</v>
      </c>
      <c r="PHL160" s="358">
        <f t="shared" si="212"/>
        <v>0</v>
      </c>
      <c r="PHM160" s="358">
        <f t="shared" si="212"/>
        <v>0</v>
      </c>
      <c r="PHN160" s="358">
        <f t="shared" si="212"/>
        <v>0</v>
      </c>
      <c r="PHO160" s="358">
        <f t="shared" si="212"/>
        <v>0</v>
      </c>
      <c r="PHP160" s="358">
        <f t="shared" si="212"/>
        <v>0</v>
      </c>
      <c r="PHQ160" s="358">
        <f t="shared" si="212"/>
        <v>0</v>
      </c>
      <c r="PHR160" s="358">
        <f t="shared" si="212"/>
        <v>0</v>
      </c>
      <c r="PHS160" s="358">
        <f t="shared" si="212"/>
        <v>0</v>
      </c>
      <c r="PHT160" s="358">
        <f t="shared" si="212"/>
        <v>0</v>
      </c>
      <c r="PHU160" s="358">
        <f t="shared" si="212"/>
        <v>0</v>
      </c>
      <c r="PHV160" s="358">
        <f t="shared" si="212"/>
        <v>0</v>
      </c>
      <c r="PHW160" s="358">
        <f t="shared" si="212"/>
        <v>0</v>
      </c>
      <c r="PHX160" s="358">
        <f t="shared" si="212"/>
        <v>0</v>
      </c>
      <c r="PHY160" s="358">
        <f t="shared" si="212"/>
        <v>0</v>
      </c>
      <c r="PHZ160" s="358">
        <f t="shared" si="212"/>
        <v>0</v>
      </c>
      <c r="PIA160" s="358">
        <f t="shared" si="212"/>
        <v>0</v>
      </c>
      <c r="PIB160" s="358">
        <f t="shared" si="212"/>
        <v>0</v>
      </c>
      <c r="PIC160" s="358">
        <f t="shared" si="212"/>
        <v>0</v>
      </c>
      <c r="PID160" s="358">
        <f t="shared" si="212"/>
        <v>0</v>
      </c>
      <c r="PIE160" s="358">
        <f t="shared" si="212"/>
        <v>0</v>
      </c>
      <c r="PIF160" s="358">
        <f t="shared" si="212"/>
        <v>0</v>
      </c>
      <c r="PIG160" s="358">
        <f t="shared" si="212"/>
        <v>0</v>
      </c>
      <c r="PIH160" s="358">
        <f t="shared" si="212"/>
        <v>0</v>
      </c>
      <c r="PII160" s="358">
        <f t="shared" si="212"/>
        <v>0</v>
      </c>
      <c r="PIJ160" s="358">
        <f t="shared" si="212"/>
        <v>0</v>
      </c>
      <c r="PIK160" s="358">
        <f t="shared" si="212"/>
        <v>0</v>
      </c>
      <c r="PIL160" s="358">
        <f t="shared" si="212"/>
        <v>0</v>
      </c>
      <c r="PIM160" s="358">
        <f t="shared" si="212"/>
        <v>0</v>
      </c>
      <c r="PIN160" s="358">
        <f t="shared" si="212"/>
        <v>0</v>
      </c>
      <c r="PIO160" s="358">
        <f t="shared" si="212"/>
        <v>0</v>
      </c>
      <c r="PIP160" s="358">
        <f t="shared" si="212"/>
        <v>0</v>
      </c>
      <c r="PIQ160" s="358">
        <f t="shared" si="212"/>
        <v>0</v>
      </c>
      <c r="PIR160" s="358">
        <f t="shared" si="212"/>
        <v>0</v>
      </c>
      <c r="PIS160" s="358">
        <f t="shared" si="212"/>
        <v>0</v>
      </c>
      <c r="PIT160" s="358">
        <f t="shared" si="212"/>
        <v>0</v>
      </c>
      <c r="PIU160" s="358">
        <f t="shared" si="212"/>
        <v>0</v>
      </c>
      <c r="PIV160" s="358">
        <f t="shared" si="212"/>
        <v>0</v>
      </c>
      <c r="PIW160" s="358">
        <f t="shared" si="212"/>
        <v>0</v>
      </c>
      <c r="PIX160" s="358">
        <f t="shared" si="212"/>
        <v>0</v>
      </c>
      <c r="PIY160" s="358">
        <f t="shared" si="212"/>
        <v>0</v>
      </c>
      <c r="PIZ160" s="358">
        <f t="shared" si="212"/>
        <v>0</v>
      </c>
      <c r="PJA160" s="358">
        <f t="shared" si="212"/>
        <v>0</v>
      </c>
      <c r="PJB160" s="358">
        <f t="shared" si="212"/>
        <v>0</v>
      </c>
      <c r="PJC160" s="358">
        <f t="shared" si="212"/>
        <v>0</v>
      </c>
      <c r="PJD160" s="358">
        <f t="shared" si="212"/>
        <v>0</v>
      </c>
      <c r="PJE160" s="358">
        <f t="shared" si="212"/>
        <v>0</v>
      </c>
      <c r="PJF160" s="358">
        <f t="shared" ref="PJF160:PLQ160" si="213">PJF145*$H$83</f>
        <v>0</v>
      </c>
      <c r="PJG160" s="358">
        <f t="shared" si="213"/>
        <v>0</v>
      </c>
      <c r="PJH160" s="358">
        <f t="shared" si="213"/>
        <v>0</v>
      </c>
      <c r="PJI160" s="358">
        <f t="shared" si="213"/>
        <v>0</v>
      </c>
      <c r="PJJ160" s="358">
        <f t="shared" si="213"/>
        <v>0</v>
      </c>
      <c r="PJK160" s="358">
        <f t="shared" si="213"/>
        <v>0</v>
      </c>
      <c r="PJL160" s="358">
        <f t="shared" si="213"/>
        <v>0</v>
      </c>
      <c r="PJM160" s="358">
        <f t="shared" si="213"/>
        <v>0</v>
      </c>
      <c r="PJN160" s="358">
        <f t="shared" si="213"/>
        <v>0</v>
      </c>
      <c r="PJO160" s="358">
        <f t="shared" si="213"/>
        <v>0</v>
      </c>
      <c r="PJP160" s="358">
        <f t="shared" si="213"/>
        <v>0</v>
      </c>
      <c r="PJQ160" s="358">
        <f t="shared" si="213"/>
        <v>0</v>
      </c>
      <c r="PJR160" s="358">
        <f t="shared" si="213"/>
        <v>0</v>
      </c>
      <c r="PJS160" s="358">
        <f t="shared" si="213"/>
        <v>0</v>
      </c>
      <c r="PJT160" s="358">
        <f t="shared" si="213"/>
        <v>0</v>
      </c>
      <c r="PJU160" s="358">
        <f t="shared" si="213"/>
        <v>0</v>
      </c>
      <c r="PJV160" s="358">
        <f t="shared" si="213"/>
        <v>0</v>
      </c>
      <c r="PJW160" s="358">
        <f t="shared" si="213"/>
        <v>0</v>
      </c>
      <c r="PJX160" s="358">
        <f t="shared" si="213"/>
        <v>0</v>
      </c>
      <c r="PJY160" s="358">
        <f t="shared" si="213"/>
        <v>0</v>
      </c>
      <c r="PJZ160" s="358">
        <f t="shared" si="213"/>
        <v>0</v>
      </c>
      <c r="PKA160" s="358">
        <f t="shared" si="213"/>
        <v>0</v>
      </c>
      <c r="PKB160" s="358">
        <f t="shared" si="213"/>
        <v>0</v>
      </c>
      <c r="PKC160" s="358">
        <f t="shared" si="213"/>
        <v>0</v>
      </c>
      <c r="PKD160" s="358">
        <f t="shared" si="213"/>
        <v>0</v>
      </c>
      <c r="PKE160" s="358">
        <f t="shared" si="213"/>
        <v>0</v>
      </c>
      <c r="PKF160" s="358">
        <f t="shared" si="213"/>
        <v>0</v>
      </c>
      <c r="PKG160" s="358">
        <f t="shared" si="213"/>
        <v>0</v>
      </c>
      <c r="PKH160" s="358">
        <f t="shared" si="213"/>
        <v>0</v>
      </c>
      <c r="PKI160" s="358">
        <f t="shared" si="213"/>
        <v>0</v>
      </c>
      <c r="PKJ160" s="358">
        <f t="shared" si="213"/>
        <v>0</v>
      </c>
      <c r="PKK160" s="358">
        <f t="shared" si="213"/>
        <v>0</v>
      </c>
      <c r="PKL160" s="358">
        <f t="shared" si="213"/>
        <v>0</v>
      </c>
      <c r="PKM160" s="358">
        <f t="shared" si="213"/>
        <v>0</v>
      </c>
      <c r="PKN160" s="358">
        <f t="shared" si="213"/>
        <v>0</v>
      </c>
      <c r="PKO160" s="358">
        <f t="shared" si="213"/>
        <v>0</v>
      </c>
      <c r="PKP160" s="358">
        <f t="shared" si="213"/>
        <v>0</v>
      </c>
      <c r="PKQ160" s="358">
        <f t="shared" si="213"/>
        <v>0</v>
      </c>
      <c r="PKR160" s="358">
        <f t="shared" si="213"/>
        <v>0</v>
      </c>
      <c r="PKS160" s="358">
        <f t="shared" si="213"/>
        <v>0</v>
      </c>
      <c r="PKT160" s="358">
        <f t="shared" si="213"/>
        <v>0</v>
      </c>
      <c r="PKU160" s="358">
        <f t="shared" si="213"/>
        <v>0</v>
      </c>
      <c r="PKV160" s="358">
        <f t="shared" si="213"/>
        <v>0</v>
      </c>
      <c r="PKW160" s="358">
        <f t="shared" si="213"/>
        <v>0</v>
      </c>
      <c r="PKX160" s="358">
        <f t="shared" si="213"/>
        <v>0</v>
      </c>
      <c r="PKY160" s="358">
        <f t="shared" si="213"/>
        <v>0</v>
      </c>
      <c r="PKZ160" s="358">
        <f t="shared" si="213"/>
        <v>0</v>
      </c>
      <c r="PLA160" s="358">
        <f t="shared" si="213"/>
        <v>0</v>
      </c>
      <c r="PLB160" s="358">
        <f t="shared" si="213"/>
        <v>0</v>
      </c>
      <c r="PLC160" s="358">
        <f t="shared" si="213"/>
        <v>0</v>
      </c>
      <c r="PLD160" s="358">
        <f t="shared" si="213"/>
        <v>0</v>
      </c>
      <c r="PLE160" s="358">
        <f t="shared" si="213"/>
        <v>0</v>
      </c>
      <c r="PLF160" s="358">
        <f t="shared" si="213"/>
        <v>0</v>
      </c>
      <c r="PLG160" s="358">
        <f t="shared" si="213"/>
        <v>0</v>
      </c>
      <c r="PLH160" s="358">
        <f t="shared" si="213"/>
        <v>0</v>
      </c>
      <c r="PLI160" s="358">
        <f t="shared" si="213"/>
        <v>0</v>
      </c>
      <c r="PLJ160" s="358">
        <f t="shared" si="213"/>
        <v>0</v>
      </c>
      <c r="PLK160" s="358">
        <f t="shared" si="213"/>
        <v>0</v>
      </c>
      <c r="PLL160" s="358">
        <f t="shared" si="213"/>
        <v>0</v>
      </c>
      <c r="PLM160" s="358">
        <f t="shared" si="213"/>
        <v>0</v>
      </c>
      <c r="PLN160" s="358">
        <f t="shared" si="213"/>
        <v>0</v>
      </c>
      <c r="PLO160" s="358">
        <f t="shared" si="213"/>
        <v>0</v>
      </c>
      <c r="PLP160" s="358">
        <f t="shared" si="213"/>
        <v>0</v>
      </c>
      <c r="PLQ160" s="358">
        <f t="shared" si="213"/>
        <v>0</v>
      </c>
      <c r="PLR160" s="358">
        <f t="shared" ref="PLR160:POC160" si="214">PLR145*$H$83</f>
        <v>0</v>
      </c>
      <c r="PLS160" s="358">
        <f t="shared" si="214"/>
        <v>0</v>
      </c>
      <c r="PLT160" s="358">
        <f t="shared" si="214"/>
        <v>0</v>
      </c>
      <c r="PLU160" s="358">
        <f t="shared" si="214"/>
        <v>0</v>
      </c>
      <c r="PLV160" s="358">
        <f t="shared" si="214"/>
        <v>0</v>
      </c>
      <c r="PLW160" s="358">
        <f t="shared" si="214"/>
        <v>0</v>
      </c>
      <c r="PLX160" s="358">
        <f t="shared" si="214"/>
        <v>0</v>
      </c>
      <c r="PLY160" s="358">
        <f t="shared" si="214"/>
        <v>0</v>
      </c>
      <c r="PLZ160" s="358">
        <f t="shared" si="214"/>
        <v>0</v>
      </c>
      <c r="PMA160" s="358">
        <f t="shared" si="214"/>
        <v>0</v>
      </c>
      <c r="PMB160" s="358">
        <f t="shared" si="214"/>
        <v>0</v>
      </c>
      <c r="PMC160" s="358">
        <f t="shared" si="214"/>
        <v>0</v>
      </c>
      <c r="PMD160" s="358">
        <f t="shared" si="214"/>
        <v>0</v>
      </c>
      <c r="PME160" s="358">
        <f t="shared" si="214"/>
        <v>0</v>
      </c>
      <c r="PMF160" s="358">
        <f t="shared" si="214"/>
        <v>0</v>
      </c>
      <c r="PMG160" s="358">
        <f t="shared" si="214"/>
        <v>0</v>
      </c>
      <c r="PMH160" s="358">
        <f t="shared" si="214"/>
        <v>0</v>
      </c>
      <c r="PMI160" s="358">
        <f t="shared" si="214"/>
        <v>0</v>
      </c>
      <c r="PMJ160" s="358">
        <f t="shared" si="214"/>
        <v>0</v>
      </c>
      <c r="PMK160" s="358">
        <f t="shared" si="214"/>
        <v>0</v>
      </c>
      <c r="PML160" s="358">
        <f t="shared" si="214"/>
        <v>0</v>
      </c>
      <c r="PMM160" s="358">
        <f t="shared" si="214"/>
        <v>0</v>
      </c>
      <c r="PMN160" s="358">
        <f t="shared" si="214"/>
        <v>0</v>
      </c>
      <c r="PMO160" s="358">
        <f t="shared" si="214"/>
        <v>0</v>
      </c>
      <c r="PMP160" s="358">
        <f t="shared" si="214"/>
        <v>0</v>
      </c>
      <c r="PMQ160" s="358">
        <f t="shared" si="214"/>
        <v>0</v>
      </c>
      <c r="PMR160" s="358">
        <f t="shared" si="214"/>
        <v>0</v>
      </c>
      <c r="PMS160" s="358">
        <f t="shared" si="214"/>
        <v>0</v>
      </c>
      <c r="PMT160" s="358">
        <f t="shared" si="214"/>
        <v>0</v>
      </c>
      <c r="PMU160" s="358">
        <f t="shared" si="214"/>
        <v>0</v>
      </c>
      <c r="PMV160" s="358">
        <f t="shared" si="214"/>
        <v>0</v>
      </c>
      <c r="PMW160" s="358">
        <f t="shared" si="214"/>
        <v>0</v>
      </c>
      <c r="PMX160" s="358">
        <f t="shared" si="214"/>
        <v>0</v>
      </c>
      <c r="PMY160" s="358">
        <f t="shared" si="214"/>
        <v>0</v>
      </c>
      <c r="PMZ160" s="358">
        <f t="shared" si="214"/>
        <v>0</v>
      </c>
      <c r="PNA160" s="358">
        <f t="shared" si="214"/>
        <v>0</v>
      </c>
      <c r="PNB160" s="358">
        <f t="shared" si="214"/>
        <v>0</v>
      </c>
      <c r="PNC160" s="358">
        <f t="shared" si="214"/>
        <v>0</v>
      </c>
      <c r="PND160" s="358">
        <f t="shared" si="214"/>
        <v>0</v>
      </c>
      <c r="PNE160" s="358">
        <f t="shared" si="214"/>
        <v>0</v>
      </c>
      <c r="PNF160" s="358">
        <f t="shared" si="214"/>
        <v>0</v>
      </c>
      <c r="PNG160" s="358">
        <f t="shared" si="214"/>
        <v>0</v>
      </c>
      <c r="PNH160" s="358">
        <f t="shared" si="214"/>
        <v>0</v>
      </c>
      <c r="PNI160" s="358">
        <f t="shared" si="214"/>
        <v>0</v>
      </c>
      <c r="PNJ160" s="358">
        <f t="shared" si="214"/>
        <v>0</v>
      </c>
      <c r="PNK160" s="358">
        <f t="shared" si="214"/>
        <v>0</v>
      </c>
      <c r="PNL160" s="358">
        <f t="shared" si="214"/>
        <v>0</v>
      </c>
      <c r="PNM160" s="358">
        <f t="shared" si="214"/>
        <v>0</v>
      </c>
      <c r="PNN160" s="358">
        <f t="shared" si="214"/>
        <v>0</v>
      </c>
      <c r="PNO160" s="358">
        <f t="shared" si="214"/>
        <v>0</v>
      </c>
      <c r="PNP160" s="358">
        <f t="shared" si="214"/>
        <v>0</v>
      </c>
      <c r="PNQ160" s="358">
        <f t="shared" si="214"/>
        <v>0</v>
      </c>
      <c r="PNR160" s="358">
        <f t="shared" si="214"/>
        <v>0</v>
      </c>
      <c r="PNS160" s="358">
        <f t="shared" si="214"/>
        <v>0</v>
      </c>
      <c r="PNT160" s="358">
        <f t="shared" si="214"/>
        <v>0</v>
      </c>
      <c r="PNU160" s="358">
        <f t="shared" si="214"/>
        <v>0</v>
      </c>
      <c r="PNV160" s="358">
        <f t="shared" si="214"/>
        <v>0</v>
      </c>
      <c r="PNW160" s="358">
        <f t="shared" si="214"/>
        <v>0</v>
      </c>
      <c r="PNX160" s="358">
        <f t="shared" si="214"/>
        <v>0</v>
      </c>
      <c r="PNY160" s="358">
        <f t="shared" si="214"/>
        <v>0</v>
      </c>
      <c r="PNZ160" s="358">
        <f t="shared" si="214"/>
        <v>0</v>
      </c>
      <c r="POA160" s="358">
        <f t="shared" si="214"/>
        <v>0</v>
      </c>
      <c r="POB160" s="358">
        <f t="shared" si="214"/>
        <v>0</v>
      </c>
      <c r="POC160" s="358">
        <f t="shared" si="214"/>
        <v>0</v>
      </c>
      <c r="POD160" s="358">
        <f t="shared" ref="POD160:PQO160" si="215">POD145*$H$83</f>
        <v>0</v>
      </c>
      <c r="POE160" s="358">
        <f t="shared" si="215"/>
        <v>0</v>
      </c>
      <c r="POF160" s="358">
        <f t="shared" si="215"/>
        <v>0</v>
      </c>
      <c r="POG160" s="358">
        <f t="shared" si="215"/>
        <v>0</v>
      </c>
      <c r="POH160" s="358">
        <f t="shared" si="215"/>
        <v>0</v>
      </c>
      <c r="POI160" s="358">
        <f t="shared" si="215"/>
        <v>0</v>
      </c>
      <c r="POJ160" s="358">
        <f t="shared" si="215"/>
        <v>0</v>
      </c>
      <c r="POK160" s="358">
        <f t="shared" si="215"/>
        <v>0</v>
      </c>
      <c r="POL160" s="358">
        <f t="shared" si="215"/>
        <v>0</v>
      </c>
      <c r="POM160" s="358">
        <f t="shared" si="215"/>
        <v>0</v>
      </c>
      <c r="PON160" s="358">
        <f t="shared" si="215"/>
        <v>0</v>
      </c>
      <c r="POO160" s="358">
        <f t="shared" si="215"/>
        <v>0</v>
      </c>
      <c r="POP160" s="358">
        <f t="shared" si="215"/>
        <v>0</v>
      </c>
      <c r="POQ160" s="358">
        <f t="shared" si="215"/>
        <v>0</v>
      </c>
      <c r="POR160" s="358">
        <f t="shared" si="215"/>
        <v>0</v>
      </c>
      <c r="POS160" s="358">
        <f t="shared" si="215"/>
        <v>0</v>
      </c>
      <c r="POT160" s="358">
        <f t="shared" si="215"/>
        <v>0</v>
      </c>
      <c r="POU160" s="358">
        <f t="shared" si="215"/>
        <v>0</v>
      </c>
      <c r="POV160" s="358">
        <f t="shared" si="215"/>
        <v>0</v>
      </c>
      <c r="POW160" s="358">
        <f t="shared" si="215"/>
        <v>0</v>
      </c>
      <c r="POX160" s="358">
        <f t="shared" si="215"/>
        <v>0</v>
      </c>
      <c r="POY160" s="358">
        <f t="shared" si="215"/>
        <v>0</v>
      </c>
      <c r="POZ160" s="358">
        <f t="shared" si="215"/>
        <v>0</v>
      </c>
      <c r="PPA160" s="358">
        <f t="shared" si="215"/>
        <v>0</v>
      </c>
      <c r="PPB160" s="358">
        <f t="shared" si="215"/>
        <v>0</v>
      </c>
      <c r="PPC160" s="358">
        <f t="shared" si="215"/>
        <v>0</v>
      </c>
      <c r="PPD160" s="358">
        <f t="shared" si="215"/>
        <v>0</v>
      </c>
      <c r="PPE160" s="358">
        <f t="shared" si="215"/>
        <v>0</v>
      </c>
      <c r="PPF160" s="358">
        <f t="shared" si="215"/>
        <v>0</v>
      </c>
      <c r="PPG160" s="358">
        <f t="shared" si="215"/>
        <v>0</v>
      </c>
      <c r="PPH160" s="358">
        <f t="shared" si="215"/>
        <v>0</v>
      </c>
      <c r="PPI160" s="358">
        <f t="shared" si="215"/>
        <v>0</v>
      </c>
      <c r="PPJ160" s="358">
        <f t="shared" si="215"/>
        <v>0</v>
      </c>
      <c r="PPK160" s="358">
        <f t="shared" si="215"/>
        <v>0</v>
      </c>
      <c r="PPL160" s="358">
        <f t="shared" si="215"/>
        <v>0</v>
      </c>
      <c r="PPM160" s="358">
        <f t="shared" si="215"/>
        <v>0</v>
      </c>
      <c r="PPN160" s="358">
        <f t="shared" si="215"/>
        <v>0</v>
      </c>
      <c r="PPO160" s="358">
        <f t="shared" si="215"/>
        <v>0</v>
      </c>
      <c r="PPP160" s="358">
        <f t="shared" si="215"/>
        <v>0</v>
      </c>
      <c r="PPQ160" s="358">
        <f t="shared" si="215"/>
        <v>0</v>
      </c>
      <c r="PPR160" s="358">
        <f t="shared" si="215"/>
        <v>0</v>
      </c>
      <c r="PPS160" s="358">
        <f t="shared" si="215"/>
        <v>0</v>
      </c>
      <c r="PPT160" s="358">
        <f t="shared" si="215"/>
        <v>0</v>
      </c>
      <c r="PPU160" s="358">
        <f t="shared" si="215"/>
        <v>0</v>
      </c>
      <c r="PPV160" s="358">
        <f t="shared" si="215"/>
        <v>0</v>
      </c>
      <c r="PPW160" s="358">
        <f t="shared" si="215"/>
        <v>0</v>
      </c>
      <c r="PPX160" s="358">
        <f t="shared" si="215"/>
        <v>0</v>
      </c>
      <c r="PPY160" s="358">
        <f t="shared" si="215"/>
        <v>0</v>
      </c>
      <c r="PPZ160" s="358">
        <f t="shared" si="215"/>
        <v>0</v>
      </c>
      <c r="PQA160" s="358">
        <f t="shared" si="215"/>
        <v>0</v>
      </c>
      <c r="PQB160" s="358">
        <f t="shared" si="215"/>
        <v>0</v>
      </c>
      <c r="PQC160" s="358">
        <f t="shared" si="215"/>
        <v>0</v>
      </c>
      <c r="PQD160" s="358">
        <f t="shared" si="215"/>
        <v>0</v>
      </c>
      <c r="PQE160" s="358">
        <f t="shared" si="215"/>
        <v>0</v>
      </c>
      <c r="PQF160" s="358">
        <f t="shared" si="215"/>
        <v>0</v>
      </c>
      <c r="PQG160" s="358">
        <f t="shared" si="215"/>
        <v>0</v>
      </c>
      <c r="PQH160" s="358">
        <f t="shared" si="215"/>
        <v>0</v>
      </c>
      <c r="PQI160" s="358">
        <f t="shared" si="215"/>
        <v>0</v>
      </c>
      <c r="PQJ160" s="358">
        <f t="shared" si="215"/>
        <v>0</v>
      </c>
      <c r="PQK160" s="358">
        <f t="shared" si="215"/>
        <v>0</v>
      </c>
      <c r="PQL160" s="358">
        <f t="shared" si="215"/>
        <v>0</v>
      </c>
      <c r="PQM160" s="358">
        <f t="shared" si="215"/>
        <v>0</v>
      </c>
      <c r="PQN160" s="358">
        <f t="shared" si="215"/>
        <v>0</v>
      </c>
      <c r="PQO160" s="358">
        <f t="shared" si="215"/>
        <v>0</v>
      </c>
      <c r="PQP160" s="358">
        <f t="shared" ref="PQP160:PTA160" si="216">PQP145*$H$83</f>
        <v>0</v>
      </c>
      <c r="PQQ160" s="358">
        <f t="shared" si="216"/>
        <v>0</v>
      </c>
      <c r="PQR160" s="358">
        <f t="shared" si="216"/>
        <v>0</v>
      </c>
      <c r="PQS160" s="358">
        <f t="shared" si="216"/>
        <v>0</v>
      </c>
      <c r="PQT160" s="358">
        <f t="shared" si="216"/>
        <v>0</v>
      </c>
      <c r="PQU160" s="358">
        <f t="shared" si="216"/>
        <v>0</v>
      </c>
      <c r="PQV160" s="358">
        <f t="shared" si="216"/>
        <v>0</v>
      </c>
      <c r="PQW160" s="358">
        <f t="shared" si="216"/>
        <v>0</v>
      </c>
      <c r="PQX160" s="358">
        <f t="shared" si="216"/>
        <v>0</v>
      </c>
      <c r="PQY160" s="358">
        <f t="shared" si="216"/>
        <v>0</v>
      </c>
      <c r="PQZ160" s="358">
        <f t="shared" si="216"/>
        <v>0</v>
      </c>
      <c r="PRA160" s="358">
        <f t="shared" si="216"/>
        <v>0</v>
      </c>
      <c r="PRB160" s="358">
        <f t="shared" si="216"/>
        <v>0</v>
      </c>
      <c r="PRC160" s="358">
        <f t="shared" si="216"/>
        <v>0</v>
      </c>
      <c r="PRD160" s="358">
        <f t="shared" si="216"/>
        <v>0</v>
      </c>
      <c r="PRE160" s="358">
        <f t="shared" si="216"/>
        <v>0</v>
      </c>
      <c r="PRF160" s="358">
        <f t="shared" si="216"/>
        <v>0</v>
      </c>
      <c r="PRG160" s="358">
        <f t="shared" si="216"/>
        <v>0</v>
      </c>
      <c r="PRH160" s="358">
        <f t="shared" si="216"/>
        <v>0</v>
      </c>
      <c r="PRI160" s="358">
        <f t="shared" si="216"/>
        <v>0</v>
      </c>
      <c r="PRJ160" s="358">
        <f t="shared" si="216"/>
        <v>0</v>
      </c>
      <c r="PRK160" s="358">
        <f t="shared" si="216"/>
        <v>0</v>
      </c>
      <c r="PRL160" s="358">
        <f t="shared" si="216"/>
        <v>0</v>
      </c>
      <c r="PRM160" s="358">
        <f t="shared" si="216"/>
        <v>0</v>
      </c>
      <c r="PRN160" s="358">
        <f t="shared" si="216"/>
        <v>0</v>
      </c>
      <c r="PRO160" s="358">
        <f t="shared" si="216"/>
        <v>0</v>
      </c>
      <c r="PRP160" s="358">
        <f t="shared" si="216"/>
        <v>0</v>
      </c>
      <c r="PRQ160" s="358">
        <f t="shared" si="216"/>
        <v>0</v>
      </c>
      <c r="PRR160" s="358">
        <f t="shared" si="216"/>
        <v>0</v>
      </c>
      <c r="PRS160" s="358">
        <f t="shared" si="216"/>
        <v>0</v>
      </c>
      <c r="PRT160" s="358">
        <f t="shared" si="216"/>
        <v>0</v>
      </c>
      <c r="PRU160" s="358">
        <f t="shared" si="216"/>
        <v>0</v>
      </c>
      <c r="PRV160" s="358">
        <f t="shared" si="216"/>
        <v>0</v>
      </c>
      <c r="PRW160" s="358">
        <f t="shared" si="216"/>
        <v>0</v>
      </c>
      <c r="PRX160" s="358">
        <f t="shared" si="216"/>
        <v>0</v>
      </c>
      <c r="PRY160" s="358">
        <f t="shared" si="216"/>
        <v>0</v>
      </c>
      <c r="PRZ160" s="358">
        <f t="shared" si="216"/>
        <v>0</v>
      </c>
      <c r="PSA160" s="358">
        <f t="shared" si="216"/>
        <v>0</v>
      </c>
      <c r="PSB160" s="358">
        <f t="shared" si="216"/>
        <v>0</v>
      </c>
      <c r="PSC160" s="358">
        <f t="shared" si="216"/>
        <v>0</v>
      </c>
      <c r="PSD160" s="358">
        <f t="shared" si="216"/>
        <v>0</v>
      </c>
      <c r="PSE160" s="358">
        <f t="shared" si="216"/>
        <v>0</v>
      </c>
      <c r="PSF160" s="358">
        <f t="shared" si="216"/>
        <v>0</v>
      </c>
      <c r="PSG160" s="358">
        <f t="shared" si="216"/>
        <v>0</v>
      </c>
      <c r="PSH160" s="358">
        <f t="shared" si="216"/>
        <v>0</v>
      </c>
      <c r="PSI160" s="358">
        <f t="shared" si="216"/>
        <v>0</v>
      </c>
      <c r="PSJ160" s="358">
        <f t="shared" si="216"/>
        <v>0</v>
      </c>
      <c r="PSK160" s="358">
        <f t="shared" si="216"/>
        <v>0</v>
      </c>
      <c r="PSL160" s="358">
        <f t="shared" si="216"/>
        <v>0</v>
      </c>
      <c r="PSM160" s="358">
        <f t="shared" si="216"/>
        <v>0</v>
      </c>
      <c r="PSN160" s="358">
        <f t="shared" si="216"/>
        <v>0</v>
      </c>
      <c r="PSO160" s="358">
        <f t="shared" si="216"/>
        <v>0</v>
      </c>
      <c r="PSP160" s="358">
        <f t="shared" si="216"/>
        <v>0</v>
      </c>
      <c r="PSQ160" s="358">
        <f t="shared" si="216"/>
        <v>0</v>
      </c>
      <c r="PSR160" s="358">
        <f t="shared" si="216"/>
        <v>0</v>
      </c>
      <c r="PSS160" s="358">
        <f t="shared" si="216"/>
        <v>0</v>
      </c>
      <c r="PST160" s="358">
        <f t="shared" si="216"/>
        <v>0</v>
      </c>
      <c r="PSU160" s="358">
        <f t="shared" si="216"/>
        <v>0</v>
      </c>
      <c r="PSV160" s="358">
        <f t="shared" si="216"/>
        <v>0</v>
      </c>
      <c r="PSW160" s="358">
        <f t="shared" si="216"/>
        <v>0</v>
      </c>
      <c r="PSX160" s="358">
        <f t="shared" si="216"/>
        <v>0</v>
      </c>
      <c r="PSY160" s="358">
        <f t="shared" si="216"/>
        <v>0</v>
      </c>
      <c r="PSZ160" s="358">
        <f t="shared" si="216"/>
        <v>0</v>
      </c>
      <c r="PTA160" s="358">
        <f t="shared" si="216"/>
        <v>0</v>
      </c>
      <c r="PTB160" s="358">
        <f t="shared" ref="PTB160:PVM160" si="217">PTB145*$H$83</f>
        <v>0</v>
      </c>
      <c r="PTC160" s="358">
        <f t="shared" si="217"/>
        <v>0</v>
      </c>
      <c r="PTD160" s="358">
        <f t="shared" si="217"/>
        <v>0</v>
      </c>
      <c r="PTE160" s="358">
        <f t="shared" si="217"/>
        <v>0</v>
      </c>
      <c r="PTF160" s="358">
        <f t="shared" si="217"/>
        <v>0</v>
      </c>
      <c r="PTG160" s="358">
        <f t="shared" si="217"/>
        <v>0</v>
      </c>
      <c r="PTH160" s="358">
        <f t="shared" si="217"/>
        <v>0</v>
      </c>
      <c r="PTI160" s="358">
        <f t="shared" si="217"/>
        <v>0</v>
      </c>
      <c r="PTJ160" s="358">
        <f t="shared" si="217"/>
        <v>0</v>
      </c>
      <c r="PTK160" s="358">
        <f t="shared" si="217"/>
        <v>0</v>
      </c>
      <c r="PTL160" s="358">
        <f t="shared" si="217"/>
        <v>0</v>
      </c>
      <c r="PTM160" s="358">
        <f t="shared" si="217"/>
        <v>0</v>
      </c>
      <c r="PTN160" s="358">
        <f t="shared" si="217"/>
        <v>0</v>
      </c>
      <c r="PTO160" s="358">
        <f t="shared" si="217"/>
        <v>0</v>
      </c>
      <c r="PTP160" s="358">
        <f t="shared" si="217"/>
        <v>0</v>
      </c>
      <c r="PTQ160" s="358">
        <f t="shared" si="217"/>
        <v>0</v>
      </c>
      <c r="PTR160" s="358">
        <f t="shared" si="217"/>
        <v>0</v>
      </c>
      <c r="PTS160" s="358">
        <f t="shared" si="217"/>
        <v>0</v>
      </c>
      <c r="PTT160" s="358">
        <f t="shared" si="217"/>
        <v>0</v>
      </c>
      <c r="PTU160" s="358">
        <f t="shared" si="217"/>
        <v>0</v>
      </c>
      <c r="PTV160" s="358">
        <f t="shared" si="217"/>
        <v>0</v>
      </c>
      <c r="PTW160" s="358">
        <f t="shared" si="217"/>
        <v>0</v>
      </c>
      <c r="PTX160" s="358">
        <f t="shared" si="217"/>
        <v>0</v>
      </c>
      <c r="PTY160" s="358">
        <f t="shared" si="217"/>
        <v>0</v>
      </c>
      <c r="PTZ160" s="358">
        <f t="shared" si="217"/>
        <v>0</v>
      </c>
      <c r="PUA160" s="358">
        <f t="shared" si="217"/>
        <v>0</v>
      </c>
      <c r="PUB160" s="358">
        <f t="shared" si="217"/>
        <v>0</v>
      </c>
      <c r="PUC160" s="358">
        <f t="shared" si="217"/>
        <v>0</v>
      </c>
      <c r="PUD160" s="358">
        <f t="shared" si="217"/>
        <v>0</v>
      </c>
      <c r="PUE160" s="358">
        <f t="shared" si="217"/>
        <v>0</v>
      </c>
      <c r="PUF160" s="358">
        <f t="shared" si="217"/>
        <v>0</v>
      </c>
      <c r="PUG160" s="358">
        <f t="shared" si="217"/>
        <v>0</v>
      </c>
      <c r="PUH160" s="358">
        <f t="shared" si="217"/>
        <v>0</v>
      </c>
      <c r="PUI160" s="358">
        <f t="shared" si="217"/>
        <v>0</v>
      </c>
      <c r="PUJ160" s="358">
        <f t="shared" si="217"/>
        <v>0</v>
      </c>
      <c r="PUK160" s="358">
        <f t="shared" si="217"/>
        <v>0</v>
      </c>
      <c r="PUL160" s="358">
        <f t="shared" si="217"/>
        <v>0</v>
      </c>
      <c r="PUM160" s="358">
        <f t="shared" si="217"/>
        <v>0</v>
      </c>
      <c r="PUN160" s="358">
        <f t="shared" si="217"/>
        <v>0</v>
      </c>
      <c r="PUO160" s="358">
        <f t="shared" si="217"/>
        <v>0</v>
      </c>
      <c r="PUP160" s="358">
        <f t="shared" si="217"/>
        <v>0</v>
      </c>
      <c r="PUQ160" s="358">
        <f t="shared" si="217"/>
        <v>0</v>
      </c>
      <c r="PUR160" s="358">
        <f t="shared" si="217"/>
        <v>0</v>
      </c>
      <c r="PUS160" s="358">
        <f t="shared" si="217"/>
        <v>0</v>
      </c>
      <c r="PUT160" s="358">
        <f t="shared" si="217"/>
        <v>0</v>
      </c>
      <c r="PUU160" s="358">
        <f t="shared" si="217"/>
        <v>0</v>
      </c>
      <c r="PUV160" s="358">
        <f t="shared" si="217"/>
        <v>0</v>
      </c>
      <c r="PUW160" s="358">
        <f t="shared" si="217"/>
        <v>0</v>
      </c>
      <c r="PUX160" s="358">
        <f t="shared" si="217"/>
        <v>0</v>
      </c>
      <c r="PUY160" s="358">
        <f t="shared" si="217"/>
        <v>0</v>
      </c>
      <c r="PUZ160" s="358">
        <f t="shared" si="217"/>
        <v>0</v>
      </c>
      <c r="PVA160" s="358">
        <f t="shared" si="217"/>
        <v>0</v>
      </c>
      <c r="PVB160" s="358">
        <f t="shared" si="217"/>
        <v>0</v>
      </c>
      <c r="PVC160" s="358">
        <f t="shared" si="217"/>
        <v>0</v>
      </c>
      <c r="PVD160" s="358">
        <f t="shared" si="217"/>
        <v>0</v>
      </c>
      <c r="PVE160" s="358">
        <f t="shared" si="217"/>
        <v>0</v>
      </c>
      <c r="PVF160" s="358">
        <f t="shared" si="217"/>
        <v>0</v>
      </c>
      <c r="PVG160" s="358">
        <f t="shared" si="217"/>
        <v>0</v>
      </c>
      <c r="PVH160" s="358">
        <f t="shared" si="217"/>
        <v>0</v>
      </c>
      <c r="PVI160" s="358">
        <f t="shared" si="217"/>
        <v>0</v>
      </c>
      <c r="PVJ160" s="358">
        <f t="shared" si="217"/>
        <v>0</v>
      </c>
      <c r="PVK160" s="358">
        <f t="shared" si="217"/>
        <v>0</v>
      </c>
      <c r="PVL160" s="358">
        <f t="shared" si="217"/>
        <v>0</v>
      </c>
      <c r="PVM160" s="358">
        <f t="shared" si="217"/>
        <v>0</v>
      </c>
      <c r="PVN160" s="358">
        <f t="shared" ref="PVN160:PXY160" si="218">PVN145*$H$83</f>
        <v>0</v>
      </c>
      <c r="PVO160" s="358">
        <f t="shared" si="218"/>
        <v>0</v>
      </c>
      <c r="PVP160" s="358">
        <f t="shared" si="218"/>
        <v>0</v>
      </c>
      <c r="PVQ160" s="358">
        <f t="shared" si="218"/>
        <v>0</v>
      </c>
      <c r="PVR160" s="358">
        <f t="shared" si="218"/>
        <v>0</v>
      </c>
      <c r="PVS160" s="358">
        <f t="shared" si="218"/>
        <v>0</v>
      </c>
      <c r="PVT160" s="358">
        <f t="shared" si="218"/>
        <v>0</v>
      </c>
      <c r="PVU160" s="358">
        <f t="shared" si="218"/>
        <v>0</v>
      </c>
      <c r="PVV160" s="358">
        <f t="shared" si="218"/>
        <v>0</v>
      </c>
      <c r="PVW160" s="358">
        <f t="shared" si="218"/>
        <v>0</v>
      </c>
      <c r="PVX160" s="358">
        <f t="shared" si="218"/>
        <v>0</v>
      </c>
      <c r="PVY160" s="358">
        <f t="shared" si="218"/>
        <v>0</v>
      </c>
      <c r="PVZ160" s="358">
        <f t="shared" si="218"/>
        <v>0</v>
      </c>
      <c r="PWA160" s="358">
        <f t="shared" si="218"/>
        <v>0</v>
      </c>
      <c r="PWB160" s="358">
        <f t="shared" si="218"/>
        <v>0</v>
      </c>
      <c r="PWC160" s="358">
        <f t="shared" si="218"/>
        <v>0</v>
      </c>
      <c r="PWD160" s="358">
        <f t="shared" si="218"/>
        <v>0</v>
      </c>
      <c r="PWE160" s="358">
        <f t="shared" si="218"/>
        <v>0</v>
      </c>
      <c r="PWF160" s="358">
        <f t="shared" si="218"/>
        <v>0</v>
      </c>
      <c r="PWG160" s="358">
        <f t="shared" si="218"/>
        <v>0</v>
      </c>
      <c r="PWH160" s="358">
        <f t="shared" si="218"/>
        <v>0</v>
      </c>
      <c r="PWI160" s="358">
        <f t="shared" si="218"/>
        <v>0</v>
      </c>
      <c r="PWJ160" s="358">
        <f t="shared" si="218"/>
        <v>0</v>
      </c>
      <c r="PWK160" s="358">
        <f t="shared" si="218"/>
        <v>0</v>
      </c>
      <c r="PWL160" s="358">
        <f t="shared" si="218"/>
        <v>0</v>
      </c>
      <c r="PWM160" s="358">
        <f t="shared" si="218"/>
        <v>0</v>
      </c>
      <c r="PWN160" s="358">
        <f t="shared" si="218"/>
        <v>0</v>
      </c>
      <c r="PWO160" s="358">
        <f t="shared" si="218"/>
        <v>0</v>
      </c>
      <c r="PWP160" s="358">
        <f t="shared" si="218"/>
        <v>0</v>
      </c>
      <c r="PWQ160" s="358">
        <f t="shared" si="218"/>
        <v>0</v>
      </c>
      <c r="PWR160" s="358">
        <f t="shared" si="218"/>
        <v>0</v>
      </c>
      <c r="PWS160" s="358">
        <f t="shared" si="218"/>
        <v>0</v>
      </c>
      <c r="PWT160" s="358">
        <f t="shared" si="218"/>
        <v>0</v>
      </c>
      <c r="PWU160" s="358">
        <f t="shared" si="218"/>
        <v>0</v>
      </c>
      <c r="PWV160" s="358">
        <f t="shared" si="218"/>
        <v>0</v>
      </c>
      <c r="PWW160" s="358">
        <f t="shared" si="218"/>
        <v>0</v>
      </c>
      <c r="PWX160" s="358">
        <f t="shared" si="218"/>
        <v>0</v>
      </c>
      <c r="PWY160" s="358">
        <f t="shared" si="218"/>
        <v>0</v>
      </c>
      <c r="PWZ160" s="358">
        <f t="shared" si="218"/>
        <v>0</v>
      </c>
      <c r="PXA160" s="358">
        <f t="shared" si="218"/>
        <v>0</v>
      </c>
      <c r="PXB160" s="358">
        <f t="shared" si="218"/>
        <v>0</v>
      </c>
      <c r="PXC160" s="358">
        <f t="shared" si="218"/>
        <v>0</v>
      </c>
      <c r="PXD160" s="358">
        <f t="shared" si="218"/>
        <v>0</v>
      </c>
      <c r="PXE160" s="358">
        <f t="shared" si="218"/>
        <v>0</v>
      </c>
      <c r="PXF160" s="358">
        <f t="shared" si="218"/>
        <v>0</v>
      </c>
      <c r="PXG160" s="358">
        <f t="shared" si="218"/>
        <v>0</v>
      </c>
      <c r="PXH160" s="358">
        <f t="shared" si="218"/>
        <v>0</v>
      </c>
      <c r="PXI160" s="358">
        <f t="shared" si="218"/>
        <v>0</v>
      </c>
      <c r="PXJ160" s="358">
        <f t="shared" si="218"/>
        <v>0</v>
      </c>
      <c r="PXK160" s="358">
        <f t="shared" si="218"/>
        <v>0</v>
      </c>
      <c r="PXL160" s="358">
        <f t="shared" si="218"/>
        <v>0</v>
      </c>
      <c r="PXM160" s="358">
        <f t="shared" si="218"/>
        <v>0</v>
      </c>
      <c r="PXN160" s="358">
        <f t="shared" si="218"/>
        <v>0</v>
      </c>
      <c r="PXO160" s="358">
        <f t="shared" si="218"/>
        <v>0</v>
      </c>
      <c r="PXP160" s="358">
        <f t="shared" si="218"/>
        <v>0</v>
      </c>
      <c r="PXQ160" s="358">
        <f t="shared" si="218"/>
        <v>0</v>
      </c>
      <c r="PXR160" s="358">
        <f t="shared" si="218"/>
        <v>0</v>
      </c>
      <c r="PXS160" s="358">
        <f t="shared" si="218"/>
        <v>0</v>
      </c>
      <c r="PXT160" s="358">
        <f t="shared" si="218"/>
        <v>0</v>
      </c>
      <c r="PXU160" s="358">
        <f t="shared" si="218"/>
        <v>0</v>
      </c>
      <c r="PXV160" s="358">
        <f t="shared" si="218"/>
        <v>0</v>
      </c>
      <c r="PXW160" s="358">
        <f t="shared" si="218"/>
        <v>0</v>
      </c>
      <c r="PXX160" s="358">
        <f t="shared" si="218"/>
        <v>0</v>
      </c>
      <c r="PXY160" s="358">
        <f t="shared" si="218"/>
        <v>0</v>
      </c>
      <c r="PXZ160" s="358">
        <f t="shared" ref="PXZ160:QAK160" si="219">PXZ145*$H$83</f>
        <v>0</v>
      </c>
      <c r="PYA160" s="358">
        <f t="shared" si="219"/>
        <v>0</v>
      </c>
      <c r="PYB160" s="358">
        <f t="shared" si="219"/>
        <v>0</v>
      </c>
      <c r="PYC160" s="358">
        <f t="shared" si="219"/>
        <v>0</v>
      </c>
      <c r="PYD160" s="358">
        <f t="shared" si="219"/>
        <v>0</v>
      </c>
      <c r="PYE160" s="358">
        <f t="shared" si="219"/>
        <v>0</v>
      </c>
      <c r="PYF160" s="358">
        <f t="shared" si="219"/>
        <v>0</v>
      </c>
      <c r="PYG160" s="358">
        <f t="shared" si="219"/>
        <v>0</v>
      </c>
      <c r="PYH160" s="358">
        <f t="shared" si="219"/>
        <v>0</v>
      </c>
      <c r="PYI160" s="358">
        <f t="shared" si="219"/>
        <v>0</v>
      </c>
      <c r="PYJ160" s="358">
        <f t="shared" si="219"/>
        <v>0</v>
      </c>
      <c r="PYK160" s="358">
        <f t="shared" si="219"/>
        <v>0</v>
      </c>
      <c r="PYL160" s="358">
        <f t="shared" si="219"/>
        <v>0</v>
      </c>
      <c r="PYM160" s="358">
        <f t="shared" si="219"/>
        <v>0</v>
      </c>
      <c r="PYN160" s="358">
        <f t="shared" si="219"/>
        <v>0</v>
      </c>
      <c r="PYO160" s="358">
        <f t="shared" si="219"/>
        <v>0</v>
      </c>
      <c r="PYP160" s="358">
        <f t="shared" si="219"/>
        <v>0</v>
      </c>
      <c r="PYQ160" s="358">
        <f t="shared" si="219"/>
        <v>0</v>
      </c>
      <c r="PYR160" s="358">
        <f t="shared" si="219"/>
        <v>0</v>
      </c>
      <c r="PYS160" s="358">
        <f t="shared" si="219"/>
        <v>0</v>
      </c>
      <c r="PYT160" s="358">
        <f t="shared" si="219"/>
        <v>0</v>
      </c>
      <c r="PYU160" s="358">
        <f t="shared" si="219"/>
        <v>0</v>
      </c>
      <c r="PYV160" s="358">
        <f t="shared" si="219"/>
        <v>0</v>
      </c>
      <c r="PYW160" s="358">
        <f t="shared" si="219"/>
        <v>0</v>
      </c>
      <c r="PYX160" s="358">
        <f t="shared" si="219"/>
        <v>0</v>
      </c>
      <c r="PYY160" s="358">
        <f t="shared" si="219"/>
        <v>0</v>
      </c>
      <c r="PYZ160" s="358">
        <f t="shared" si="219"/>
        <v>0</v>
      </c>
      <c r="PZA160" s="358">
        <f t="shared" si="219"/>
        <v>0</v>
      </c>
      <c r="PZB160" s="358">
        <f t="shared" si="219"/>
        <v>0</v>
      </c>
      <c r="PZC160" s="358">
        <f t="shared" si="219"/>
        <v>0</v>
      </c>
      <c r="PZD160" s="358">
        <f t="shared" si="219"/>
        <v>0</v>
      </c>
      <c r="PZE160" s="358">
        <f t="shared" si="219"/>
        <v>0</v>
      </c>
      <c r="PZF160" s="358">
        <f t="shared" si="219"/>
        <v>0</v>
      </c>
      <c r="PZG160" s="358">
        <f t="shared" si="219"/>
        <v>0</v>
      </c>
      <c r="PZH160" s="358">
        <f t="shared" si="219"/>
        <v>0</v>
      </c>
      <c r="PZI160" s="358">
        <f t="shared" si="219"/>
        <v>0</v>
      </c>
      <c r="PZJ160" s="358">
        <f t="shared" si="219"/>
        <v>0</v>
      </c>
      <c r="PZK160" s="358">
        <f t="shared" si="219"/>
        <v>0</v>
      </c>
      <c r="PZL160" s="358">
        <f t="shared" si="219"/>
        <v>0</v>
      </c>
      <c r="PZM160" s="358">
        <f t="shared" si="219"/>
        <v>0</v>
      </c>
      <c r="PZN160" s="358">
        <f t="shared" si="219"/>
        <v>0</v>
      </c>
      <c r="PZO160" s="358">
        <f t="shared" si="219"/>
        <v>0</v>
      </c>
      <c r="PZP160" s="358">
        <f t="shared" si="219"/>
        <v>0</v>
      </c>
      <c r="PZQ160" s="358">
        <f t="shared" si="219"/>
        <v>0</v>
      </c>
      <c r="PZR160" s="358">
        <f t="shared" si="219"/>
        <v>0</v>
      </c>
      <c r="PZS160" s="358">
        <f t="shared" si="219"/>
        <v>0</v>
      </c>
      <c r="PZT160" s="358">
        <f t="shared" si="219"/>
        <v>0</v>
      </c>
      <c r="PZU160" s="358">
        <f t="shared" si="219"/>
        <v>0</v>
      </c>
      <c r="PZV160" s="358">
        <f t="shared" si="219"/>
        <v>0</v>
      </c>
      <c r="PZW160" s="358">
        <f t="shared" si="219"/>
        <v>0</v>
      </c>
      <c r="PZX160" s="358">
        <f t="shared" si="219"/>
        <v>0</v>
      </c>
      <c r="PZY160" s="358">
        <f t="shared" si="219"/>
        <v>0</v>
      </c>
      <c r="PZZ160" s="358">
        <f t="shared" si="219"/>
        <v>0</v>
      </c>
      <c r="QAA160" s="358">
        <f t="shared" si="219"/>
        <v>0</v>
      </c>
      <c r="QAB160" s="358">
        <f t="shared" si="219"/>
        <v>0</v>
      </c>
      <c r="QAC160" s="358">
        <f t="shared" si="219"/>
        <v>0</v>
      </c>
      <c r="QAD160" s="358">
        <f t="shared" si="219"/>
        <v>0</v>
      </c>
      <c r="QAE160" s="358">
        <f t="shared" si="219"/>
        <v>0</v>
      </c>
      <c r="QAF160" s="358">
        <f t="shared" si="219"/>
        <v>0</v>
      </c>
      <c r="QAG160" s="358">
        <f t="shared" si="219"/>
        <v>0</v>
      </c>
      <c r="QAH160" s="358">
        <f t="shared" si="219"/>
        <v>0</v>
      </c>
      <c r="QAI160" s="358">
        <f t="shared" si="219"/>
        <v>0</v>
      </c>
      <c r="QAJ160" s="358">
        <f t="shared" si="219"/>
        <v>0</v>
      </c>
      <c r="QAK160" s="358">
        <f t="shared" si="219"/>
        <v>0</v>
      </c>
      <c r="QAL160" s="358">
        <f t="shared" ref="QAL160:QCW160" si="220">QAL145*$H$83</f>
        <v>0</v>
      </c>
      <c r="QAM160" s="358">
        <f t="shared" si="220"/>
        <v>0</v>
      </c>
      <c r="QAN160" s="358">
        <f t="shared" si="220"/>
        <v>0</v>
      </c>
      <c r="QAO160" s="358">
        <f t="shared" si="220"/>
        <v>0</v>
      </c>
      <c r="QAP160" s="358">
        <f t="shared" si="220"/>
        <v>0</v>
      </c>
      <c r="QAQ160" s="358">
        <f t="shared" si="220"/>
        <v>0</v>
      </c>
      <c r="QAR160" s="358">
        <f t="shared" si="220"/>
        <v>0</v>
      </c>
      <c r="QAS160" s="358">
        <f t="shared" si="220"/>
        <v>0</v>
      </c>
      <c r="QAT160" s="358">
        <f t="shared" si="220"/>
        <v>0</v>
      </c>
      <c r="QAU160" s="358">
        <f t="shared" si="220"/>
        <v>0</v>
      </c>
      <c r="QAV160" s="358">
        <f t="shared" si="220"/>
        <v>0</v>
      </c>
      <c r="QAW160" s="358">
        <f t="shared" si="220"/>
        <v>0</v>
      </c>
      <c r="QAX160" s="358">
        <f t="shared" si="220"/>
        <v>0</v>
      </c>
      <c r="QAY160" s="358">
        <f t="shared" si="220"/>
        <v>0</v>
      </c>
      <c r="QAZ160" s="358">
        <f t="shared" si="220"/>
        <v>0</v>
      </c>
      <c r="QBA160" s="358">
        <f t="shared" si="220"/>
        <v>0</v>
      </c>
      <c r="QBB160" s="358">
        <f t="shared" si="220"/>
        <v>0</v>
      </c>
      <c r="QBC160" s="358">
        <f t="shared" si="220"/>
        <v>0</v>
      </c>
      <c r="QBD160" s="358">
        <f t="shared" si="220"/>
        <v>0</v>
      </c>
      <c r="QBE160" s="358">
        <f t="shared" si="220"/>
        <v>0</v>
      </c>
      <c r="QBF160" s="358">
        <f t="shared" si="220"/>
        <v>0</v>
      </c>
      <c r="QBG160" s="358">
        <f t="shared" si="220"/>
        <v>0</v>
      </c>
      <c r="QBH160" s="358">
        <f t="shared" si="220"/>
        <v>0</v>
      </c>
      <c r="QBI160" s="358">
        <f t="shared" si="220"/>
        <v>0</v>
      </c>
      <c r="QBJ160" s="358">
        <f t="shared" si="220"/>
        <v>0</v>
      </c>
      <c r="QBK160" s="358">
        <f t="shared" si="220"/>
        <v>0</v>
      </c>
      <c r="QBL160" s="358">
        <f t="shared" si="220"/>
        <v>0</v>
      </c>
      <c r="QBM160" s="358">
        <f t="shared" si="220"/>
        <v>0</v>
      </c>
      <c r="QBN160" s="358">
        <f t="shared" si="220"/>
        <v>0</v>
      </c>
      <c r="QBO160" s="358">
        <f t="shared" si="220"/>
        <v>0</v>
      </c>
      <c r="QBP160" s="358">
        <f t="shared" si="220"/>
        <v>0</v>
      </c>
      <c r="QBQ160" s="358">
        <f t="shared" si="220"/>
        <v>0</v>
      </c>
      <c r="QBR160" s="358">
        <f t="shared" si="220"/>
        <v>0</v>
      </c>
      <c r="QBS160" s="358">
        <f t="shared" si="220"/>
        <v>0</v>
      </c>
      <c r="QBT160" s="358">
        <f t="shared" si="220"/>
        <v>0</v>
      </c>
      <c r="QBU160" s="358">
        <f t="shared" si="220"/>
        <v>0</v>
      </c>
      <c r="QBV160" s="358">
        <f t="shared" si="220"/>
        <v>0</v>
      </c>
      <c r="QBW160" s="358">
        <f t="shared" si="220"/>
        <v>0</v>
      </c>
      <c r="QBX160" s="358">
        <f t="shared" si="220"/>
        <v>0</v>
      </c>
      <c r="QBY160" s="358">
        <f t="shared" si="220"/>
        <v>0</v>
      </c>
      <c r="QBZ160" s="358">
        <f t="shared" si="220"/>
        <v>0</v>
      </c>
      <c r="QCA160" s="358">
        <f t="shared" si="220"/>
        <v>0</v>
      </c>
      <c r="QCB160" s="358">
        <f t="shared" si="220"/>
        <v>0</v>
      </c>
      <c r="QCC160" s="358">
        <f t="shared" si="220"/>
        <v>0</v>
      </c>
      <c r="QCD160" s="358">
        <f t="shared" si="220"/>
        <v>0</v>
      </c>
      <c r="QCE160" s="358">
        <f t="shared" si="220"/>
        <v>0</v>
      </c>
      <c r="QCF160" s="358">
        <f t="shared" si="220"/>
        <v>0</v>
      </c>
      <c r="QCG160" s="358">
        <f t="shared" si="220"/>
        <v>0</v>
      </c>
      <c r="QCH160" s="358">
        <f t="shared" si="220"/>
        <v>0</v>
      </c>
      <c r="QCI160" s="358">
        <f t="shared" si="220"/>
        <v>0</v>
      </c>
      <c r="QCJ160" s="358">
        <f t="shared" si="220"/>
        <v>0</v>
      </c>
      <c r="QCK160" s="358">
        <f t="shared" si="220"/>
        <v>0</v>
      </c>
      <c r="QCL160" s="358">
        <f t="shared" si="220"/>
        <v>0</v>
      </c>
      <c r="QCM160" s="358">
        <f t="shared" si="220"/>
        <v>0</v>
      </c>
      <c r="QCN160" s="358">
        <f t="shared" si="220"/>
        <v>0</v>
      </c>
      <c r="QCO160" s="358">
        <f t="shared" si="220"/>
        <v>0</v>
      </c>
      <c r="QCP160" s="358">
        <f t="shared" si="220"/>
        <v>0</v>
      </c>
      <c r="QCQ160" s="358">
        <f t="shared" si="220"/>
        <v>0</v>
      </c>
      <c r="QCR160" s="358">
        <f t="shared" si="220"/>
        <v>0</v>
      </c>
      <c r="QCS160" s="358">
        <f t="shared" si="220"/>
        <v>0</v>
      </c>
      <c r="QCT160" s="358">
        <f t="shared" si="220"/>
        <v>0</v>
      </c>
      <c r="QCU160" s="358">
        <f t="shared" si="220"/>
        <v>0</v>
      </c>
      <c r="QCV160" s="358">
        <f t="shared" si="220"/>
        <v>0</v>
      </c>
      <c r="QCW160" s="358">
        <f t="shared" si="220"/>
        <v>0</v>
      </c>
      <c r="QCX160" s="358">
        <f t="shared" ref="QCX160:QFI160" si="221">QCX145*$H$83</f>
        <v>0</v>
      </c>
      <c r="QCY160" s="358">
        <f t="shared" si="221"/>
        <v>0</v>
      </c>
      <c r="QCZ160" s="358">
        <f t="shared" si="221"/>
        <v>0</v>
      </c>
      <c r="QDA160" s="358">
        <f t="shared" si="221"/>
        <v>0</v>
      </c>
      <c r="QDB160" s="358">
        <f t="shared" si="221"/>
        <v>0</v>
      </c>
      <c r="QDC160" s="358">
        <f t="shared" si="221"/>
        <v>0</v>
      </c>
      <c r="QDD160" s="358">
        <f t="shared" si="221"/>
        <v>0</v>
      </c>
      <c r="QDE160" s="358">
        <f t="shared" si="221"/>
        <v>0</v>
      </c>
      <c r="QDF160" s="358">
        <f t="shared" si="221"/>
        <v>0</v>
      </c>
      <c r="QDG160" s="358">
        <f t="shared" si="221"/>
        <v>0</v>
      </c>
      <c r="QDH160" s="358">
        <f t="shared" si="221"/>
        <v>0</v>
      </c>
      <c r="QDI160" s="358">
        <f t="shared" si="221"/>
        <v>0</v>
      </c>
      <c r="QDJ160" s="358">
        <f t="shared" si="221"/>
        <v>0</v>
      </c>
      <c r="QDK160" s="358">
        <f t="shared" si="221"/>
        <v>0</v>
      </c>
      <c r="QDL160" s="358">
        <f t="shared" si="221"/>
        <v>0</v>
      </c>
      <c r="QDM160" s="358">
        <f t="shared" si="221"/>
        <v>0</v>
      </c>
      <c r="QDN160" s="358">
        <f t="shared" si="221"/>
        <v>0</v>
      </c>
      <c r="QDO160" s="358">
        <f t="shared" si="221"/>
        <v>0</v>
      </c>
      <c r="QDP160" s="358">
        <f t="shared" si="221"/>
        <v>0</v>
      </c>
      <c r="QDQ160" s="358">
        <f t="shared" si="221"/>
        <v>0</v>
      </c>
      <c r="QDR160" s="358">
        <f t="shared" si="221"/>
        <v>0</v>
      </c>
      <c r="QDS160" s="358">
        <f t="shared" si="221"/>
        <v>0</v>
      </c>
      <c r="QDT160" s="358">
        <f t="shared" si="221"/>
        <v>0</v>
      </c>
      <c r="QDU160" s="358">
        <f t="shared" si="221"/>
        <v>0</v>
      </c>
      <c r="QDV160" s="358">
        <f t="shared" si="221"/>
        <v>0</v>
      </c>
      <c r="QDW160" s="358">
        <f t="shared" si="221"/>
        <v>0</v>
      </c>
      <c r="QDX160" s="358">
        <f t="shared" si="221"/>
        <v>0</v>
      </c>
      <c r="QDY160" s="358">
        <f t="shared" si="221"/>
        <v>0</v>
      </c>
      <c r="QDZ160" s="358">
        <f t="shared" si="221"/>
        <v>0</v>
      </c>
      <c r="QEA160" s="358">
        <f t="shared" si="221"/>
        <v>0</v>
      </c>
      <c r="QEB160" s="358">
        <f t="shared" si="221"/>
        <v>0</v>
      </c>
      <c r="QEC160" s="358">
        <f t="shared" si="221"/>
        <v>0</v>
      </c>
      <c r="QED160" s="358">
        <f t="shared" si="221"/>
        <v>0</v>
      </c>
      <c r="QEE160" s="358">
        <f t="shared" si="221"/>
        <v>0</v>
      </c>
      <c r="QEF160" s="358">
        <f t="shared" si="221"/>
        <v>0</v>
      </c>
      <c r="QEG160" s="358">
        <f t="shared" si="221"/>
        <v>0</v>
      </c>
      <c r="QEH160" s="358">
        <f t="shared" si="221"/>
        <v>0</v>
      </c>
      <c r="QEI160" s="358">
        <f t="shared" si="221"/>
        <v>0</v>
      </c>
      <c r="QEJ160" s="358">
        <f t="shared" si="221"/>
        <v>0</v>
      </c>
      <c r="QEK160" s="358">
        <f t="shared" si="221"/>
        <v>0</v>
      </c>
      <c r="QEL160" s="358">
        <f t="shared" si="221"/>
        <v>0</v>
      </c>
      <c r="QEM160" s="358">
        <f t="shared" si="221"/>
        <v>0</v>
      </c>
      <c r="QEN160" s="358">
        <f t="shared" si="221"/>
        <v>0</v>
      </c>
      <c r="QEO160" s="358">
        <f t="shared" si="221"/>
        <v>0</v>
      </c>
      <c r="QEP160" s="358">
        <f t="shared" si="221"/>
        <v>0</v>
      </c>
      <c r="QEQ160" s="358">
        <f t="shared" si="221"/>
        <v>0</v>
      </c>
      <c r="QER160" s="358">
        <f t="shared" si="221"/>
        <v>0</v>
      </c>
      <c r="QES160" s="358">
        <f t="shared" si="221"/>
        <v>0</v>
      </c>
      <c r="QET160" s="358">
        <f t="shared" si="221"/>
        <v>0</v>
      </c>
      <c r="QEU160" s="358">
        <f t="shared" si="221"/>
        <v>0</v>
      </c>
      <c r="QEV160" s="358">
        <f t="shared" si="221"/>
        <v>0</v>
      </c>
      <c r="QEW160" s="358">
        <f t="shared" si="221"/>
        <v>0</v>
      </c>
      <c r="QEX160" s="358">
        <f t="shared" si="221"/>
        <v>0</v>
      </c>
      <c r="QEY160" s="358">
        <f t="shared" si="221"/>
        <v>0</v>
      </c>
      <c r="QEZ160" s="358">
        <f t="shared" si="221"/>
        <v>0</v>
      </c>
      <c r="QFA160" s="358">
        <f t="shared" si="221"/>
        <v>0</v>
      </c>
      <c r="QFB160" s="358">
        <f t="shared" si="221"/>
        <v>0</v>
      </c>
      <c r="QFC160" s="358">
        <f t="shared" si="221"/>
        <v>0</v>
      </c>
      <c r="QFD160" s="358">
        <f t="shared" si="221"/>
        <v>0</v>
      </c>
      <c r="QFE160" s="358">
        <f t="shared" si="221"/>
        <v>0</v>
      </c>
      <c r="QFF160" s="358">
        <f t="shared" si="221"/>
        <v>0</v>
      </c>
      <c r="QFG160" s="358">
        <f t="shared" si="221"/>
        <v>0</v>
      </c>
      <c r="QFH160" s="358">
        <f t="shared" si="221"/>
        <v>0</v>
      </c>
      <c r="QFI160" s="358">
        <f t="shared" si="221"/>
        <v>0</v>
      </c>
      <c r="QFJ160" s="358">
        <f t="shared" ref="QFJ160:QHU160" si="222">QFJ145*$H$83</f>
        <v>0</v>
      </c>
      <c r="QFK160" s="358">
        <f t="shared" si="222"/>
        <v>0</v>
      </c>
      <c r="QFL160" s="358">
        <f t="shared" si="222"/>
        <v>0</v>
      </c>
      <c r="QFM160" s="358">
        <f t="shared" si="222"/>
        <v>0</v>
      </c>
      <c r="QFN160" s="358">
        <f t="shared" si="222"/>
        <v>0</v>
      </c>
      <c r="QFO160" s="358">
        <f t="shared" si="222"/>
        <v>0</v>
      </c>
      <c r="QFP160" s="358">
        <f t="shared" si="222"/>
        <v>0</v>
      </c>
      <c r="QFQ160" s="358">
        <f t="shared" si="222"/>
        <v>0</v>
      </c>
      <c r="QFR160" s="358">
        <f t="shared" si="222"/>
        <v>0</v>
      </c>
      <c r="QFS160" s="358">
        <f t="shared" si="222"/>
        <v>0</v>
      </c>
      <c r="QFT160" s="358">
        <f t="shared" si="222"/>
        <v>0</v>
      </c>
      <c r="QFU160" s="358">
        <f t="shared" si="222"/>
        <v>0</v>
      </c>
      <c r="QFV160" s="358">
        <f t="shared" si="222"/>
        <v>0</v>
      </c>
      <c r="QFW160" s="358">
        <f t="shared" si="222"/>
        <v>0</v>
      </c>
      <c r="QFX160" s="358">
        <f t="shared" si="222"/>
        <v>0</v>
      </c>
      <c r="QFY160" s="358">
        <f t="shared" si="222"/>
        <v>0</v>
      </c>
      <c r="QFZ160" s="358">
        <f t="shared" si="222"/>
        <v>0</v>
      </c>
      <c r="QGA160" s="358">
        <f t="shared" si="222"/>
        <v>0</v>
      </c>
      <c r="QGB160" s="358">
        <f t="shared" si="222"/>
        <v>0</v>
      </c>
      <c r="QGC160" s="358">
        <f t="shared" si="222"/>
        <v>0</v>
      </c>
      <c r="QGD160" s="358">
        <f t="shared" si="222"/>
        <v>0</v>
      </c>
      <c r="QGE160" s="358">
        <f t="shared" si="222"/>
        <v>0</v>
      </c>
      <c r="QGF160" s="358">
        <f t="shared" si="222"/>
        <v>0</v>
      </c>
      <c r="QGG160" s="358">
        <f t="shared" si="222"/>
        <v>0</v>
      </c>
      <c r="QGH160" s="358">
        <f t="shared" si="222"/>
        <v>0</v>
      </c>
      <c r="QGI160" s="358">
        <f t="shared" si="222"/>
        <v>0</v>
      </c>
      <c r="QGJ160" s="358">
        <f t="shared" si="222"/>
        <v>0</v>
      </c>
      <c r="QGK160" s="358">
        <f t="shared" si="222"/>
        <v>0</v>
      </c>
      <c r="QGL160" s="358">
        <f t="shared" si="222"/>
        <v>0</v>
      </c>
      <c r="QGM160" s="358">
        <f t="shared" si="222"/>
        <v>0</v>
      </c>
      <c r="QGN160" s="358">
        <f t="shared" si="222"/>
        <v>0</v>
      </c>
      <c r="QGO160" s="358">
        <f t="shared" si="222"/>
        <v>0</v>
      </c>
      <c r="QGP160" s="358">
        <f t="shared" si="222"/>
        <v>0</v>
      </c>
      <c r="QGQ160" s="358">
        <f t="shared" si="222"/>
        <v>0</v>
      </c>
      <c r="QGR160" s="358">
        <f t="shared" si="222"/>
        <v>0</v>
      </c>
      <c r="QGS160" s="358">
        <f t="shared" si="222"/>
        <v>0</v>
      </c>
      <c r="QGT160" s="358">
        <f t="shared" si="222"/>
        <v>0</v>
      </c>
      <c r="QGU160" s="358">
        <f t="shared" si="222"/>
        <v>0</v>
      </c>
      <c r="QGV160" s="358">
        <f t="shared" si="222"/>
        <v>0</v>
      </c>
      <c r="QGW160" s="358">
        <f t="shared" si="222"/>
        <v>0</v>
      </c>
      <c r="QGX160" s="358">
        <f t="shared" si="222"/>
        <v>0</v>
      </c>
      <c r="QGY160" s="358">
        <f t="shared" si="222"/>
        <v>0</v>
      </c>
      <c r="QGZ160" s="358">
        <f t="shared" si="222"/>
        <v>0</v>
      </c>
      <c r="QHA160" s="358">
        <f t="shared" si="222"/>
        <v>0</v>
      </c>
      <c r="QHB160" s="358">
        <f t="shared" si="222"/>
        <v>0</v>
      </c>
      <c r="QHC160" s="358">
        <f t="shared" si="222"/>
        <v>0</v>
      </c>
      <c r="QHD160" s="358">
        <f t="shared" si="222"/>
        <v>0</v>
      </c>
      <c r="QHE160" s="358">
        <f t="shared" si="222"/>
        <v>0</v>
      </c>
      <c r="QHF160" s="358">
        <f t="shared" si="222"/>
        <v>0</v>
      </c>
      <c r="QHG160" s="358">
        <f t="shared" si="222"/>
        <v>0</v>
      </c>
      <c r="QHH160" s="358">
        <f t="shared" si="222"/>
        <v>0</v>
      </c>
      <c r="QHI160" s="358">
        <f t="shared" si="222"/>
        <v>0</v>
      </c>
      <c r="QHJ160" s="358">
        <f t="shared" si="222"/>
        <v>0</v>
      </c>
      <c r="QHK160" s="358">
        <f t="shared" si="222"/>
        <v>0</v>
      </c>
      <c r="QHL160" s="358">
        <f t="shared" si="222"/>
        <v>0</v>
      </c>
      <c r="QHM160" s="358">
        <f t="shared" si="222"/>
        <v>0</v>
      </c>
      <c r="QHN160" s="358">
        <f t="shared" si="222"/>
        <v>0</v>
      </c>
      <c r="QHO160" s="358">
        <f t="shared" si="222"/>
        <v>0</v>
      </c>
      <c r="QHP160" s="358">
        <f t="shared" si="222"/>
        <v>0</v>
      </c>
      <c r="QHQ160" s="358">
        <f t="shared" si="222"/>
        <v>0</v>
      </c>
      <c r="QHR160" s="358">
        <f t="shared" si="222"/>
        <v>0</v>
      </c>
      <c r="QHS160" s="358">
        <f t="shared" si="222"/>
        <v>0</v>
      </c>
      <c r="QHT160" s="358">
        <f t="shared" si="222"/>
        <v>0</v>
      </c>
      <c r="QHU160" s="358">
        <f t="shared" si="222"/>
        <v>0</v>
      </c>
      <c r="QHV160" s="358">
        <f t="shared" ref="QHV160:QKG160" si="223">QHV145*$H$83</f>
        <v>0</v>
      </c>
      <c r="QHW160" s="358">
        <f t="shared" si="223"/>
        <v>0</v>
      </c>
      <c r="QHX160" s="358">
        <f t="shared" si="223"/>
        <v>0</v>
      </c>
      <c r="QHY160" s="358">
        <f t="shared" si="223"/>
        <v>0</v>
      </c>
      <c r="QHZ160" s="358">
        <f t="shared" si="223"/>
        <v>0</v>
      </c>
      <c r="QIA160" s="358">
        <f t="shared" si="223"/>
        <v>0</v>
      </c>
      <c r="QIB160" s="358">
        <f t="shared" si="223"/>
        <v>0</v>
      </c>
      <c r="QIC160" s="358">
        <f t="shared" si="223"/>
        <v>0</v>
      </c>
      <c r="QID160" s="358">
        <f t="shared" si="223"/>
        <v>0</v>
      </c>
      <c r="QIE160" s="358">
        <f t="shared" si="223"/>
        <v>0</v>
      </c>
      <c r="QIF160" s="358">
        <f t="shared" si="223"/>
        <v>0</v>
      </c>
      <c r="QIG160" s="358">
        <f t="shared" si="223"/>
        <v>0</v>
      </c>
      <c r="QIH160" s="358">
        <f t="shared" si="223"/>
        <v>0</v>
      </c>
      <c r="QII160" s="358">
        <f t="shared" si="223"/>
        <v>0</v>
      </c>
      <c r="QIJ160" s="358">
        <f t="shared" si="223"/>
        <v>0</v>
      </c>
      <c r="QIK160" s="358">
        <f t="shared" si="223"/>
        <v>0</v>
      </c>
      <c r="QIL160" s="358">
        <f t="shared" si="223"/>
        <v>0</v>
      </c>
      <c r="QIM160" s="358">
        <f t="shared" si="223"/>
        <v>0</v>
      </c>
      <c r="QIN160" s="358">
        <f t="shared" si="223"/>
        <v>0</v>
      </c>
      <c r="QIO160" s="358">
        <f t="shared" si="223"/>
        <v>0</v>
      </c>
      <c r="QIP160" s="358">
        <f t="shared" si="223"/>
        <v>0</v>
      </c>
      <c r="QIQ160" s="358">
        <f t="shared" si="223"/>
        <v>0</v>
      </c>
      <c r="QIR160" s="358">
        <f t="shared" si="223"/>
        <v>0</v>
      </c>
      <c r="QIS160" s="358">
        <f t="shared" si="223"/>
        <v>0</v>
      </c>
      <c r="QIT160" s="358">
        <f t="shared" si="223"/>
        <v>0</v>
      </c>
      <c r="QIU160" s="358">
        <f t="shared" si="223"/>
        <v>0</v>
      </c>
      <c r="QIV160" s="358">
        <f t="shared" si="223"/>
        <v>0</v>
      </c>
      <c r="QIW160" s="358">
        <f t="shared" si="223"/>
        <v>0</v>
      </c>
      <c r="QIX160" s="358">
        <f t="shared" si="223"/>
        <v>0</v>
      </c>
      <c r="QIY160" s="358">
        <f t="shared" si="223"/>
        <v>0</v>
      </c>
      <c r="QIZ160" s="358">
        <f t="shared" si="223"/>
        <v>0</v>
      </c>
      <c r="QJA160" s="358">
        <f t="shared" si="223"/>
        <v>0</v>
      </c>
      <c r="QJB160" s="358">
        <f t="shared" si="223"/>
        <v>0</v>
      </c>
      <c r="QJC160" s="358">
        <f t="shared" si="223"/>
        <v>0</v>
      </c>
      <c r="QJD160" s="358">
        <f t="shared" si="223"/>
        <v>0</v>
      </c>
      <c r="QJE160" s="358">
        <f t="shared" si="223"/>
        <v>0</v>
      </c>
      <c r="QJF160" s="358">
        <f t="shared" si="223"/>
        <v>0</v>
      </c>
      <c r="QJG160" s="358">
        <f t="shared" si="223"/>
        <v>0</v>
      </c>
      <c r="QJH160" s="358">
        <f t="shared" si="223"/>
        <v>0</v>
      </c>
      <c r="QJI160" s="358">
        <f t="shared" si="223"/>
        <v>0</v>
      </c>
      <c r="QJJ160" s="358">
        <f t="shared" si="223"/>
        <v>0</v>
      </c>
      <c r="QJK160" s="358">
        <f t="shared" si="223"/>
        <v>0</v>
      </c>
      <c r="QJL160" s="358">
        <f t="shared" si="223"/>
        <v>0</v>
      </c>
      <c r="QJM160" s="358">
        <f t="shared" si="223"/>
        <v>0</v>
      </c>
      <c r="QJN160" s="358">
        <f t="shared" si="223"/>
        <v>0</v>
      </c>
      <c r="QJO160" s="358">
        <f t="shared" si="223"/>
        <v>0</v>
      </c>
      <c r="QJP160" s="358">
        <f t="shared" si="223"/>
        <v>0</v>
      </c>
      <c r="QJQ160" s="358">
        <f t="shared" si="223"/>
        <v>0</v>
      </c>
      <c r="QJR160" s="358">
        <f t="shared" si="223"/>
        <v>0</v>
      </c>
      <c r="QJS160" s="358">
        <f t="shared" si="223"/>
        <v>0</v>
      </c>
      <c r="QJT160" s="358">
        <f t="shared" si="223"/>
        <v>0</v>
      </c>
      <c r="QJU160" s="358">
        <f t="shared" si="223"/>
        <v>0</v>
      </c>
      <c r="QJV160" s="358">
        <f t="shared" si="223"/>
        <v>0</v>
      </c>
      <c r="QJW160" s="358">
        <f t="shared" si="223"/>
        <v>0</v>
      </c>
      <c r="QJX160" s="358">
        <f t="shared" si="223"/>
        <v>0</v>
      </c>
      <c r="QJY160" s="358">
        <f t="shared" si="223"/>
        <v>0</v>
      </c>
      <c r="QJZ160" s="358">
        <f t="shared" si="223"/>
        <v>0</v>
      </c>
      <c r="QKA160" s="358">
        <f t="shared" si="223"/>
        <v>0</v>
      </c>
      <c r="QKB160" s="358">
        <f t="shared" si="223"/>
        <v>0</v>
      </c>
      <c r="QKC160" s="358">
        <f t="shared" si="223"/>
        <v>0</v>
      </c>
      <c r="QKD160" s="358">
        <f t="shared" si="223"/>
        <v>0</v>
      </c>
      <c r="QKE160" s="358">
        <f t="shared" si="223"/>
        <v>0</v>
      </c>
      <c r="QKF160" s="358">
        <f t="shared" si="223"/>
        <v>0</v>
      </c>
      <c r="QKG160" s="358">
        <f t="shared" si="223"/>
        <v>0</v>
      </c>
      <c r="QKH160" s="358">
        <f t="shared" ref="QKH160:QMS160" si="224">QKH145*$H$83</f>
        <v>0</v>
      </c>
      <c r="QKI160" s="358">
        <f t="shared" si="224"/>
        <v>0</v>
      </c>
      <c r="QKJ160" s="358">
        <f t="shared" si="224"/>
        <v>0</v>
      </c>
      <c r="QKK160" s="358">
        <f t="shared" si="224"/>
        <v>0</v>
      </c>
      <c r="QKL160" s="358">
        <f t="shared" si="224"/>
        <v>0</v>
      </c>
      <c r="QKM160" s="358">
        <f t="shared" si="224"/>
        <v>0</v>
      </c>
      <c r="QKN160" s="358">
        <f t="shared" si="224"/>
        <v>0</v>
      </c>
      <c r="QKO160" s="358">
        <f t="shared" si="224"/>
        <v>0</v>
      </c>
      <c r="QKP160" s="358">
        <f t="shared" si="224"/>
        <v>0</v>
      </c>
      <c r="QKQ160" s="358">
        <f t="shared" si="224"/>
        <v>0</v>
      </c>
      <c r="QKR160" s="358">
        <f t="shared" si="224"/>
        <v>0</v>
      </c>
      <c r="QKS160" s="358">
        <f t="shared" si="224"/>
        <v>0</v>
      </c>
      <c r="QKT160" s="358">
        <f t="shared" si="224"/>
        <v>0</v>
      </c>
      <c r="QKU160" s="358">
        <f t="shared" si="224"/>
        <v>0</v>
      </c>
      <c r="QKV160" s="358">
        <f t="shared" si="224"/>
        <v>0</v>
      </c>
      <c r="QKW160" s="358">
        <f t="shared" si="224"/>
        <v>0</v>
      </c>
      <c r="QKX160" s="358">
        <f t="shared" si="224"/>
        <v>0</v>
      </c>
      <c r="QKY160" s="358">
        <f t="shared" si="224"/>
        <v>0</v>
      </c>
      <c r="QKZ160" s="358">
        <f t="shared" si="224"/>
        <v>0</v>
      </c>
      <c r="QLA160" s="358">
        <f t="shared" si="224"/>
        <v>0</v>
      </c>
      <c r="QLB160" s="358">
        <f t="shared" si="224"/>
        <v>0</v>
      </c>
      <c r="QLC160" s="358">
        <f t="shared" si="224"/>
        <v>0</v>
      </c>
      <c r="QLD160" s="358">
        <f t="shared" si="224"/>
        <v>0</v>
      </c>
      <c r="QLE160" s="358">
        <f t="shared" si="224"/>
        <v>0</v>
      </c>
      <c r="QLF160" s="358">
        <f t="shared" si="224"/>
        <v>0</v>
      </c>
      <c r="QLG160" s="358">
        <f t="shared" si="224"/>
        <v>0</v>
      </c>
      <c r="QLH160" s="358">
        <f t="shared" si="224"/>
        <v>0</v>
      </c>
      <c r="QLI160" s="358">
        <f t="shared" si="224"/>
        <v>0</v>
      </c>
      <c r="QLJ160" s="358">
        <f t="shared" si="224"/>
        <v>0</v>
      </c>
      <c r="QLK160" s="358">
        <f t="shared" si="224"/>
        <v>0</v>
      </c>
      <c r="QLL160" s="358">
        <f t="shared" si="224"/>
        <v>0</v>
      </c>
      <c r="QLM160" s="358">
        <f t="shared" si="224"/>
        <v>0</v>
      </c>
      <c r="QLN160" s="358">
        <f t="shared" si="224"/>
        <v>0</v>
      </c>
      <c r="QLO160" s="358">
        <f t="shared" si="224"/>
        <v>0</v>
      </c>
      <c r="QLP160" s="358">
        <f t="shared" si="224"/>
        <v>0</v>
      </c>
      <c r="QLQ160" s="358">
        <f t="shared" si="224"/>
        <v>0</v>
      </c>
      <c r="QLR160" s="358">
        <f t="shared" si="224"/>
        <v>0</v>
      </c>
      <c r="QLS160" s="358">
        <f t="shared" si="224"/>
        <v>0</v>
      </c>
      <c r="QLT160" s="358">
        <f t="shared" si="224"/>
        <v>0</v>
      </c>
      <c r="QLU160" s="358">
        <f t="shared" si="224"/>
        <v>0</v>
      </c>
      <c r="QLV160" s="358">
        <f t="shared" si="224"/>
        <v>0</v>
      </c>
      <c r="QLW160" s="358">
        <f t="shared" si="224"/>
        <v>0</v>
      </c>
      <c r="QLX160" s="358">
        <f t="shared" si="224"/>
        <v>0</v>
      </c>
      <c r="QLY160" s="358">
        <f t="shared" si="224"/>
        <v>0</v>
      </c>
      <c r="QLZ160" s="358">
        <f t="shared" si="224"/>
        <v>0</v>
      </c>
      <c r="QMA160" s="358">
        <f t="shared" si="224"/>
        <v>0</v>
      </c>
      <c r="QMB160" s="358">
        <f t="shared" si="224"/>
        <v>0</v>
      </c>
      <c r="QMC160" s="358">
        <f t="shared" si="224"/>
        <v>0</v>
      </c>
      <c r="QMD160" s="358">
        <f t="shared" si="224"/>
        <v>0</v>
      </c>
      <c r="QME160" s="358">
        <f t="shared" si="224"/>
        <v>0</v>
      </c>
      <c r="QMF160" s="358">
        <f t="shared" si="224"/>
        <v>0</v>
      </c>
      <c r="QMG160" s="358">
        <f t="shared" si="224"/>
        <v>0</v>
      </c>
      <c r="QMH160" s="358">
        <f t="shared" si="224"/>
        <v>0</v>
      </c>
      <c r="QMI160" s="358">
        <f t="shared" si="224"/>
        <v>0</v>
      </c>
      <c r="QMJ160" s="358">
        <f t="shared" si="224"/>
        <v>0</v>
      </c>
      <c r="QMK160" s="358">
        <f t="shared" si="224"/>
        <v>0</v>
      </c>
      <c r="QML160" s="358">
        <f t="shared" si="224"/>
        <v>0</v>
      </c>
      <c r="QMM160" s="358">
        <f t="shared" si="224"/>
        <v>0</v>
      </c>
      <c r="QMN160" s="358">
        <f t="shared" si="224"/>
        <v>0</v>
      </c>
      <c r="QMO160" s="358">
        <f t="shared" si="224"/>
        <v>0</v>
      </c>
      <c r="QMP160" s="358">
        <f t="shared" si="224"/>
        <v>0</v>
      </c>
      <c r="QMQ160" s="358">
        <f t="shared" si="224"/>
        <v>0</v>
      </c>
      <c r="QMR160" s="358">
        <f t="shared" si="224"/>
        <v>0</v>
      </c>
      <c r="QMS160" s="358">
        <f t="shared" si="224"/>
        <v>0</v>
      </c>
      <c r="QMT160" s="358">
        <f t="shared" ref="QMT160:QPE160" si="225">QMT145*$H$83</f>
        <v>0</v>
      </c>
      <c r="QMU160" s="358">
        <f t="shared" si="225"/>
        <v>0</v>
      </c>
      <c r="QMV160" s="358">
        <f t="shared" si="225"/>
        <v>0</v>
      </c>
      <c r="QMW160" s="358">
        <f t="shared" si="225"/>
        <v>0</v>
      </c>
      <c r="QMX160" s="358">
        <f t="shared" si="225"/>
        <v>0</v>
      </c>
      <c r="QMY160" s="358">
        <f t="shared" si="225"/>
        <v>0</v>
      </c>
      <c r="QMZ160" s="358">
        <f t="shared" si="225"/>
        <v>0</v>
      </c>
      <c r="QNA160" s="358">
        <f t="shared" si="225"/>
        <v>0</v>
      </c>
      <c r="QNB160" s="358">
        <f t="shared" si="225"/>
        <v>0</v>
      </c>
      <c r="QNC160" s="358">
        <f t="shared" si="225"/>
        <v>0</v>
      </c>
      <c r="QND160" s="358">
        <f t="shared" si="225"/>
        <v>0</v>
      </c>
      <c r="QNE160" s="358">
        <f t="shared" si="225"/>
        <v>0</v>
      </c>
      <c r="QNF160" s="358">
        <f t="shared" si="225"/>
        <v>0</v>
      </c>
      <c r="QNG160" s="358">
        <f t="shared" si="225"/>
        <v>0</v>
      </c>
      <c r="QNH160" s="358">
        <f t="shared" si="225"/>
        <v>0</v>
      </c>
      <c r="QNI160" s="358">
        <f t="shared" si="225"/>
        <v>0</v>
      </c>
      <c r="QNJ160" s="358">
        <f t="shared" si="225"/>
        <v>0</v>
      </c>
      <c r="QNK160" s="358">
        <f t="shared" si="225"/>
        <v>0</v>
      </c>
      <c r="QNL160" s="358">
        <f t="shared" si="225"/>
        <v>0</v>
      </c>
      <c r="QNM160" s="358">
        <f t="shared" si="225"/>
        <v>0</v>
      </c>
      <c r="QNN160" s="358">
        <f t="shared" si="225"/>
        <v>0</v>
      </c>
      <c r="QNO160" s="358">
        <f t="shared" si="225"/>
        <v>0</v>
      </c>
      <c r="QNP160" s="358">
        <f t="shared" si="225"/>
        <v>0</v>
      </c>
      <c r="QNQ160" s="358">
        <f t="shared" si="225"/>
        <v>0</v>
      </c>
      <c r="QNR160" s="358">
        <f t="shared" si="225"/>
        <v>0</v>
      </c>
      <c r="QNS160" s="358">
        <f t="shared" si="225"/>
        <v>0</v>
      </c>
      <c r="QNT160" s="358">
        <f t="shared" si="225"/>
        <v>0</v>
      </c>
      <c r="QNU160" s="358">
        <f t="shared" si="225"/>
        <v>0</v>
      </c>
      <c r="QNV160" s="358">
        <f t="shared" si="225"/>
        <v>0</v>
      </c>
      <c r="QNW160" s="358">
        <f t="shared" si="225"/>
        <v>0</v>
      </c>
      <c r="QNX160" s="358">
        <f t="shared" si="225"/>
        <v>0</v>
      </c>
      <c r="QNY160" s="358">
        <f t="shared" si="225"/>
        <v>0</v>
      </c>
      <c r="QNZ160" s="358">
        <f t="shared" si="225"/>
        <v>0</v>
      </c>
      <c r="QOA160" s="358">
        <f t="shared" si="225"/>
        <v>0</v>
      </c>
      <c r="QOB160" s="358">
        <f t="shared" si="225"/>
        <v>0</v>
      </c>
      <c r="QOC160" s="358">
        <f t="shared" si="225"/>
        <v>0</v>
      </c>
      <c r="QOD160" s="358">
        <f t="shared" si="225"/>
        <v>0</v>
      </c>
      <c r="QOE160" s="358">
        <f t="shared" si="225"/>
        <v>0</v>
      </c>
      <c r="QOF160" s="358">
        <f t="shared" si="225"/>
        <v>0</v>
      </c>
      <c r="QOG160" s="358">
        <f t="shared" si="225"/>
        <v>0</v>
      </c>
      <c r="QOH160" s="358">
        <f t="shared" si="225"/>
        <v>0</v>
      </c>
      <c r="QOI160" s="358">
        <f t="shared" si="225"/>
        <v>0</v>
      </c>
      <c r="QOJ160" s="358">
        <f t="shared" si="225"/>
        <v>0</v>
      </c>
      <c r="QOK160" s="358">
        <f t="shared" si="225"/>
        <v>0</v>
      </c>
      <c r="QOL160" s="358">
        <f t="shared" si="225"/>
        <v>0</v>
      </c>
      <c r="QOM160" s="358">
        <f t="shared" si="225"/>
        <v>0</v>
      </c>
      <c r="QON160" s="358">
        <f t="shared" si="225"/>
        <v>0</v>
      </c>
      <c r="QOO160" s="358">
        <f t="shared" si="225"/>
        <v>0</v>
      </c>
      <c r="QOP160" s="358">
        <f t="shared" si="225"/>
        <v>0</v>
      </c>
      <c r="QOQ160" s="358">
        <f t="shared" si="225"/>
        <v>0</v>
      </c>
      <c r="QOR160" s="358">
        <f t="shared" si="225"/>
        <v>0</v>
      </c>
      <c r="QOS160" s="358">
        <f t="shared" si="225"/>
        <v>0</v>
      </c>
      <c r="QOT160" s="358">
        <f t="shared" si="225"/>
        <v>0</v>
      </c>
      <c r="QOU160" s="358">
        <f t="shared" si="225"/>
        <v>0</v>
      </c>
      <c r="QOV160" s="358">
        <f t="shared" si="225"/>
        <v>0</v>
      </c>
      <c r="QOW160" s="358">
        <f t="shared" si="225"/>
        <v>0</v>
      </c>
      <c r="QOX160" s="358">
        <f t="shared" si="225"/>
        <v>0</v>
      </c>
      <c r="QOY160" s="358">
        <f t="shared" si="225"/>
        <v>0</v>
      </c>
      <c r="QOZ160" s="358">
        <f t="shared" si="225"/>
        <v>0</v>
      </c>
      <c r="QPA160" s="358">
        <f t="shared" si="225"/>
        <v>0</v>
      </c>
      <c r="QPB160" s="358">
        <f t="shared" si="225"/>
        <v>0</v>
      </c>
      <c r="QPC160" s="358">
        <f t="shared" si="225"/>
        <v>0</v>
      </c>
      <c r="QPD160" s="358">
        <f t="shared" si="225"/>
        <v>0</v>
      </c>
      <c r="QPE160" s="358">
        <f t="shared" si="225"/>
        <v>0</v>
      </c>
      <c r="QPF160" s="358">
        <f t="shared" ref="QPF160:QRQ160" si="226">QPF145*$H$83</f>
        <v>0</v>
      </c>
      <c r="QPG160" s="358">
        <f t="shared" si="226"/>
        <v>0</v>
      </c>
      <c r="QPH160" s="358">
        <f t="shared" si="226"/>
        <v>0</v>
      </c>
      <c r="QPI160" s="358">
        <f t="shared" si="226"/>
        <v>0</v>
      </c>
      <c r="QPJ160" s="358">
        <f t="shared" si="226"/>
        <v>0</v>
      </c>
      <c r="QPK160" s="358">
        <f t="shared" si="226"/>
        <v>0</v>
      </c>
      <c r="QPL160" s="358">
        <f t="shared" si="226"/>
        <v>0</v>
      </c>
      <c r="QPM160" s="358">
        <f t="shared" si="226"/>
        <v>0</v>
      </c>
      <c r="QPN160" s="358">
        <f t="shared" si="226"/>
        <v>0</v>
      </c>
      <c r="QPO160" s="358">
        <f t="shared" si="226"/>
        <v>0</v>
      </c>
      <c r="QPP160" s="358">
        <f t="shared" si="226"/>
        <v>0</v>
      </c>
      <c r="QPQ160" s="358">
        <f t="shared" si="226"/>
        <v>0</v>
      </c>
      <c r="QPR160" s="358">
        <f t="shared" si="226"/>
        <v>0</v>
      </c>
      <c r="QPS160" s="358">
        <f t="shared" si="226"/>
        <v>0</v>
      </c>
      <c r="QPT160" s="358">
        <f t="shared" si="226"/>
        <v>0</v>
      </c>
      <c r="QPU160" s="358">
        <f t="shared" si="226"/>
        <v>0</v>
      </c>
      <c r="QPV160" s="358">
        <f t="shared" si="226"/>
        <v>0</v>
      </c>
      <c r="QPW160" s="358">
        <f t="shared" si="226"/>
        <v>0</v>
      </c>
      <c r="QPX160" s="358">
        <f t="shared" si="226"/>
        <v>0</v>
      </c>
      <c r="QPY160" s="358">
        <f t="shared" si="226"/>
        <v>0</v>
      </c>
      <c r="QPZ160" s="358">
        <f t="shared" si="226"/>
        <v>0</v>
      </c>
      <c r="QQA160" s="358">
        <f t="shared" si="226"/>
        <v>0</v>
      </c>
      <c r="QQB160" s="358">
        <f t="shared" si="226"/>
        <v>0</v>
      </c>
      <c r="QQC160" s="358">
        <f t="shared" si="226"/>
        <v>0</v>
      </c>
      <c r="QQD160" s="358">
        <f t="shared" si="226"/>
        <v>0</v>
      </c>
      <c r="QQE160" s="358">
        <f t="shared" si="226"/>
        <v>0</v>
      </c>
      <c r="QQF160" s="358">
        <f t="shared" si="226"/>
        <v>0</v>
      </c>
      <c r="QQG160" s="358">
        <f t="shared" si="226"/>
        <v>0</v>
      </c>
      <c r="QQH160" s="358">
        <f t="shared" si="226"/>
        <v>0</v>
      </c>
      <c r="QQI160" s="358">
        <f t="shared" si="226"/>
        <v>0</v>
      </c>
      <c r="QQJ160" s="358">
        <f t="shared" si="226"/>
        <v>0</v>
      </c>
      <c r="QQK160" s="358">
        <f t="shared" si="226"/>
        <v>0</v>
      </c>
      <c r="QQL160" s="358">
        <f t="shared" si="226"/>
        <v>0</v>
      </c>
      <c r="QQM160" s="358">
        <f t="shared" si="226"/>
        <v>0</v>
      </c>
      <c r="QQN160" s="358">
        <f t="shared" si="226"/>
        <v>0</v>
      </c>
      <c r="QQO160" s="358">
        <f t="shared" si="226"/>
        <v>0</v>
      </c>
      <c r="QQP160" s="358">
        <f t="shared" si="226"/>
        <v>0</v>
      </c>
      <c r="QQQ160" s="358">
        <f t="shared" si="226"/>
        <v>0</v>
      </c>
      <c r="QQR160" s="358">
        <f t="shared" si="226"/>
        <v>0</v>
      </c>
      <c r="QQS160" s="358">
        <f t="shared" si="226"/>
        <v>0</v>
      </c>
      <c r="QQT160" s="358">
        <f t="shared" si="226"/>
        <v>0</v>
      </c>
      <c r="QQU160" s="358">
        <f t="shared" si="226"/>
        <v>0</v>
      </c>
      <c r="QQV160" s="358">
        <f t="shared" si="226"/>
        <v>0</v>
      </c>
      <c r="QQW160" s="358">
        <f t="shared" si="226"/>
        <v>0</v>
      </c>
      <c r="QQX160" s="358">
        <f t="shared" si="226"/>
        <v>0</v>
      </c>
      <c r="QQY160" s="358">
        <f t="shared" si="226"/>
        <v>0</v>
      </c>
      <c r="QQZ160" s="358">
        <f t="shared" si="226"/>
        <v>0</v>
      </c>
      <c r="QRA160" s="358">
        <f t="shared" si="226"/>
        <v>0</v>
      </c>
      <c r="QRB160" s="358">
        <f t="shared" si="226"/>
        <v>0</v>
      </c>
      <c r="QRC160" s="358">
        <f t="shared" si="226"/>
        <v>0</v>
      </c>
      <c r="QRD160" s="358">
        <f t="shared" si="226"/>
        <v>0</v>
      </c>
      <c r="QRE160" s="358">
        <f t="shared" si="226"/>
        <v>0</v>
      </c>
      <c r="QRF160" s="358">
        <f t="shared" si="226"/>
        <v>0</v>
      </c>
      <c r="QRG160" s="358">
        <f t="shared" si="226"/>
        <v>0</v>
      </c>
      <c r="QRH160" s="358">
        <f t="shared" si="226"/>
        <v>0</v>
      </c>
      <c r="QRI160" s="358">
        <f t="shared" si="226"/>
        <v>0</v>
      </c>
      <c r="QRJ160" s="358">
        <f t="shared" si="226"/>
        <v>0</v>
      </c>
      <c r="QRK160" s="358">
        <f t="shared" si="226"/>
        <v>0</v>
      </c>
      <c r="QRL160" s="358">
        <f t="shared" si="226"/>
        <v>0</v>
      </c>
      <c r="QRM160" s="358">
        <f t="shared" si="226"/>
        <v>0</v>
      </c>
      <c r="QRN160" s="358">
        <f t="shared" si="226"/>
        <v>0</v>
      </c>
      <c r="QRO160" s="358">
        <f t="shared" si="226"/>
        <v>0</v>
      </c>
      <c r="QRP160" s="358">
        <f t="shared" si="226"/>
        <v>0</v>
      </c>
      <c r="QRQ160" s="358">
        <f t="shared" si="226"/>
        <v>0</v>
      </c>
      <c r="QRR160" s="358">
        <f t="shared" ref="QRR160:QUC160" si="227">QRR145*$H$83</f>
        <v>0</v>
      </c>
      <c r="QRS160" s="358">
        <f t="shared" si="227"/>
        <v>0</v>
      </c>
      <c r="QRT160" s="358">
        <f t="shared" si="227"/>
        <v>0</v>
      </c>
      <c r="QRU160" s="358">
        <f t="shared" si="227"/>
        <v>0</v>
      </c>
      <c r="QRV160" s="358">
        <f t="shared" si="227"/>
        <v>0</v>
      </c>
      <c r="QRW160" s="358">
        <f t="shared" si="227"/>
        <v>0</v>
      </c>
      <c r="QRX160" s="358">
        <f t="shared" si="227"/>
        <v>0</v>
      </c>
      <c r="QRY160" s="358">
        <f t="shared" si="227"/>
        <v>0</v>
      </c>
      <c r="QRZ160" s="358">
        <f t="shared" si="227"/>
        <v>0</v>
      </c>
      <c r="QSA160" s="358">
        <f t="shared" si="227"/>
        <v>0</v>
      </c>
      <c r="QSB160" s="358">
        <f t="shared" si="227"/>
        <v>0</v>
      </c>
      <c r="QSC160" s="358">
        <f t="shared" si="227"/>
        <v>0</v>
      </c>
      <c r="QSD160" s="358">
        <f t="shared" si="227"/>
        <v>0</v>
      </c>
      <c r="QSE160" s="358">
        <f t="shared" si="227"/>
        <v>0</v>
      </c>
      <c r="QSF160" s="358">
        <f t="shared" si="227"/>
        <v>0</v>
      </c>
      <c r="QSG160" s="358">
        <f t="shared" si="227"/>
        <v>0</v>
      </c>
      <c r="QSH160" s="358">
        <f t="shared" si="227"/>
        <v>0</v>
      </c>
      <c r="QSI160" s="358">
        <f t="shared" si="227"/>
        <v>0</v>
      </c>
      <c r="QSJ160" s="358">
        <f t="shared" si="227"/>
        <v>0</v>
      </c>
      <c r="QSK160" s="358">
        <f t="shared" si="227"/>
        <v>0</v>
      </c>
      <c r="QSL160" s="358">
        <f t="shared" si="227"/>
        <v>0</v>
      </c>
      <c r="QSM160" s="358">
        <f t="shared" si="227"/>
        <v>0</v>
      </c>
      <c r="QSN160" s="358">
        <f t="shared" si="227"/>
        <v>0</v>
      </c>
      <c r="QSO160" s="358">
        <f t="shared" si="227"/>
        <v>0</v>
      </c>
      <c r="QSP160" s="358">
        <f t="shared" si="227"/>
        <v>0</v>
      </c>
      <c r="QSQ160" s="358">
        <f t="shared" si="227"/>
        <v>0</v>
      </c>
      <c r="QSR160" s="358">
        <f t="shared" si="227"/>
        <v>0</v>
      </c>
      <c r="QSS160" s="358">
        <f t="shared" si="227"/>
        <v>0</v>
      </c>
      <c r="QST160" s="358">
        <f t="shared" si="227"/>
        <v>0</v>
      </c>
      <c r="QSU160" s="358">
        <f t="shared" si="227"/>
        <v>0</v>
      </c>
      <c r="QSV160" s="358">
        <f t="shared" si="227"/>
        <v>0</v>
      </c>
      <c r="QSW160" s="358">
        <f t="shared" si="227"/>
        <v>0</v>
      </c>
      <c r="QSX160" s="358">
        <f t="shared" si="227"/>
        <v>0</v>
      </c>
      <c r="QSY160" s="358">
        <f t="shared" si="227"/>
        <v>0</v>
      </c>
      <c r="QSZ160" s="358">
        <f t="shared" si="227"/>
        <v>0</v>
      </c>
      <c r="QTA160" s="358">
        <f t="shared" si="227"/>
        <v>0</v>
      </c>
      <c r="QTB160" s="358">
        <f t="shared" si="227"/>
        <v>0</v>
      </c>
      <c r="QTC160" s="358">
        <f t="shared" si="227"/>
        <v>0</v>
      </c>
      <c r="QTD160" s="358">
        <f t="shared" si="227"/>
        <v>0</v>
      </c>
      <c r="QTE160" s="358">
        <f t="shared" si="227"/>
        <v>0</v>
      </c>
      <c r="QTF160" s="358">
        <f t="shared" si="227"/>
        <v>0</v>
      </c>
      <c r="QTG160" s="358">
        <f t="shared" si="227"/>
        <v>0</v>
      </c>
      <c r="QTH160" s="358">
        <f t="shared" si="227"/>
        <v>0</v>
      </c>
      <c r="QTI160" s="358">
        <f t="shared" si="227"/>
        <v>0</v>
      </c>
      <c r="QTJ160" s="358">
        <f t="shared" si="227"/>
        <v>0</v>
      </c>
      <c r="QTK160" s="358">
        <f t="shared" si="227"/>
        <v>0</v>
      </c>
      <c r="QTL160" s="358">
        <f t="shared" si="227"/>
        <v>0</v>
      </c>
      <c r="QTM160" s="358">
        <f t="shared" si="227"/>
        <v>0</v>
      </c>
      <c r="QTN160" s="358">
        <f t="shared" si="227"/>
        <v>0</v>
      </c>
      <c r="QTO160" s="358">
        <f t="shared" si="227"/>
        <v>0</v>
      </c>
      <c r="QTP160" s="358">
        <f t="shared" si="227"/>
        <v>0</v>
      </c>
      <c r="QTQ160" s="358">
        <f t="shared" si="227"/>
        <v>0</v>
      </c>
      <c r="QTR160" s="358">
        <f t="shared" si="227"/>
        <v>0</v>
      </c>
      <c r="QTS160" s="358">
        <f t="shared" si="227"/>
        <v>0</v>
      </c>
      <c r="QTT160" s="358">
        <f t="shared" si="227"/>
        <v>0</v>
      </c>
      <c r="QTU160" s="358">
        <f t="shared" si="227"/>
        <v>0</v>
      </c>
      <c r="QTV160" s="358">
        <f t="shared" si="227"/>
        <v>0</v>
      </c>
      <c r="QTW160" s="358">
        <f t="shared" si="227"/>
        <v>0</v>
      </c>
      <c r="QTX160" s="358">
        <f t="shared" si="227"/>
        <v>0</v>
      </c>
      <c r="QTY160" s="358">
        <f t="shared" si="227"/>
        <v>0</v>
      </c>
      <c r="QTZ160" s="358">
        <f t="shared" si="227"/>
        <v>0</v>
      </c>
      <c r="QUA160" s="358">
        <f t="shared" si="227"/>
        <v>0</v>
      </c>
      <c r="QUB160" s="358">
        <f t="shared" si="227"/>
        <v>0</v>
      </c>
      <c r="QUC160" s="358">
        <f t="shared" si="227"/>
        <v>0</v>
      </c>
      <c r="QUD160" s="358">
        <f t="shared" ref="QUD160:QWO160" si="228">QUD145*$H$83</f>
        <v>0</v>
      </c>
      <c r="QUE160" s="358">
        <f t="shared" si="228"/>
        <v>0</v>
      </c>
      <c r="QUF160" s="358">
        <f t="shared" si="228"/>
        <v>0</v>
      </c>
      <c r="QUG160" s="358">
        <f t="shared" si="228"/>
        <v>0</v>
      </c>
      <c r="QUH160" s="358">
        <f t="shared" si="228"/>
        <v>0</v>
      </c>
      <c r="QUI160" s="358">
        <f t="shared" si="228"/>
        <v>0</v>
      </c>
      <c r="QUJ160" s="358">
        <f t="shared" si="228"/>
        <v>0</v>
      </c>
      <c r="QUK160" s="358">
        <f t="shared" si="228"/>
        <v>0</v>
      </c>
      <c r="QUL160" s="358">
        <f t="shared" si="228"/>
        <v>0</v>
      </c>
      <c r="QUM160" s="358">
        <f t="shared" si="228"/>
        <v>0</v>
      </c>
      <c r="QUN160" s="358">
        <f t="shared" si="228"/>
        <v>0</v>
      </c>
      <c r="QUO160" s="358">
        <f t="shared" si="228"/>
        <v>0</v>
      </c>
      <c r="QUP160" s="358">
        <f t="shared" si="228"/>
        <v>0</v>
      </c>
      <c r="QUQ160" s="358">
        <f t="shared" si="228"/>
        <v>0</v>
      </c>
      <c r="QUR160" s="358">
        <f t="shared" si="228"/>
        <v>0</v>
      </c>
      <c r="QUS160" s="358">
        <f t="shared" si="228"/>
        <v>0</v>
      </c>
      <c r="QUT160" s="358">
        <f t="shared" si="228"/>
        <v>0</v>
      </c>
      <c r="QUU160" s="358">
        <f t="shared" si="228"/>
        <v>0</v>
      </c>
      <c r="QUV160" s="358">
        <f t="shared" si="228"/>
        <v>0</v>
      </c>
      <c r="QUW160" s="358">
        <f t="shared" si="228"/>
        <v>0</v>
      </c>
      <c r="QUX160" s="358">
        <f t="shared" si="228"/>
        <v>0</v>
      </c>
      <c r="QUY160" s="358">
        <f t="shared" si="228"/>
        <v>0</v>
      </c>
      <c r="QUZ160" s="358">
        <f t="shared" si="228"/>
        <v>0</v>
      </c>
      <c r="QVA160" s="358">
        <f t="shared" si="228"/>
        <v>0</v>
      </c>
      <c r="QVB160" s="358">
        <f t="shared" si="228"/>
        <v>0</v>
      </c>
      <c r="QVC160" s="358">
        <f t="shared" si="228"/>
        <v>0</v>
      </c>
      <c r="QVD160" s="358">
        <f t="shared" si="228"/>
        <v>0</v>
      </c>
      <c r="QVE160" s="358">
        <f t="shared" si="228"/>
        <v>0</v>
      </c>
      <c r="QVF160" s="358">
        <f t="shared" si="228"/>
        <v>0</v>
      </c>
      <c r="QVG160" s="358">
        <f t="shared" si="228"/>
        <v>0</v>
      </c>
      <c r="QVH160" s="358">
        <f t="shared" si="228"/>
        <v>0</v>
      </c>
      <c r="QVI160" s="358">
        <f t="shared" si="228"/>
        <v>0</v>
      </c>
      <c r="QVJ160" s="358">
        <f t="shared" si="228"/>
        <v>0</v>
      </c>
      <c r="QVK160" s="358">
        <f t="shared" si="228"/>
        <v>0</v>
      </c>
      <c r="QVL160" s="358">
        <f t="shared" si="228"/>
        <v>0</v>
      </c>
      <c r="QVM160" s="358">
        <f t="shared" si="228"/>
        <v>0</v>
      </c>
      <c r="QVN160" s="358">
        <f t="shared" si="228"/>
        <v>0</v>
      </c>
      <c r="QVO160" s="358">
        <f t="shared" si="228"/>
        <v>0</v>
      </c>
      <c r="QVP160" s="358">
        <f t="shared" si="228"/>
        <v>0</v>
      </c>
      <c r="QVQ160" s="358">
        <f t="shared" si="228"/>
        <v>0</v>
      </c>
      <c r="QVR160" s="358">
        <f t="shared" si="228"/>
        <v>0</v>
      </c>
      <c r="QVS160" s="358">
        <f t="shared" si="228"/>
        <v>0</v>
      </c>
      <c r="QVT160" s="358">
        <f t="shared" si="228"/>
        <v>0</v>
      </c>
      <c r="QVU160" s="358">
        <f t="shared" si="228"/>
        <v>0</v>
      </c>
      <c r="QVV160" s="358">
        <f t="shared" si="228"/>
        <v>0</v>
      </c>
      <c r="QVW160" s="358">
        <f t="shared" si="228"/>
        <v>0</v>
      </c>
      <c r="QVX160" s="358">
        <f t="shared" si="228"/>
        <v>0</v>
      </c>
      <c r="QVY160" s="358">
        <f t="shared" si="228"/>
        <v>0</v>
      </c>
      <c r="QVZ160" s="358">
        <f t="shared" si="228"/>
        <v>0</v>
      </c>
      <c r="QWA160" s="358">
        <f t="shared" si="228"/>
        <v>0</v>
      </c>
      <c r="QWB160" s="358">
        <f t="shared" si="228"/>
        <v>0</v>
      </c>
      <c r="QWC160" s="358">
        <f t="shared" si="228"/>
        <v>0</v>
      </c>
      <c r="QWD160" s="358">
        <f t="shared" si="228"/>
        <v>0</v>
      </c>
      <c r="QWE160" s="358">
        <f t="shared" si="228"/>
        <v>0</v>
      </c>
      <c r="QWF160" s="358">
        <f t="shared" si="228"/>
        <v>0</v>
      </c>
      <c r="QWG160" s="358">
        <f t="shared" si="228"/>
        <v>0</v>
      </c>
      <c r="QWH160" s="358">
        <f t="shared" si="228"/>
        <v>0</v>
      </c>
      <c r="QWI160" s="358">
        <f t="shared" si="228"/>
        <v>0</v>
      </c>
      <c r="QWJ160" s="358">
        <f t="shared" si="228"/>
        <v>0</v>
      </c>
      <c r="QWK160" s="358">
        <f t="shared" si="228"/>
        <v>0</v>
      </c>
      <c r="QWL160" s="358">
        <f t="shared" si="228"/>
        <v>0</v>
      </c>
      <c r="QWM160" s="358">
        <f t="shared" si="228"/>
        <v>0</v>
      </c>
      <c r="QWN160" s="358">
        <f t="shared" si="228"/>
        <v>0</v>
      </c>
      <c r="QWO160" s="358">
        <f t="shared" si="228"/>
        <v>0</v>
      </c>
      <c r="QWP160" s="358">
        <f t="shared" ref="QWP160:QZA160" si="229">QWP145*$H$83</f>
        <v>0</v>
      </c>
      <c r="QWQ160" s="358">
        <f t="shared" si="229"/>
        <v>0</v>
      </c>
      <c r="QWR160" s="358">
        <f t="shared" si="229"/>
        <v>0</v>
      </c>
      <c r="QWS160" s="358">
        <f t="shared" si="229"/>
        <v>0</v>
      </c>
      <c r="QWT160" s="358">
        <f t="shared" si="229"/>
        <v>0</v>
      </c>
      <c r="QWU160" s="358">
        <f t="shared" si="229"/>
        <v>0</v>
      </c>
      <c r="QWV160" s="358">
        <f t="shared" si="229"/>
        <v>0</v>
      </c>
      <c r="QWW160" s="358">
        <f t="shared" si="229"/>
        <v>0</v>
      </c>
      <c r="QWX160" s="358">
        <f t="shared" si="229"/>
        <v>0</v>
      </c>
      <c r="QWY160" s="358">
        <f t="shared" si="229"/>
        <v>0</v>
      </c>
      <c r="QWZ160" s="358">
        <f t="shared" si="229"/>
        <v>0</v>
      </c>
      <c r="QXA160" s="358">
        <f t="shared" si="229"/>
        <v>0</v>
      </c>
      <c r="QXB160" s="358">
        <f t="shared" si="229"/>
        <v>0</v>
      </c>
      <c r="QXC160" s="358">
        <f t="shared" si="229"/>
        <v>0</v>
      </c>
      <c r="QXD160" s="358">
        <f t="shared" si="229"/>
        <v>0</v>
      </c>
      <c r="QXE160" s="358">
        <f t="shared" si="229"/>
        <v>0</v>
      </c>
      <c r="QXF160" s="358">
        <f t="shared" si="229"/>
        <v>0</v>
      </c>
      <c r="QXG160" s="358">
        <f t="shared" si="229"/>
        <v>0</v>
      </c>
      <c r="QXH160" s="358">
        <f t="shared" si="229"/>
        <v>0</v>
      </c>
      <c r="QXI160" s="358">
        <f t="shared" si="229"/>
        <v>0</v>
      </c>
      <c r="QXJ160" s="358">
        <f t="shared" si="229"/>
        <v>0</v>
      </c>
      <c r="QXK160" s="358">
        <f t="shared" si="229"/>
        <v>0</v>
      </c>
      <c r="QXL160" s="358">
        <f t="shared" si="229"/>
        <v>0</v>
      </c>
      <c r="QXM160" s="358">
        <f t="shared" si="229"/>
        <v>0</v>
      </c>
      <c r="QXN160" s="358">
        <f t="shared" si="229"/>
        <v>0</v>
      </c>
      <c r="QXO160" s="358">
        <f t="shared" si="229"/>
        <v>0</v>
      </c>
      <c r="QXP160" s="358">
        <f t="shared" si="229"/>
        <v>0</v>
      </c>
      <c r="QXQ160" s="358">
        <f t="shared" si="229"/>
        <v>0</v>
      </c>
      <c r="QXR160" s="358">
        <f t="shared" si="229"/>
        <v>0</v>
      </c>
      <c r="QXS160" s="358">
        <f t="shared" si="229"/>
        <v>0</v>
      </c>
      <c r="QXT160" s="358">
        <f t="shared" si="229"/>
        <v>0</v>
      </c>
      <c r="QXU160" s="358">
        <f t="shared" si="229"/>
        <v>0</v>
      </c>
      <c r="QXV160" s="358">
        <f t="shared" si="229"/>
        <v>0</v>
      </c>
      <c r="QXW160" s="358">
        <f t="shared" si="229"/>
        <v>0</v>
      </c>
      <c r="QXX160" s="358">
        <f t="shared" si="229"/>
        <v>0</v>
      </c>
      <c r="QXY160" s="358">
        <f t="shared" si="229"/>
        <v>0</v>
      </c>
      <c r="QXZ160" s="358">
        <f t="shared" si="229"/>
        <v>0</v>
      </c>
      <c r="QYA160" s="358">
        <f t="shared" si="229"/>
        <v>0</v>
      </c>
      <c r="QYB160" s="358">
        <f t="shared" si="229"/>
        <v>0</v>
      </c>
      <c r="QYC160" s="358">
        <f t="shared" si="229"/>
        <v>0</v>
      </c>
      <c r="QYD160" s="358">
        <f t="shared" si="229"/>
        <v>0</v>
      </c>
      <c r="QYE160" s="358">
        <f t="shared" si="229"/>
        <v>0</v>
      </c>
      <c r="QYF160" s="358">
        <f t="shared" si="229"/>
        <v>0</v>
      </c>
      <c r="QYG160" s="358">
        <f t="shared" si="229"/>
        <v>0</v>
      </c>
      <c r="QYH160" s="358">
        <f t="shared" si="229"/>
        <v>0</v>
      </c>
      <c r="QYI160" s="358">
        <f t="shared" si="229"/>
        <v>0</v>
      </c>
      <c r="QYJ160" s="358">
        <f t="shared" si="229"/>
        <v>0</v>
      </c>
      <c r="QYK160" s="358">
        <f t="shared" si="229"/>
        <v>0</v>
      </c>
      <c r="QYL160" s="358">
        <f t="shared" si="229"/>
        <v>0</v>
      </c>
      <c r="QYM160" s="358">
        <f t="shared" si="229"/>
        <v>0</v>
      </c>
      <c r="QYN160" s="358">
        <f t="shared" si="229"/>
        <v>0</v>
      </c>
      <c r="QYO160" s="358">
        <f t="shared" si="229"/>
        <v>0</v>
      </c>
      <c r="QYP160" s="358">
        <f t="shared" si="229"/>
        <v>0</v>
      </c>
      <c r="QYQ160" s="358">
        <f t="shared" si="229"/>
        <v>0</v>
      </c>
      <c r="QYR160" s="358">
        <f t="shared" si="229"/>
        <v>0</v>
      </c>
      <c r="QYS160" s="358">
        <f t="shared" si="229"/>
        <v>0</v>
      </c>
      <c r="QYT160" s="358">
        <f t="shared" si="229"/>
        <v>0</v>
      </c>
      <c r="QYU160" s="358">
        <f t="shared" si="229"/>
        <v>0</v>
      </c>
      <c r="QYV160" s="358">
        <f t="shared" si="229"/>
        <v>0</v>
      </c>
      <c r="QYW160" s="358">
        <f t="shared" si="229"/>
        <v>0</v>
      </c>
      <c r="QYX160" s="358">
        <f t="shared" si="229"/>
        <v>0</v>
      </c>
      <c r="QYY160" s="358">
        <f t="shared" si="229"/>
        <v>0</v>
      </c>
      <c r="QYZ160" s="358">
        <f t="shared" si="229"/>
        <v>0</v>
      </c>
      <c r="QZA160" s="358">
        <f t="shared" si="229"/>
        <v>0</v>
      </c>
      <c r="QZB160" s="358">
        <f t="shared" ref="QZB160:RBM160" si="230">QZB145*$H$83</f>
        <v>0</v>
      </c>
      <c r="QZC160" s="358">
        <f t="shared" si="230"/>
        <v>0</v>
      </c>
      <c r="QZD160" s="358">
        <f t="shared" si="230"/>
        <v>0</v>
      </c>
      <c r="QZE160" s="358">
        <f t="shared" si="230"/>
        <v>0</v>
      </c>
      <c r="QZF160" s="358">
        <f t="shared" si="230"/>
        <v>0</v>
      </c>
      <c r="QZG160" s="358">
        <f t="shared" si="230"/>
        <v>0</v>
      </c>
      <c r="QZH160" s="358">
        <f t="shared" si="230"/>
        <v>0</v>
      </c>
      <c r="QZI160" s="358">
        <f t="shared" si="230"/>
        <v>0</v>
      </c>
      <c r="QZJ160" s="358">
        <f t="shared" si="230"/>
        <v>0</v>
      </c>
      <c r="QZK160" s="358">
        <f t="shared" si="230"/>
        <v>0</v>
      </c>
      <c r="QZL160" s="358">
        <f t="shared" si="230"/>
        <v>0</v>
      </c>
      <c r="QZM160" s="358">
        <f t="shared" si="230"/>
        <v>0</v>
      </c>
      <c r="QZN160" s="358">
        <f t="shared" si="230"/>
        <v>0</v>
      </c>
      <c r="QZO160" s="358">
        <f t="shared" si="230"/>
        <v>0</v>
      </c>
      <c r="QZP160" s="358">
        <f t="shared" si="230"/>
        <v>0</v>
      </c>
      <c r="QZQ160" s="358">
        <f t="shared" si="230"/>
        <v>0</v>
      </c>
      <c r="QZR160" s="358">
        <f t="shared" si="230"/>
        <v>0</v>
      </c>
      <c r="QZS160" s="358">
        <f t="shared" si="230"/>
        <v>0</v>
      </c>
      <c r="QZT160" s="358">
        <f t="shared" si="230"/>
        <v>0</v>
      </c>
      <c r="QZU160" s="358">
        <f t="shared" si="230"/>
        <v>0</v>
      </c>
      <c r="QZV160" s="358">
        <f t="shared" si="230"/>
        <v>0</v>
      </c>
      <c r="QZW160" s="358">
        <f t="shared" si="230"/>
        <v>0</v>
      </c>
      <c r="QZX160" s="358">
        <f t="shared" si="230"/>
        <v>0</v>
      </c>
      <c r="QZY160" s="358">
        <f t="shared" si="230"/>
        <v>0</v>
      </c>
      <c r="QZZ160" s="358">
        <f t="shared" si="230"/>
        <v>0</v>
      </c>
      <c r="RAA160" s="358">
        <f t="shared" si="230"/>
        <v>0</v>
      </c>
      <c r="RAB160" s="358">
        <f t="shared" si="230"/>
        <v>0</v>
      </c>
      <c r="RAC160" s="358">
        <f t="shared" si="230"/>
        <v>0</v>
      </c>
      <c r="RAD160" s="358">
        <f t="shared" si="230"/>
        <v>0</v>
      </c>
      <c r="RAE160" s="358">
        <f t="shared" si="230"/>
        <v>0</v>
      </c>
      <c r="RAF160" s="358">
        <f t="shared" si="230"/>
        <v>0</v>
      </c>
      <c r="RAG160" s="358">
        <f t="shared" si="230"/>
        <v>0</v>
      </c>
      <c r="RAH160" s="358">
        <f t="shared" si="230"/>
        <v>0</v>
      </c>
      <c r="RAI160" s="358">
        <f t="shared" si="230"/>
        <v>0</v>
      </c>
      <c r="RAJ160" s="358">
        <f t="shared" si="230"/>
        <v>0</v>
      </c>
      <c r="RAK160" s="358">
        <f t="shared" si="230"/>
        <v>0</v>
      </c>
      <c r="RAL160" s="358">
        <f t="shared" si="230"/>
        <v>0</v>
      </c>
      <c r="RAM160" s="358">
        <f t="shared" si="230"/>
        <v>0</v>
      </c>
      <c r="RAN160" s="358">
        <f t="shared" si="230"/>
        <v>0</v>
      </c>
      <c r="RAO160" s="358">
        <f t="shared" si="230"/>
        <v>0</v>
      </c>
      <c r="RAP160" s="358">
        <f t="shared" si="230"/>
        <v>0</v>
      </c>
      <c r="RAQ160" s="358">
        <f t="shared" si="230"/>
        <v>0</v>
      </c>
      <c r="RAR160" s="358">
        <f t="shared" si="230"/>
        <v>0</v>
      </c>
      <c r="RAS160" s="358">
        <f t="shared" si="230"/>
        <v>0</v>
      </c>
      <c r="RAT160" s="358">
        <f t="shared" si="230"/>
        <v>0</v>
      </c>
      <c r="RAU160" s="358">
        <f t="shared" si="230"/>
        <v>0</v>
      </c>
      <c r="RAV160" s="358">
        <f t="shared" si="230"/>
        <v>0</v>
      </c>
      <c r="RAW160" s="358">
        <f t="shared" si="230"/>
        <v>0</v>
      </c>
      <c r="RAX160" s="358">
        <f t="shared" si="230"/>
        <v>0</v>
      </c>
      <c r="RAY160" s="358">
        <f t="shared" si="230"/>
        <v>0</v>
      </c>
      <c r="RAZ160" s="358">
        <f t="shared" si="230"/>
        <v>0</v>
      </c>
      <c r="RBA160" s="358">
        <f t="shared" si="230"/>
        <v>0</v>
      </c>
      <c r="RBB160" s="358">
        <f t="shared" si="230"/>
        <v>0</v>
      </c>
      <c r="RBC160" s="358">
        <f t="shared" si="230"/>
        <v>0</v>
      </c>
      <c r="RBD160" s="358">
        <f t="shared" si="230"/>
        <v>0</v>
      </c>
      <c r="RBE160" s="358">
        <f t="shared" si="230"/>
        <v>0</v>
      </c>
      <c r="RBF160" s="358">
        <f t="shared" si="230"/>
        <v>0</v>
      </c>
      <c r="RBG160" s="358">
        <f t="shared" si="230"/>
        <v>0</v>
      </c>
      <c r="RBH160" s="358">
        <f t="shared" si="230"/>
        <v>0</v>
      </c>
      <c r="RBI160" s="358">
        <f t="shared" si="230"/>
        <v>0</v>
      </c>
      <c r="RBJ160" s="358">
        <f t="shared" si="230"/>
        <v>0</v>
      </c>
      <c r="RBK160" s="358">
        <f t="shared" si="230"/>
        <v>0</v>
      </c>
      <c r="RBL160" s="358">
        <f t="shared" si="230"/>
        <v>0</v>
      </c>
      <c r="RBM160" s="358">
        <f t="shared" si="230"/>
        <v>0</v>
      </c>
      <c r="RBN160" s="358">
        <f t="shared" ref="RBN160:RDY160" si="231">RBN145*$H$83</f>
        <v>0</v>
      </c>
      <c r="RBO160" s="358">
        <f t="shared" si="231"/>
        <v>0</v>
      </c>
      <c r="RBP160" s="358">
        <f t="shared" si="231"/>
        <v>0</v>
      </c>
      <c r="RBQ160" s="358">
        <f t="shared" si="231"/>
        <v>0</v>
      </c>
      <c r="RBR160" s="358">
        <f t="shared" si="231"/>
        <v>0</v>
      </c>
      <c r="RBS160" s="358">
        <f t="shared" si="231"/>
        <v>0</v>
      </c>
      <c r="RBT160" s="358">
        <f t="shared" si="231"/>
        <v>0</v>
      </c>
      <c r="RBU160" s="358">
        <f t="shared" si="231"/>
        <v>0</v>
      </c>
      <c r="RBV160" s="358">
        <f t="shared" si="231"/>
        <v>0</v>
      </c>
      <c r="RBW160" s="358">
        <f t="shared" si="231"/>
        <v>0</v>
      </c>
      <c r="RBX160" s="358">
        <f t="shared" si="231"/>
        <v>0</v>
      </c>
      <c r="RBY160" s="358">
        <f t="shared" si="231"/>
        <v>0</v>
      </c>
      <c r="RBZ160" s="358">
        <f t="shared" si="231"/>
        <v>0</v>
      </c>
      <c r="RCA160" s="358">
        <f t="shared" si="231"/>
        <v>0</v>
      </c>
      <c r="RCB160" s="358">
        <f t="shared" si="231"/>
        <v>0</v>
      </c>
      <c r="RCC160" s="358">
        <f t="shared" si="231"/>
        <v>0</v>
      </c>
      <c r="RCD160" s="358">
        <f t="shared" si="231"/>
        <v>0</v>
      </c>
      <c r="RCE160" s="358">
        <f t="shared" si="231"/>
        <v>0</v>
      </c>
      <c r="RCF160" s="358">
        <f t="shared" si="231"/>
        <v>0</v>
      </c>
      <c r="RCG160" s="358">
        <f t="shared" si="231"/>
        <v>0</v>
      </c>
      <c r="RCH160" s="358">
        <f t="shared" si="231"/>
        <v>0</v>
      </c>
      <c r="RCI160" s="358">
        <f t="shared" si="231"/>
        <v>0</v>
      </c>
      <c r="RCJ160" s="358">
        <f t="shared" si="231"/>
        <v>0</v>
      </c>
      <c r="RCK160" s="358">
        <f t="shared" si="231"/>
        <v>0</v>
      </c>
      <c r="RCL160" s="358">
        <f t="shared" si="231"/>
        <v>0</v>
      </c>
      <c r="RCM160" s="358">
        <f t="shared" si="231"/>
        <v>0</v>
      </c>
      <c r="RCN160" s="358">
        <f t="shared" si="231"/>
        <v>0</v>
      </c>
      <c r="RCO160" s="358">
        <f t="shared" si="231"/>
        <v>0</v>
      </c>
      <c r="RCP160" s="358">
        <f t="shared" si="231"/>
        <v>0</v>
      </c>
      <c r="RCQ160" s="358">
        <f t="shared" si="231"/>
        <v>0</v>
      </c>
      <c r="RCR160" s="358">
        <f t="shared" si="231"/>
        <v>0</v>
      </c>
      <c r="RCS160" s="358">
        <f t="shared" si="231"/>
        <v>0</v>
      </c>
      <c r="RCT160" s="358">
        <f t="shared" si="231"/>
        <v>0</v>
      </c>
      <c r="RCU160" s="358">
        <f t="shared" si="231"/>
        <v>0</v>
      </c>
      <c r="RCV160" s="358">
        <f t="shared" si="231"/>
        <v>0</v>
      </c>
      <c r="RCW160" s="358">
        <f t="shared" si="231"/>
        <v>0</v>
      </c>
      <c r="RCX160" s="358">
        <f t="shared" si="231"/>
        <v>0</v>
      </c>
      <c r="RCY160" s="358">
        <f t="shared" si="231"/>
        <v>0</v>
      </c>
      <c r="RCZ160" s="358">
        <f t="shared" si="231"/>
        <v>0</v>
      </c>
      <c r="RDA160" s="358">
        <f t="shared" si="231"/>
        <v>0</v>
      </c>
      <c r="RDB160" s="358">
        <f t="shared" si="231"/>
        <v>0</v>
      </c>
      <c r="RDC160" s="358">
        <f t="shared" si="231"/>
        <v>0</v>
      </c>
      <c r="RDD160" s="358">
        <f t="shared" si="231"/>
        <v>0</v>
      </c>
      <c r="RDE160" s="358">
        <f t="shared" si="231"/>
        <v>0</v>
      </c>
      <c r="RDF160" s="358">
        <f t="shared" si="231"/>
        <v>0</v>
      </c>
      <c r="RDG160" s="358">
        <f t="shared" si="231"/>
        <v>0</v>
      </c>
      <c r="RDH160" s="358">
        <f t="shared" si="231"/>
        <v>0</v>
      </c>
      <c r="RDI160" s="358">
        <f t="shared" si="231"/>
        <v>0</v>
      </c>
      <c r="RDJ160" s="358">
        <f t="shared" si="231"/>
        <v>0</v>
      </c>
      <c r="RDK160" s="358">
        <f t="shared" si="231"/>
        <v>0</v>
      </c>
      <c r="RDL160" s="358">
        <f t="shared" si="231"/>
        <v>0</v>
      </c>
      <c r="RDM160" s="358">
        <f t="shared" si="231"/>
        <v>0</v>
      </c>
      <c r="RDN160" s="358">
        <f t="shared" si="231"/>
        <v>0</v>
      </c>
      <c r="RDO160" s="358">
        <f t="shared" si="231"/>
        <v>0</v>
      </c>
      <c r="RDP160" s="358">
        <f t="shared" si="231"/>
        <v>0</v>
      </c>
      <c r="RDQ160" s="358">
        <f t="shared" si="231"/>
        <v>0</v>
      </c>
      <c r="RDR160" s="358">
        <f t="shared" si="231"/>
        <v>0</v>
      </c>
      <c r="RDS160" s="358">
        <f t="shared" si="231"/>
        <v>0</v>
      </c>
      <c r="RDT160" s="358">
        <f t="shared" si="231"/>
        <v>0</v>
      </c>
      <c r="RDU160" s="358">
        <f t="shared" si="231"/>
        <v>0</v>
      </c>
      <c r="RDV160" s="358">
        <f t="shared" si="231"/>
        <v>0</v>
      </c>
      <c r="RDW160" s="358">
        <f t="shared" si="231"/>
        <v>0</v>
      </c>
      <c r="RDX160" s="358">
        <f t="shared" si="231"/>
        <v>0</v>
      </c>
      <c r="RDY160" s="358">
        <f t="shared" si="231"/>
        <v>0</v>
      </c>
      <c r="RDZ160" s="358">
        <f t="shared" ref="RDZ160:RGK160" si="232">RDZ145*$H$83</f>
        <v>0</v>
      </c>
      <c r="REA160" s="358">
        <f t="shared" si="232"/>
        <v>0</v>
      </c>
      <c r="REB160" s="358">
        <f t="shared" si="232"/>
        <v>0</v>
      </c>
      <c r="REC160" s="358">
        <f t="shared" si="232"/>
        <v>0</v>
      </c>
      <c r="RED160" s="358">
        <f t="shared" si="232"/>
        <v>0</v>
      </c>
      <c r="REE160" s="358">
        <f t="shared" si="232"/>
        <v>0</v>
      </c>
      <c r="REF160" s="358">
        <f t="shared" si="232"/>
        <v>0</v>
      </c>
      <c r="REG160" s="358">
        <f t="shared" si="232"/>
        <v>0</v>
      </c>
      <c r="REH160" s="358">
        <f t="shared" si="232"/>
        <v>0</v>
      </c>
      <c r="REI160" s="358">
        <f t="shared" si="232"/>
        <v>0</v>
      </c>
      <c r="REJ160" s="358">
        <f t="shared" si="232"/>
        <v>0</v>
      </c>
      <c r="REK160" s="358">
        <f t="shared" si="232"/>
        <v>0</v>
      </c>
      <c r="REL160" s="358">
        <f t="shared" si="232"/>
        <v>0</v>
      </c>
      <c r="REM160" s="358">
        <f t="shared" si="232"/>
        <v>0</v>
      </c>
      <c r="REN160" s="358">
        <f t="shared" si="232"/>
        <v>0</v>
      </c>
      <c r="REO160" s="358">
        <f t="shared" si="232"/>
        <v>0</v>
      </c>
      <c r="REP160" s="358">
        <f t="shared" si="232"/>
        <v>0</v>
      </c>
      <c r="REQ160" s="358">
        <f t="shared" si="232"/>
        <v>0</v>
      </c>
      <c r="RER160" s="358">
        <f t="shared" si="232"/>
        <v>0</v>
      </c>
      <c r="RES160" s="358">
        <f t="shared" si="232"/>
        <v>0</v>
      </c>
      <c r="RET160" s="358">
        <f t="shared" si="232"/>
        <v>0</v>
      </c>
      <c r="REU160" s="358">
        <f t="shared" si="232"/>
        <v>0</v>
      </c>
      <c r="REV160" s="358">
        <f t="shared" si="232"/>
        <v>0</v>
      </c>
      <c r="REW160" s="358">
        <f t="shared" si="232"/>
        <v>0</v>
      </c>
      <c r="REX160" s="358">
        <f t="shared" si="232"/>
        <v>0</v>
      </c>
      <c r="REY160" s="358">
        <f t="shared" si="232"/>
        <v>0</v>
      </c>
      <c r="REZ160" s="358">
        <f t="shared" si="232"/>
        <v>0</v>
      </c>
      <c r="RFA160" s="358">
        <f t="shared" si="232"/>
        <v>0</v>
      </c>
      <c r="RFB160" s="358">
        <f t="shared" si="232"/>
        <v>0</v>
      </c>
      <c r="RFC160" s="358">
        <f t="shared" si="232"/>
        <v>0</v>
      </c>
      <c r="RFD160" s="358">
        <f t="shared" si="232"/>
        <v>0</v>
      </c>
      <c r="RFE160" s="358">
        <f t="shared" si="232"/>
        <v>0</v>
      </c>
      <c r="RFF160" s="358">
        <f t="shared" si="232"/>
        <v>0</v>
      </c>
      <c r="RFG160" s="358">
        <f t="shared" si="232"/>
        <v>0</v>
      </c>
      <c r="RFH160" s="358">
        <f t="shared" si="232"/>
        <v>0</v>
      </c>
      <c r="RFI160" s="358">
        <f t="shared" si="232"/>
        <v>0</v>
      </c>
      <c r="RFJ160" s="358">
        <f t="shared" si="232"/>
        <v>0</v>
      </c>
      <c r="RFK160" s="358">
        <f t="shared" si="232"/>
        <v>0</v>
      </c>
      <c r="RFL160" s="358">
        <f t="shared" si="232"/>
        <v>0</v>
      </c>
      <c r="RFM160" s="358">
        <f t="shared" si="232"/>
        <v>0</v>
      </c>
      <c r="RFN160" s="358">
        <f t="shared" si="232"/>
        <v>0</v>
      </c>
      <c r="RFO160" s="358">
        <f t="shared" si="232"/>
        <v>0</v>
      </c>
      <c r="RFP160" s="358">
        <f t="shared" si="232"/>
        <v>0</v>
      </c>
      <c r="RFQ160" s="358">
        <f t="shared" si="232"/>
        <v>0</v>
      </c>
      <c r="RFR160" s="358">
        <f t="shared" si="232"/>
        <v>0</v>
      </c>
      <c r="RFS160" s="358">
        <f t="shared" si="232"/>
        <v>0</v>
      </c>
      <c r="RFT160" s="358">
        <f t="shared" si="232"/>
        <v>0</v>
      </c>
      <c r="RFU160" s="358">
        <f t="shared" si="232"/>
        <v>0</v>
      </c>
      <c r="RFV160" s="358">
        <f t="shared" si="232"/>
        <v>0</v>
      </c>
      <c r="RFW160" s="358">
        <f t="shared" si="232"/>
        <v>0</v>
      </c>
      <c r="RFX160" s="358">
        <f t="shared" si="232"/>
        <v>0</v>
      </c>
      <c r="RFY160" s="358">
        <f t="shared" si="232"/>
        <v>0</v>
      </c>
      <c r="RFZ160" s="358">
        <f t="shared" si="232"/>
        <v>0</v>
      </c>
      <c r="RGA160" s="358">
        <f t="shared" si="232"/>
        <v>0</v>
      </c>
      <c r="RGB160" s="358">
        <f t="shared" si="232"/>
        <v>0</v>
      </c>
      <c r="RGC160" s="358">
        <f t="shared" si="232"/>
        <v>0</v>
      </c>
      <c r="RGD160" s="358">
        <f t="shared" si="232"/>
        <v>0</v>
      </c>
      <c r="RGE160" s="358">
        <f t="shared" si="232"/>
        <v>0</v>
      </c>
      <c r="RGF160" s="358">
        <f t="shared" si="232"/>
        <v>0</v>
      </c>
      <c r="RGG160" s="358">
        <f t="shared" si="232"/>
        <v>0</v>
      </c>
      <c r="RGH160" s="358">
        <f t="shared" si="232"/>
        <v>0</v>
      </c>
      <c r="RGI160" s="358">
        <f t="shared" si="232"/>
        <v>0</v>
      </c>
      <c r="RGJ160" s="358">
        <f t="shared" si="232"/>
        <v>0</v>
      </c>
      <c r="RGK160" s="358">
        <f t="shared" si="232"/>
        <v>0</v>
      </c>
      <c r="RGL160" s="358">
        <f t="shared" ref="RGL160:RIW160" si="233">RGL145*$H$83</f>
        <v>0</v>
      </c>
      <c r="RGM160" s="358">
        <f t="shared" si="233"/>
        <v>0</v>
      </c>
      <c r="RGN160" s="358">
        <f t="shared" si="233"/>
        <v>0</v>
      </c>
      <c r="RGO160" s="358">
        <f t="shared" si="233"/>
        <v>0</v>
      </c>
      <c r="RGP160" s="358">
        <f t="shared" si="233"/>
        <v>0</v>
      </c>
      <c r="RGQ160" s="358">
        <f t="shared" si="233"/>
        <v>0</v>
      </c>
      <c r="RGR160" s="358">
        <f t="shared" si="233"/>
        <v>0</v>
      </c>
      <c r="RGS160" s="358">
        <f t="shared" si="233"/>
        <v>0</v>
      </c>
      <c r="RGT160" s="358">
        <f t="shared" si="233"/>
        <v>0</v>
      </c>
      <c r="RGU160" s="358">
        <f t="shared" si="233"/>
        <v>0</v>
      </c>
      <c r="RGV160" s="358">
        <f t="shared" si="233"/>
        <v>0</v>
      </c>
      <c r="RGW160" s="358">
        <f t="shared" si="233"/>
        <v>0</v>
      </c>
      <c r="RGX160" s="358">
        <f t="shared" si="233"/>
        <v>0</v>
      </c>
      <c r="RGY160" s="358">
        <f t="shared" si="233"/>
        <v>0</v>
      </c>
      <c r="RGZ160" s="358">
        <f t="shared" si="233"/>
        <v>0</v>
      </c>
      <c r="RHA160" s="358">
        <f t="shared" si="233"/>
        <v>0</v>
      </c>
      <c r="RHB160" s="358">
        <f t="shared" si="233"/>
        <v>0</v>
      </c>
      <c r="RHC160" s="358">
        <f t="shared" si="233"/>
        <v>0</v>
      </c>
      <c r="RHD160" s="358">
        <f t="shared" si="233"/>
        <v>0</v>
      </c>
      <c r="RHE160" s="358">
        <f t="shared" si="233"/>
        <v>0</v>
      </c>
      <c r="RHF160" s="358">
        <f t="shared" si="233"/>
        <v>0</v>
      </c>
      <c r="RHG160" s="358">
        <f t="shared" si="233"/>
        <v>0</v>
      </c>
      <c r="RHH160" s="358">
        <f t="shared" si="233"/>
        <v>0</v>
      </c>
      <c r="RHI160" s="358">
        <f t="shared" si="233"/>
        <v>0</v>
      </c>
      <c r="RHJ160" s="358">
        <f t="shared" si="233"/>
        <v>0</v>
      </c>
      <c r="RHK160" s="358">
        <f t="shared" si="233"/>
        <v>0</v>
      </c>
      <c r="RHL160" s="358">
        <f t="shared" si="233"/>
        <v>0</v>
      </c>
      <c r="RHM160" s="358">
        <f t="shared" si="233"/>
        <v>0</v>
      </c>
      <c r="RHN160" s="358">
        <f t="shared" si="233"/>
        <v>0</v>
      </c>
      <c r="RHO160" s="358">
        <f t="shared" si="233"/>
        <v>0</v>
      </c>
      <c r="RHP160" s="358">
        <f t="shared" si="233"/>
        <v>0</v>
      </c>
      <c r="RHQ160" s="358">
        <f t="shared" si="233"/>
        <v>0</v>
      </c>
      <c r="RHR160" s="358">
        <f t="shared" si="233"/>
        <v>0</v>
      </c>
      <c r="RHS160" s="358">
        <f t="shared" si="233"/>
        <v>0</v>
      </c>
      <c r="RHT160" s="358">
        <f t="shared" si="233"/>
        <v>0</v>
      </c>
      <c r="RHU160" s="358">
        <f t="shared" si="233"/>
        <v>0</v>
      </c>
      <c r="RHV160" s="358">
        <f t="shared" si="233"/>
        <v>0</v>
      </c>
      <c r="RHW160" s="358">
        <f t="shared" si="233"/>
        <v>0</v>
      </c>
      <c r="RHX160" s="358">
        <f t="shared" si="233"/>
        <v>0</v>
      </c>
      <c r="RHY160" s="358">
        <f t="shared" si="233"/>
        <v>0</v>
      </c>
      <c r="RHZ160" s="358">
        <f t="shared" si="233"/>
        <v>0</v>
      </c>
      <c r="RIA160" s="358">
        <f t="shared" si="233"/>
        <v>0</v>
      </c>
      <c r="RIB160" s="358">
        <f t="shared" si="233"/>
        <v>0</v>
      </c>
      <c r="RIC160" s="358">
        <f t="shared" si="233"/>
        <v>0</v>
      </c>
      <c r="RID160" s="358">
        <f t="shared" si="233"/>
        <v>0</v>
      </c>
      <c r="RIE160" s="358">
        <f t="shared" si="233"/>
        <v>0</v>
      </c>
      <c r="RIF160" s="358">
        <f t="shared" si="233"/>
        <v>0</v>
      </c>
      <c r="RIG160" s="358">
        <f t="shared" si="233"/>
        <v>0</v>
      </c>
      <c r="RIH160" s="358">
        <f t="shared" si="233"/>
        <v>0</v>
      </c>
      <c r="RII160" s="358">
        <f t="shared" si="233"/>
        <v>0</v>
      </c>
      <c r="RIJ160" s="358">
        <f t="shared" si="233"/>
        <v>0</v>
      </c>
      <c r="RIK160" s="358">
        <f t="shared" si="233"/>
        <v>0</v>
      </c>
      <c r="RIL160" s="358">
        <f t="shared" si="233"/>
        <v>0</v>
      </c>
      <c r="RIM160" s="358">
        <f t="shared" si="233"/>
        <v>0</v>
      </c>
      <c r="RIN160" s="358">
        <f t="shared" si="233"/>
        <v>0</v>
      </c>
      <c r="RIO160" s="358">
        <f t="shared" si="233"/>
        <v>0</v>
      </c>
      <c r="RIP160" s="358">
        <f t="shared" si="233"/>
        <v>0</v>
      </c>
      <c r="RIQ160" s="358">
        <f t="shared" si="233"/>
        <v>0</v>
      </c>
      <c r="RIR160" s="358">
        <f t="shared" si="233"/>
        <v>0</v>
      </c>
      <c r="RIS160" s="358">
        <f t="shared" si="233"/>
        <v>0</v>
      </c>
      <c r="RIT160" s="358">
        <f t="shared" si="233"/>
        <v>0</v>
      </c>
      <c r="RIU160" s="358">
        <f t="shared" si="233"/>
        <v>0</v>
      </c>
      <c r="RIV160" s="358">
        <f t="shared" si="233"/>
        <v>0</v>
      </c>
      <c r="RIW160" s="358">
        <f t="shared" si="233"/>
        <v>0</v>
      </c>
      <c r="RIX160" s="358">
        <f t="shared" ref="RIX160:RLI160" si="234">RIX145*$H$83</f>
        <v>0</v>
      </c>
      <c r="RIY160" s="358">
        <f t="shared" si="234"/>
        <v>0</v>
      </c>
      <c r="RIZ160" s="358">
        <f t="shared" si="234"/>
        <v>0</v>
      </c>
      <c r="RJA160" s="358">
        <f t="shared" si="234"/>
        <v>0</v>
      </c>
      <c r="RJB160" s="358">
        <f t="shared" si="234"/>
        <v>0</v>
      </c>
      <c r="RJC160" s="358">
        <f t="shared" si="234"/>
        <v>0</v>
      </c>
      <c r="RJD160" s="358">
        <f t="shared" si="234"/>
        <v>0</v>
      </c>
      <c r="RJE160" s="358">
        <f t="shared" si="234"/>
        <v>0</v>
      </c>
      <c r="RJF160" s="358">
        <f t="shared" si="234"/>
        <v>0</v>
      </c>
      <c r="RJG160" s="358">
        <f t="shared" si="234"/>
        <v>0</v>
      </c>
      <c r="RJH160" s="358">
        <f t="shared" si="234"/>
        <v>0</v>
      </c>
      <c r="RJI160" s="358">
        <f t="shared" si="234"/>
        <v>0</v>
      </c>
      <c r="RJJ160" s="358">
        <f t="shared" si="234"/>
        <v>0</v>
      </c>
      <c r="RJK160" s="358">
        <f t="shared" si="234"/>
        <v>0</v>
      </c>
      <c r="RJL160" s="358">
        <f t="shared" si="234"/>
        <v>0</v>
      </c>
      <c r="RJM160" s="358">
        <f t="shared" si="234"/>
        <v>0</v>
      </c>
      <c r="RJN160" s="358">
        <f t="shared" si="234"/>
        <v>0</v>
      </c>
      <c r="RJO160" s="358">
        <f t="shared" si="234"/>
        <v>0</v>
      </c>
      <c r="RJP160" s="358">
        <f t="shared" si="234"/>
        <v>0</v>
      </c>
      <c r="RJQ160" s="358">
        <f t="shared" si="234"/>
        <v>0</v>
      </c>
      <c r="RJR160" s="358">
        <f t="shared" si="234"/>
        <v>0</v>
      </c>
      <c r="RJS160" s="358">
        <f t="shared" si="234"/>
        <v>0</v>
      </c>
      <c r="RJT160" s="358">
        <f t="shared" si="234"/>
        <v>0</v>
      </c>
      <c r="RJU160" s="358">
        <f t="shared" si="234"/>
        <v>0</v>
      </c>
      <c r="RJV160" s="358">
        <f t="shared" si="234"/>
        <v>0</v>
      </c>
      <c r="RJW160" s="358">
        <f t="shared" si="234"/>
        <v>0</v>
      </c>
      <c r="RJX160" s="358">
        <f t="shared" si="234"/>
        <v>0</v>
      </c>
      <c r="RJY160" s="358">
        <f t="shared" si="234"/>
        <v>0</v>
      </c>
      <c r="RJZ160" s="358">
        <f t="shared" si="234"/>
        <v>0</v>
      </c>
      <c r="RKA160" s="358">
        <f t="shared" si="234"/>
        <v>0</v>
      </c>
      <c r="RKB160" s="358">
        <f t="shared" si="234"/>
        <v>0</v>
      </c>
      <c r="RKC160" s="358">
        <f t="shared" si="234"/>
        <v>0</v>
      </c>
      <c r="RKD160" s="358">
        <f t="shared" si="234"/>
        <v>0</v>
      </c>
      <c r="RKE160" s="358">
        <f t="shared" si="234"/>
        <v>0</v>
      </c>
      <c r="RKF160" s="358">
        <f t="shared" si="234"/>
        <v>0</v>
      </c>
      <c r="RKG160" s="358">
        <f t="shared" si="234"/>
        <v>0</v>
      </c>
      <c r="RKH160" s="358">
        <f t="shared" si="234"/>
        <v>0</v>
      </c>
      <c r="RKI160" s="358">
        <f t="shared" si="234"/>
        <v>0</v>
      </c>
      <c r="RKJ160" s="358">
        <f t="shared" si="234"/>
        <v>0</v>
      </c>
      <c r="RKK160" s="358">
        <f t="shared" si="234"/>
        <v>0</v>
      </c>
      <c r="RKL160" s="358">
        <f t="shared" si="234"/>
        <v>0</v>
      </c>
      <c r="RKM160" s="358">
        <f t="shared" si="234"/>
        <v>0</v>
      </c>
      <c r="RKN160" s="358">
        <f t="shared" si="234"/>
        <v>0</v>
      </c>
      <c r="RKO160" s="358">
        <f t="shared" si="234"/>
        <v>0</v>
      </c>
      <c r="RKP160" s="358">
        <f t="shared" si="234"/>
        <v>0</v>
      </c>
      <c r="RKQ160" s="358">
        <f t="shared" si="234"/>
        <v>0</v>
      </c>
      <c r="RKR160" s="358">
        <f t="shared" si="234"/>
        <v>0</v>
      </c>
      <c r="RKS160" s="358">
        <f t="shared" si="234"/>
        <v>0</v>
      </c>
      <c r="RKT160" s="358">
        <f t="shared" si="234"/>
        <v>0</v>
      </c>
      <c r="RKU160" s="358">
        <f t="shared" si="234"/>
        <v>0</v>
      </c>
      <c r="RKV160" s="358">
        <f t="shared" si="234"/>
        <v>0</v>
      </c>
      <c r="RKW160" s="358">
        <f t="shared" si="234"/>
        <v>0</v>
      </c>
      <c r="RKX160" s="358">
        <f t="shared" si="234"/>
        <v>0</v>
      </c>
      <c r="RKY160" s="358">
        <f t="shared" si="234"/>
        <v>0</v>
      </c>
      <c r="RKZ160" s="358">
        <f t="shared" si="234"/>
        <v>0</v>
      </c>
      <c r="RLA160" s="358">
        <f t="shared" si="234"/>
        <v>0</v>
      </c>
      <c r="RLB160" s="358">
        <f t="shared" si="234"/>
        <v>0</v>
      </c>
      <c r="RLC160" s="358">
        <f t="shared" si="234"/>
        <v>0</v>
      </c>
      <c r="RLD160" s="358">
        <f t="shared" si="234"/>
        <v>0</v>
      </c>
      <c r="RLE160" s="358">
        <f t="shared" si="234"/>
        <v>0</v>
      </c>
      <c r="RLF160" s="358">
        <f t="shared" si="234"/>
        <v>0</v>
      </c>
      <c r="RLG160" s="358">
        <f t="shared" si="234"/>
        <v>0</v>
      </c>
      <c r="RLH160" s="358">
        <f t="shared" si="234"/>
        <v>0</v>
      </c>
      <c r="RLI160" s="358">
        <f t="shared" si="234"/>
        <v>0</v>
      </c>
      <c r="RLJ160" s="358">
        <f t="shared" ref="RLJ160:RNU160" si="235">RLJ145*$H$83</f>
        <v>0</v>
      </c>
      <c r="RLK160" s="358">
        <f t="shared" si="235"/>
        <v>0</v>
      </c>
      <c r="RLL160" s="358">
        <f t="shared" si="235"/>
        <v>0</v>
      </c>
      <c r="RLM160" s="358">
        <f t="shared" si="235"/>
        <v>0</v>
      </c>
      <c r="RLN160" s="358">
        <f t="shared" si="235"/>
        <v>0</v>
      </c>
      <c r="RLO160" s="358">
        <f t="shared" si="235"/>
        <v>0</v>
      </c>
      <c r="RLP160" s="358">
        <f t="shared" si="235"/>
        <v>0</v>
      </c>
      <c r="RLQ160" s="358">
        <f t="shared" si="235"/>
        <v>0</v>
      </c>
      <c r="RLR160" s="358">
        <f t="shared" si="235"/>
        <v>0</v>
      </c>
      <c r="RLS160" s="358">
        <f t="shared" si="235"/>
        <v>0</v>
      </c>
      <c r="RLT160" s="358">
        <f t="shared" si="235"/>
        <v>0</v>
      </c>
      <c r="RLU160" s="358">
        <f t="shared" si="235"/>
        <v>0</v>
      </c>
      <c r="RLV160" s="358">
        <f t="shared" si="235"/>
        <v>0</v>
      </c>
      <c r="RLW160" s="358">
        <f t="shared" si="235"/>
        <v>0</v>
      </c>
      <c r="RLX160" s="358">
        <f t="shared" si="235"/>
        <v>0</v>
      </c>
      <c r="RLY160" s="358">
        <f t="shared" si="235"/>
        <v>0</v>
      </c>
      <c r="RLZ160" s="358">
        <f t="shared" si="235"/>
        <v>0</v>
      </c>
      <c r="RMA160" s="358">
        <f t="shared" si="235"/>
        <v>0</v>
      </c>
      <c r="RMB160" s="358">
        <f t="shared" si="235"/>
        <v>0</v>
      </c>
      <c r="RMC160" s="358">
        <f t="shared" si="235"/>
        <v>0</v>
      </c>
      <c r="RMD160" s="358">
        <f t="shared" si="235"/>
        <v>0</v>
      </c>
      <c r="RME160" s="358">
        <f t="shared" si="235"/>
        <v>0</v>
      </c>
      <c r="RMF160" s="358">
        <f t="shared" si="235"/>
        <v>0</v>
      </c>
      <c r="RMG160" s="358">
        <f t="shared" si="235"/>
        <v>0</v>
      </c>
      <c r="RMH160" s="358">
        <f t="shared" si="235"/>
        <v>0</v>
      </c>
      <c r="RMI160" s="358">
        <f t="shared" si="235"/>
        <v>0</v>
      </c>
      <c r="RMJ160" s="358">
        <f t="shared" si="235"/>
        <v>0</v>
      </c>
      <c r="RMK160" s="358">
        <f t="shared" si="235"/>
        <v>0</v>
      </c>
      <c r="RML160" s="358">
        <f t="shared" si="235"/>
        <v>0</v>
      </c>
      <c r="RMM160" s="358">
        <f t="shared" si="235"/>
        <v>0</v>
      </c>
      <c r="RMN160" s="358">
        <f t="shared" si="235"/>
        <v>0</v>
      </c>
      <c r="RMO160" s="358">
        <f t="shared" si="235"/>
        <v>0</v>
      </c>
      <c r="RMP160" s="358">
        <f t="shared" si="235"/>
        <v>0</v>
      </c>
      <c r="RMQ160" s="358">
        <f t="shared" si="235"/>
        <v>0</v>
      </c>
      <c r="RMR160" s="358">
        <f t="shared" si="235"/>
        <v>0</v>
      </c>
      <c r="RMS160" s="358">
        <f t="shared" si="235"/>
        <v>0</v>
      </c>
      <c r="RMT160" s="358">
        <f t="shared" si="235"/>
        <v>0</v>
      </c>
      <c r="RMU160" s="358">
        <f t="shared" si="235"/>
        <v>0</v>
      </c>
      <c r="RMV160" s="358">
        <f t="shared" si="235"/>
        <v>0</v>
      </c>
      <c r="RMW160" s="358">
        <f t="shared" si="235"/>
        <v>0</v>
      </c>
      <c r="RMX160" s="358">
        <f t="shared" si="235"/>
        <v>0</v>
      </c>
      <c r="RMY160" s="358">
        <f t="shared" si="235"/>
        <v>0</v>
      </c>
      <c r="RMZ160" s="358">
        <f t="shared" si="235"/>
        <v>0</v>
      </c>
      <c r="RNA160" s="358">
        <f t="shared" si="235"/>
        <v>0</v>
      </c>
      <c r="RNB160" s="358">
        <f t="shared" si="235"/>
        <v>0</v>
      </c>
      <c r="RNC160" s="358">
        <f t="shared" si="235"/>
        <v>0</v>
      </c>
      <c r="RND160" s="358">
        <f t="shared" si="235"/>
        <v>0</v>
      </c>
      <c r="RNE160" s="358">
        <f t="shared" si="235"/>
        <v>0</v>
      </c>
      <c r="RNF160" s="358">
        <f t="shared" si="235"/>
        <v>0</v>
      </c>
      <c r="RNG160" s="358">
        <f t="shared" si="235"/>
        <v>0</v>
      </c>
      <c r="RNH160" s="358">
        <f t="shared" si="235"/>
        <v>0</v>
      </c>
      <c r="RNI160" s="358">
        <f t="shared" si="235"/>
        <v>0</v>
      </c>
      <c r="RNJ160" s="358">
        <f t="shared" si="235"/>
        <v>0</v>
      </c>
      <c r="RNK160" s="358">
        <f t="shared" si="235"/>
        <v>0</v>
      </c>
      <c r="RNL160" s="358">
        <f t="shared" si="235"/>
        <v>0</v>
      </c>
      <c r="RNM160" s="358">
        <f t="shared" si="235"/>
        <v>0</v>
      </c>
      <c r="RNN160" s="358">
        <f t="shared" si="235"/>
        <v>0</v>
      </c>
      <c r="RNO160" s="358">
        <f t="shared" si="235"/>
        <v>0</v>
      </c>
      <c r="RNP160" s="358">
        <f t="shared" si="235"/>
        <v>0</v>
      </c>
      <c r="RNQ160" s="358">
        <f t="shared" si="235"/>
        <v>0</v>
      </c>
      <c r="RNR160" s="358">
        <f t="shared" si="235"/>
        <v>0</v>
      </c>
      <c r="RNS160" s="358">
        <f t="shared" si="235"/>
        <v>0</v>
      </c>
      <c r="RNT160" s="358">
        <f t="shared" si="235"/>
        <v>0</v>
      </c>
      <c r="RNU160" s="358">
        <f t="shared" si="235"/>
        <v>0</v>
      </c>
      <c r="RNV160" s="358">
        <f t="shared" ref="RNV160:RQG160" si="236">RNV145*$H$83</f>
        <v>0</v>
      </c>
      <c r="RNW160" s="358">
        <f t="shared" si="236"/>
        <v>0</v>
      </c>
      <c r="RNX160" s="358">
        <f t="shared" si="236"/>
        <v>0</v>
      </c>
      <c r="RNY160" s="358">
        <f t="shared" si="236"/>
        <v>0</v>
      </c>
      <c r="RNZ160" s="358">
        <f t="shared" si="236"/>
        <v>0</v>
      </c>
      <c r="ROA160" s="358">
        <f t="shared" si="236"/>
        <v>0</v>
      </c>
      <c r="ROB160" s="358">
        <f t="shared" si="236"/>
        <v>0</v>
      </c>
      <c r="ROC160" s="358">
        <f t="shared" si="236"/>
        <v>0</v>
      </c>
      <c r="ROD160" s="358">
        <f t="shared" si="236"/>
        <v>0</v>
      </c>
      <c r="ROE160" s="358">
        <f t="shared" si="236"/>
        <v>0</v>
      </c>
      <c r="ROF160" s="358">
        <f t="shared" si="236"/>
        <v>0</v>
      </c>
      <c r="ROG160" s="358">
        <f t="shared" si="236"/>
        <v>0</v>
      </c>
      <c r="ROH160" s="358">
        <f t="shared" si="236"/>
        <v>0</v>
      </c>
      <c r="ROI160" s="358">
        <f t="shared" si="236"/>
        <v>0</v>
      </c>
      <c r="ROJ160" s="358">
        <f t="shared" si="236"/>
        <v>0</v>
      </c>
      <c r="ROK160" s="358">
        <f t="shared" si="236"/>
        <v>0</v>
      </c>
      <c r="ROL160" s="358">
        <f t="shared" si="236"/>
        <v>0</v>
      </c>
      <c r="ROM160" s="358">
        <f t="shared" si="236"/>
        <v>0</v>
      </c>
      <c r="RON160" s="358">
        <f t="shared" si="236"/>
        <v>0</v>
      </c>
      <c r="ROO160" s="358">
        <f t="shared" si="236"/>
        <v>0</v>
      </c>
      <c r="ROP160" s="358">
        <f t="shared" si="236"/>
        <v>0</v>
      </c>
      <c r="ROQ160" s="358">
        <f t="shared" si="236"/>
        <v>0</v>
      </c>
      <c r="ROR160" s="358">
        <f t="shared" si="236"/>
        <v>0</v>
      </c>
      <c r="ROS160" s="358">
        <f t="shared" si="236"/>
        <v>0</v>
      </c>
      <c r="ROT160" s="358">
        <f t="shared" si="236"/>
        <v>0</v>
      </c>
      <c r="ROU160" s="358">
        <f t="shared" si="236"/>
        <v>0</v>
      </c>
      <c r="ROV160" s="358">
        <f t="shared" si="236"/>
        <v>0</v>
      </c>
      <c r="ROW160" s="358">
        <f t="shared" si="236"/>
        <v>0</v>
      </c>
      <c r="ROX160" s="358">
        <f t="shared" si="236"/>
        <v>0</v>
      </c>
      <c r="ROY160" s="358">
        <f t="shared" si="236"/>
        <v>0</v>
      </c>
      <c r="ROZ160" s="358">
        <f t="shared" si="236"/>
        <v>0</v>
      </c>
      <c r="RPA160" s="358">
        <f t="shared" si="236"/>
        <v>0</v>
      </c>
      <c r="RPB160" s="358">
        <f t="shared" si="236"/>
        <v>0</v>
      </c>
      <c r="RPC160" s="358">
        <f t="shared" si="236"/>
        <v>0</v>
      </c>
      <c r="RPD160" s="358">
        <f t="shared" si="236"/>
        <v>0</v>
      </c>
      <c r="RPE160" s="358">
        <f t="shared" si="236"/>
        <v>0</v>
      </c>
      <c r="RPF160" s="358">
        <f t="shared" si="236"/>
        <v>0</v>
      </c>
      <c r="RPG160" s="358">
        <f t="shared" si="236"/>
        <v>0</v>
      </c>
      <c r="RPH160" s="358">
        <f t="shared" si="236"/>
        <v>0</v>
      </c>
      <c r="RPI160" s="358">
        <f t="shared" si="236"/>
        <v>0</v>
      </c>
      <c r="RPJ160" s="358">
        <f t="shared" si="236"/>
        <v>0</v>
      </c>
      <c r="RPK160" s="358">
        <f t="shared" si="236"/>
        <v>0</v>
      </c>
      <c r="RPL160" s="358">
        <f t="shared" si="236"/>
        <v>0</v>
      </c>
      <c r="RPM160" s="358">
        <f t="shared" si="236"/>
        <v>0</v>
      </c>
      <c r="RPN160" s="358">
        <f t="shared" si="236"/>
        <v>0</v>
      </c>
      <c r="RPO160" s="358">
        <f t="shared" si="236"/>
        <v>0</v>
      </c>
      <c r="RPP160" s="358">
        <f t="shared" si="236"/>
        <v>0</v>
      </c>
      <c r="RPQ160" s="358">
        <f t="shared" si="236"/>
        <v>0</v>
      </c>
      <c r="RPR160" s="358">
        <f t="shared" si="236"/>
        <v>0</v>
      </c>
      <c r="RPS160" s="358">
        <f t="shared" si="236"/>
        <v>0</v>
      </c>
      <c r="RPT160" s="358">
        <f t="shared" si="236"/>
        <v>0</v>
      </c>
      <c r="RPU160" s="358">
        <f t="shared" si="236"/>
        <v>0</v>
      </c>
      <c r="RPV160" s="358">
        <f t="shared" si="236"/>
        <v>0</v>
      </c>
      <c r="RPW160" s="358">
        <f t="shared" si="236"/>
        <v>0</v>
      </c>
      <c r="RPX160" s="358">
        <f t="shared" si="236"/>
        <v>0</v>
      </c>
      <c r="RPY160" s="358">
        <f t="shared" si="236"/>
        <v>0</v>
      </c>
      <c r="RPZ160" s="358">
        <f t="shared" si="236"/>
        <v>0</v>
      </c>
      <c r="RQA160" s="358">
        <f t="shared" si="236"/>
        <v>0</v>
      </c>
      <c r="RQB160" s="358">
        <f t="shared" si="236"/>
        <v>0</v>
      </c>
      <c r="RQC160" s="358">
        <f t="shared" si="236"/>
        <v>0</v>
      </c>
      <c r="RQD160" s="358">
        <f t="shared" si="236"/>
        <v>0</v>
      </c>
      <c r="RQE160" s="358">
        <f t="shared" si="236"/>
        <v>0</v>
      </c>
      <c r="RQF160" s="358">
        <f t="shared" si="236"/>
        <v>0</v>
      </c>
      <c r="RQG160" s="358">
        <f t="shared" si="236"/>
        <v>0</v>
      </c>
      <c r="RQH160" s="358">
        <f t="shared" ref="RQH160:RSS160" si="237">RQH145*$H$83</f>
        <v>0</v>
      </c>
      <c r="RQI160" s="358">
        <f t="shared" si="237"/>
        <v>0</v>
      </c>
      <c r="RQJ160" s="358">
        <f t="shared" si="237"/>
        <v>0</v>
      </c>
      <c r="RQK160" s="358">
        <f t="shared" si="237"/>
        <v>0</v>
      </c>
      <c r="RQL160" s="358">
        <f t="shared" si="237"/>
        <v>0</v>
      </c>
      <c r="RQM160" s="358">
        <f t="shared" si="237"/>
        <v>0</v>
      </c>
      <c r="RQN160" s="358">
        <f t="shared" si="237"/>
        <v>0</v>
      </c>
      <c r="RQO160" s="358">
        <f t="shared" si="237"/>
        <v>0</v>
      </c>
      <c r="RQP160" s="358">
        <f t="shared" si="237"/>
        <v>0</v>
      </c>
      <c r="RQQ160" s="358">
        <f t="shared" si="237"/>
        <v>0</v>
      </c>
      <c r="RQR160" s="358">
        <f t="shared" si="237"/>
        <v>0</v>
      </c>
      <c r="RQS160" s="358">
        <f t="shared" si="237"/>
        <v>0</v>
      </c>
      <c r="RQT160" s="358">
        <f t="shared" si="237"/>
        <v>0</v>
      </c>
      <c r="RQU160" s="358">
        <f t="shared" si="237"/>
        <v>0</v>
      </c>
      <c r="RQV160" s="358">
        <f t="shared" si="237"/>
        <v>0</v>
      </c>
      <c r="RQW160" s="358">
        <f t="shared" si="237"/>
        <v>0</v>
      </c>
      <c r="RQX160" s="358">
        <f t="shared" si="237"/>
        <v>0</v>
      </c>
      <c r="RQY160" s="358">
        <f t="shared" si="237"/>
        <v>0</v>
      </c>
      <c r="RQZ160" s="358">
        <f t="shared" si="237"/>
        <v>0</v>
      </c>
      <c r="RRA160" s="358">
        <f t="shared" si="237"/>
        <v>0</v>
      </c>
      <c r="RRB160" s="358">
        <f t="shared" si="237"/>
        <v>0</v>
      </c>
      <c r="RRC160" s="358">
        <f t="shared" si="237"/>
        <v>0</v>
      </c>
      <c r="RRD160" s="358">
        <f t="shared" si="237"/>
        <v>0</v>
      </c>
      <c r="RRE160" s="358">
        <f t="shared" si="237"/>
        <v>0</v>
      </c>
      <c r="RRF160" s="358">
        <f t="shared" si="237"/>
        <v>0</v>
      </c>
      <c r="RRG160" s="358">
        <f t="shared" si="237"/>
        <v>0</v>
      </c>
      <c r="RRH160" s="358">
        <f t="shared" si="237"/>
        <v>0</v>
      </c>
      <c r="RRI160" s="358">
        <f t="shared" si="237"/>
        <v>0</v>
      </c>
      <c r="RRJ160" s="358">
        <f t="shared" si="237"/>
        <v>0</v>
      </c>
      <c r="RRK160" s="358">
        <f t="shared" si="237"/>
        <v>0</v>
      </c>
      <c r="RRL160" s="358">
        <f t="shared" si="237"/>
        <v>0</v>
      </c>
      <c r="RRM160" s="358">
        <f t="shared" si="237"/>
        <v>0</v>
      </c>
      <c r="RRN160" s="358">
        <f t="shared" si="237"/>
        <v>0</v>
      </c>
      <c r="RRO160" s="358">
        <f t="shared" si="237"/>
        <v>0</v>
      </c>
      <c r="RRP160" s="358">
        <f t="shared" si="237"/>
        <v>0</v>
      </c>
      <c r="RRQ160" s="358">
        <f t="shared" si="237"/>
        <v>0</v>
      </c>
      <c r="RRR160" s="358">
        <f t="shared" si="237"/>
        <v>0</v>
      </c>
      <c r="RRS160" s="358">
        <f t="shared" si="237"/>
        <v>0</v>
      </c>
      <c r="RRT160" s="358">
        <f t="shared" si="237"/>
        <v>0</v>
      </c>
      <c r="RRU160" s="358">
        <f t="shared" si="237"/>
        <v>0</v>
      </c>
      <c r="RRV160" s="358">
        <f t="shared" si="237"/>
        <v>0</v>
      </c>
      <c r="RRW160" s="358">
        <f t="shared" si="237"/>
        <v>0</v>
      </c>
      <c r="RRX160" s="358">
        <f t="shared" si="237"/>
        <v>0</v>
      </c>
      <c r="RRY160" s="358">
        <f t="shared" si="237"/>
        <v>0</v>
      </c>
      <c r="RRZ160" s="358">
        <f t="shared" si="237"/>
        <v>0</v>
      </c>
      <c r="RSA160" s="358">
        <f t="shared" si="237"/>
        <v>0</v>
      </c>
      <c r="RSB160" s="358">
        <f t="shared" si="237"/>
        <v>0</v>
      </c>
      <c r="RSC160" s="358">
        <f t="shared" si="237"/>
        <v>0</v>
      </c>
      <c r="RSD160" s="358">
        <f t="shared" si="237"/>
        <v>0</v>
      </c>
      <c r="RSE160" s="358">
        <f t="shared" si="237"/>
        <v>0</v>
      </c>
      <c r="RSF160" s="358">
        <f t="shared" si="237"/>
        <v>0</v>
      </c>
      <c r="RSG160" s="358">
        <f t="shared" si="237"/>
        <v>0</v>
      </c>
      <c r="RSH160" s="358">
        <f t="shared" si="237"/>
        <v>0</v>
      </c>
      <c r="RSI160" s="358">
        <f t="shared" si="237"/>
        <v>0</v>
      </c>
      <c r="RSJ160" s="358">
        <f t="shared" si="237"/>
        <v>0</v>
      </c>
      <c r="RSK160" s="358">
        <f t="shared" si="237"/>
        <v>0</v>
      </c>
      <c r="RSL160" s="358">
        <f t="shared" si="237"/>
        <v>0</v>
      </c>
      <c r="RSM160" s="358">
        <f t="shared" si="237"/>
        <v>0</v>
      </c>
      <c r="RSN160" s="358">
        <f t="shared" si="237"/>
        <v>0</v>
      </c>
      <c r="RSO160" s="358">
        <f t="shared" si="237"/>
        <v>0</v>
      </c>
      <c r="RSP160" s="358">
        <f t="shared" si="237"/>
        <v>0</v>
      </c>
      <c r="RSQ160" s="358">
        <f t="shared" si="237"/>
        <v>0</v>
      </c>
      <c r="RSR160" s="358">
        <f t="shared" si="237"/>
        <v>0</v>
      </c>
      <c r="RSS160" s="358">
        <f t="shared" si="237"/>
        <v>0</v>
      </c>
      <c r="RST160" s="358">
        <f t="shared" ref="RST160:RVE160" si="238">RST145*$H$83</f>
        <v>0</v>
      </c>
      <c r="RSU160" s="358">
        <f t="shared" si="238"/>
        <v>0</v>
      </c>
      <c r="RSV160" s="358">
        <f t="shared" si="238"/>
        <v>0</v>
      </c>
      <c r="RSW160" s="358">
        <f t="shared" si="238"/>
        <v>0</v>
      </c>
      <c r="RSX160" s="358">
        <f t="shared" si="238"/>
        <v>0</v>
      </c>
      <c r="RSY160" s="358">
        <f t="shared" si="238"/>
        <v>0</v>
      </c>
      <c r="RSZ160" s="358">
        <f t="shared" si="238"/>
        <v>0</v>
      </c>
      <c r="RTA160" s="358">
        <f t="shared" si="238"/>
        <v>0</v>
      </c>
      <c r="RTB160" s="358">
        <f t="shared" si="238"/>
        <v>0</v>
      </c>
      <c r="RTC160" s="358">
        <f t="shared" si="238"/>
        <v>0</v>
      </c>
      <c r="RTD160" s="358">
        <f t="shared" si="238"/>
        <v>0</v>
      </c>
      <c r="RTE160" s="358">
        <f t="shared" si="238"/>
        <v>0</v>
      </c>
      <c r="RTF160" s="358">
        <f t="shared" si="238"/>
        <v>0</v>
      </c>
      <c r="RTG160" s="358">
        <f t="shared" si="238"/>
        <v>0</v>
      </c>
      <c r="RTH160" s="358">
        <f t="shared" si="238"/>
        <v>0</v>
      </c>
      <c r="RTI160" s="358">
        <f t="shared" si="238"/>
        <v>0</v>
      </c>
      <c r="RTJ160" s="358">
        <f t="shared" si="238"/>
        <v>0</v>
      </c>
      <c r="RTK160" s="358">
        <f t="shared" si="238"/>
        <v>0</v>
      </c>
      <c r="RTL160" s="358">
        <f t="shared" si="238"/>
        <v>0</v>
      </c>
      <c r="RTM160" s="358">
        <f t="shared" si="238"/>
        <v>0</v>
      </c>
      <c r="RTN160" s="358">
        <f t="shared" si="238"/>
        <v>0</v>
      </c>
      <c r="RTO160" s="358">
        <f t="shared" si="238"/>
        <v>0</v>
      </c>
      <c r="RTP160" s="358">
        <f t="shared" si="238"/>
        <v>0</v>
      </c>
      <c r="RTQ160" s="358">
        <f t="shared" si="238"/>
        <v>0</v>
      </c>
      <c r="RTR160" s="358">
        <f t="shared" si="238"/>
        <v>0</v>
      </c>
      <c r="RTS160" s="358">
        <f t="shared" si="238"/>
        <v>0</v>
      </c>
      <c r="RTT160" s="358">
        <f t="shared" si="238"/>
        <v>0</v>
      </c>
      <c r="RTU160" s="358">
        <f t="shared" si="238"/>
        <v>0</v>
      </c>
      <c r="RTV160" s="358">
        <f t="shared" si="238"/>
        <v>0</v>
      </c>
      <c r="RTW160" s="358">
        <f t="shared" si="238"/>
        <v>0</v>
      </c>
      <c r="RTX160" s="358">
        <f t="shared" si="238"/>
        <v>0</v>
      </c>
      <c r="RTY160" s="358">
        <f t="shared" si="238"/>
        <v>0</v>
      </c>
      <c r="RTZ160" s="358">
        <f t="shared" si="238"/>
        <v>0</v>
      </c>
      <c r="RUA160" s="358">
        <f t="shared" si="238"/>
        <v>0</v>
      </c>
      <c r="RUB160" s="358">
        <f t="shared" si="238"/>
        <v>0</v>
      </c>
      <c r="RUC160" s="358">
        <f t="shared" si="238"/>
        <v>0</v>
      </c>
      <c r="RUD160" s="358">
        <f t="shared" si="238"/>
        <v>0</v>
      </c>
      <c r="RUE160" s="358">
        <f t="shared" si="238"/>
        <v>0</v>
      </c>
      <c r="RUF160" s="358">
        <f t="shared" si="238"/>
        <v>0</v>
      </c>
      <c r="RUG160" s="358">
        <f t="shared" si="238"/>
        <v>0</v>
      </c>
      <c r="RUH160" s="358">
        <f t="shared" si="238"/>
        <v>0</v>
      </c>
      <c r="RUI160" s="358">
        <f t="shared" si="238"/>
        <v>0</v>
      </c>
      <c r="RUJ160" s="358">
        <f t="shared" si="238"/>
        <v>0</v>
      </c>
      <c r="RUK160" s="358">
        <f t="shared" si="238"/>
        <v>0</v>
      </c>
      <c r="RUL160" s="358">
        <f t="shared" si="238"/>
        <v>0</v>
      </c>
      <c r="RUM160" s="358">
        <f t="shared" si="238"/>
        <v>0</v>
      </c>
      <c r="RUN160" s="358">
        <f t="shared" si="238"/>
        <v>0</v>
      </c>
      <c r="RUO160" s="358">
        <f t="shared" si="238"/>
        <v>0</v>
      </c>
      <c r="RUP160" s="358">
        <f t="shared" si="238"/>
        <v>0</v>
      </c>
      <c r="RUQ160" s="358">
        <f t="shared" si="238"/>
        <v>0</v>
      </c>
      <c r="RUR160" s="358">
        <f t="shared" si="238"/>
        <v>0</v>
      </c>
      <c r="RUS160" s="358">
        <f t="shared" si="238"/>
        <v>0</v>
      </c>
      <c r="RUT160" s="358">
        <f t="shared" si="238"/>
        <v>0</v>
      </c>
      <c r="RUU160" s="358">
        <f t="shared" si="238"/>
        <v>0</v>
      </c>
      <c r="RUV160" s="358">
        <f t="shared" si="238"/>
        <v>0</v>
      </c>
      <c r="RUW160" s="358">
        <f t="shared" si="238"/>
        <v>0</v>
      </c>
      <c r="RUX160" s="358">
        <f t="shared" si="238"/>
        <v>0</v>
      </c>
      <c r="RUY160" s="358">
        <f t="shared" si="238"/>
        <v>0</v>
      </c>
      <c r="RUZ160" s="358">
        <f t="shared" si="238"/>
        <v>0</v>
      </c>
      <c r="RVA160" s="358">
        <f t="shared" si="238"/>
        <v>0</v>
      </c>
      <c r="RVB160" s="358">
        <f t="shared" si="238"/>
        <v>0</v>
      </c>
      <c r="RVC160" s="358">
        <f t="shared" si="238"/>
        <v>0</v>
      </c>
      <c r="RVD160" s="358">
        <f t="shared" si="238"/>
        <v>0</v>
      </c>
      <c r="RVE160" s="358">
        <f t="shared" si="238"/>
        <v>0</v>
      </c>
      <c r="RVF160" s="358">
        <f t="shared" ref="RVF160:RXQ160" si="239">RVF145*$H$83</f>
        <v>0</v>
      </c>
      <c r="RVG160" s="358">
        <f t="shared" si="239"/>
        <v>0</v>
      </c>
      <c r="RVH160" s="358">
        <f t="shared" si="239"/>
        <v>0</v>
      </c>
      <c r="RVI160" s="358">
        <f t="shared" si="239"/>
        <v>0</v>
      </c>
      <c r="RVJ160" s="358">
        <f t="shared" si="239"/>
        <v>0</v>
      </c>
      <c r="RVK160" s="358">
        <f t="shared" si="239"/>
        <v>0</v>
      </c>
      <c r="RVL160" s="358">
        <f t="shared" si="239"/>
        <v>0</v>
      </c>
      <c r="RVM160" s="358">
        <f t="shared" si="239"/>
        <v>0</v>
      </c>
      <c r="RVN160" s="358">
        <f t="shared" si="239"/>
        <v>0</v>
      </c>
      <c r="RVO160" s="358">
        <f t="shared" si="239"/>
        <v>0</v>
      </c>
      <c r="RVP160" s="358">
        <f t="shared" si="239"/>
        <v>0</v>
      </c>
      <c r="RVQ160" s="358">
        <f t="shared" si="239"/>
        <v>0</v>
      </c>
      <c r="RVR160" s="358">
        <f t="shared" si="239"/>
        <v>0</v>
      </c>
      <c r="RVS160" s="358">
        <f t="shared" si="239"/>
        <v>0</v>
      </c>
      <c r="RVT160" s="358">
        <f t="shared" si="239"/>
        <v>0</v>
      </c>
      <c r="RVU160" s="358">
        <f t="shared" si="239"/>
        <v>0</v>
      </c>
      <c r="RVV160" s="358">
        <f t="shared" si="239"/>
        <v>0</v>
      </c>
      <c r="RVW160" s="358">
        <f t="shared" si="239"/>
        <v>0</v>
      </c>
      <c r="RVX160" s="358">
        <f t="shared" si="239"/>
        <v>0</v>
      </c>
      <c r="RVY160" s="358">
        <f t="shared" si="239"/>
        <v>0</v>
      </c>
      <c r="RVZ160" s="358">
        <f t="shared" si="239"/>
        <v>0</v>
      </c>
      <c r="RWA160" s="358">
        <f t="shared" si="239"/>
        <v>0</v>
      </c>
      <c r="RWB160" s="358">
        <f t="shared" si="239"/>
        <v>0</v>
      </c>
      <c r="RWC160" s="358">
        <f t="shared" si="239"/>
        <v>0</v>
      </c>
      <c r="RWD160" s="358">
        <f t="shared" si="239"/>
        <v>0</v>
      </c>
      <c r="RWE160" s="358">
        <f t="shared" si="239"/>
        <v>0</v>
      </c>
      <c r="RWF160" s="358">
        <f t="shared" si="239"/>
        <v>0</v>
      </c>
      <c r="RWG160" s="358">
        <f t="shared" si="239"/>
        <v>0</v>
      </c>
      <c r="RWH160" s="358">
        <f t="shared" si="239"/>
        <v>0</v>
      </c>
      <c r="RWI160" s="358">
        <f t="shared" si="239"/>
        <v>0</v>
      </c>
      <c r="RWJ160" s="358">
        <f t="shared" si="239"/>
        <v>0</v>
      </c>
      <c r="RWK160" s="358">
        <f t="shared" si="239"/>
        <v>0</v>
      </c>
      <c r="RWL160" s="358">
        <f t="shared" si="239"/>
        <v>0</v>
      </c>
      <c r="RWM160" s="358">
        <f t="shared" si="239"/>
        <v>0</v>
      </c>
      <c r="RWN160" s="358">
        <f t="shared" si="239"/>
        <v>0</v>
      </c>
      <c r="RWO160" s="358">
        <f t="shared" si="239"/>
        <v>0</v>
      </c>
      <c r="RWP160" s="358">
        <f t="shared" si="239"/>
        <v>0</v>
      </c>
      <c r="RWQ160" s="358">
        <f t="shared" si="239"/>
        <v>0</v>
      </c>
      <c r="RWR160" s="358">
        <f t="shared" si="239"/>
        <v>0</v>
      </c>
      <c r="RWS160" s="358">
        <f t="shared" si="239"/>
        <v>0</v>
      </c>
      <c r="RWT160" s="358">
        <f t="shared" si="239"/>
        <v>0</v>
      </c>
      <c r="RWU160" s="358">
        <f t="shared" si="239"/>
        <v>0</v>
      </c>
      <c r="RWV160" s="358">
        <f t="shared" si="239"/>
        <v>0</v>
      </c>
      <c r="RWW160" s="358">
        <f t="shared" si="239"/>
        <v>0</v>
      </c>
      <c r="RWX160" s="358">
        <f t="shared" si="239"/>
        <v>0</v>
      </c>
      <c r="RWY160" s="358">
        <f t="shared" si="239"/>
        <v>0</v>
      </c>
      <c r="RWZ160" s="358">
        <f t="shared" si="239"/>
        <v>0</v>
      </c>
      <c r="RXA160" s="358">
        <f t="shared" si="239"/>
        <v>0</v>
      </c>
      <c r="RXB160" s="358">
        <f t="shared" si="239"/>
        <v>0</v>
      </c>
      <c r="RXC160" s="358">
        <f t="shared" si="239"/>
        <v>0</v>
      </c>
      <c r="RXD160" s="358">
        <f t="shared" si="239"/>
        <v>0</v>
      </c>
      <c r="RXE160" s="358">
        <f t="shared" si="239"/>
        <v>0</v>
      </c>
      <c r="RXF160" s="358">
        <f t="shared" si="239"/>
        <v>0</v>
      </c>
      <c r="RXG160" s="358">
        <f t="shared" si="239"/>
        <v>0</v>
      </c>
      <c r="RXH160" s="358">
        <f t="shared" si="239"/>
        <v>0</v>
      </c>
      <c r="RXI160" s="358">
        <f t="shared" si="239"/>
        <v>0</v>
      </c>
      <c r="RXJ160" s="358">
        <f t="shared" si="239"/>
        <v>0</v>
      </c>
      <c r="RXK160" s="358">
        <f t="shared" si="239"/>
        <v>0</v>
      </c>
      <c r="RXL160" s="358">
        <f t="shared" si="239"/>
        <v>0</v>
      </c>
      <c r="RXM160" s="358">
        <f t="shared" si="239"/>
        <v>0</v>
      </c>
      <c r="RXN160" s="358">
        <f t="shared" si="239"/>
        <v>0</v>
      </c>
      <c r="RXO160" s="358">
        <f t="shared" si="239"/>
        <v>0</v>
      </c>
      <c r="RXP160" s="358">
        <f t="shared" si="239"/>
        <v>0</v>
      </c>
      <c r="RXQ160" s="358">
        <f t="shared" si="239"/>
        <v>0</v>
      </c>
      <c r="RXR160" s="358">
        <f t="shared" ref="RXR160:SAC160" si="240">RXR145*$H$83</f>
        <v>0</v>
      </c>
      <c r="RXS160" s="358">
        <f t="shared" si="240"/>
        <v>0</v>
      </c>
      <c r="RXT160" s="358">
        <f t="shared" si="240"/>
        <v>0</v>
      </c>
      <c r="RXU160" s="358">
        <f t="shared" si="240"/>
        <v>0</v>
      </c>
      <c r="RXV160" s="358">
        <f t="shared" si="240"/>
        <v>0</v>
      </c>
      <c r="RXW160" s="358">
        <f t="shared" si="240"/>
        <v>0</v>
      </c>
      <c r="RXX160" s="358">
        <f t="shared" si="240"/>
        <v>0</v>
      </c>
      <c r="RXY160" s="358">
        <f t="shared" si="240"/>
        <v>0</v>
      </c>
      <c r="RXZ160" s="358">
        <f t="shared" si="240"/>
        <v>0</v>
      </c>
      <c r="RYA160" s="358">
        <f t="shared" si="240"/>
        <v>0</v>
      </c>
      <c r="RYB160" s="358">
        <f t="shared" si="240"/>
        <v>0</v>
      </c>
      <c r="RYC160" s="358">
        <f t="shared" si="240"/>
        <v>0</v>
      </c>
      <c r="RYD160" s="358">
        <f t="shared" si="240"/>
        <v>0</v>
      </c>
      <c r="RYE160" s="358">
        <f t="shared" si="240"/>
        <v>0</v>
      </c>
      <c r="RYF160" s="358">
        <f t="shared" si="240"/>
        <v>0</v>
      </c>
      <c r="RYG160" s="358">
        <f t="shared" si="240"/>
        <v>0</v>
      </c>
      <c r="RYH160" s="358">
        <f t="shared" si="240"/>
        <v>0</v>
      </c>
      <c r="RYI160" s="358">
        <f t="shared" si="240"/>
        <v>0</v>
      </c>
      <c r="RYJ160" s="358">
        <f t="shared" si="240"/>
        <v>0</v>
      </c>
      <c r="RYK160" s="358">
        <f t="shared" si="240"/>
        <v>0</v>
      </c>
      <c r="RYL160" s="358">
        <f t="shared" si="240"/>
        <v>0</v>
      </c>
      <c r="RYM160" s="358">
        <f t="shared" si="240"/>
        <v>0</v>
      </c>
      <c r="RYN160" s="358">
        <f t="shared" si="240"/>
        <v>0</v>
      </c>
      <c r="RYO160" s="358">
        <f t="shared" si="240"/>
        <v>0</v>
      </c>
      <c r="RYP160" s="358">
        <f t="shared" si="240"/>
        <v>0</v>
      </c>
      <c r="RYQ160" s="358">
        <f t="shared" si="240"/>
        <v>0</v>
      </c>
      <c r="RYR160" s="358">
        <f t="shared" si="240"/>
        <v>0</v>
      </c>
      <c r="RYS160" s="358">
        <f t="shared" si="240"/>
        <v>0</v>
      </c>
      <c r="RYT160" s="358">
        <f t="shared" si="240"/>
        <v>0</v>
      </c>
      <c r="RYU160" s="358">
        <f t="shared" si="240"/>
        <v>0</v>
      </c>
      <c r="RYV160" s="358">
        <f t="shared" si="240"/>
        <v>0</v>
      </c>
      <c r="RYW160" s="358">
        <f t="shared" si="240"/>
        <v>0</v>
      </c>
      <c r="RYX160" s="358">
        <f t="shared" si="240"/>
        <v>0</v>
      </c>
      <c r="RYY160" s="358">
        <f t="shared" si="240"/>
        <v>0</v>
      </c>
      <c r="RYZ160" s="358">
        <f t="shared" si="240"/>
        <v>0</v>
      </c>
      <c r="RZA160" s="358">
        <f t="shared" si="240"/>
        <v>0</v>
      </c>
      <c r="RZB160" s="358">
        <f t="shared" si="240"/>
        <v>0</v>
      </c>
      <c r="RZC160" s="358">
        <f t="shared" si="240"/>
        <v>0</v>
      </c>
      <c r="RZD160" s="358">
        <f t="shared" si="240"/>
        <v>0</v>
      </c>
      <c r="RZE160" s="358">
        <f t="shared" si="240"/>
        <v>0</v>
      </c>
      <c r="RZF160" s="358">
        <f t="shared" si="240"/>
        <v>0</v>
      </c>
      <c r="RZG160" s="358">
        <f t="shared" si="240"/>
        <v>0</v>
      </c>
      <c r="RZH160" s="358">
        <f t="shared" si="240"/>
        <v>0</v>
      </c>
      <c r="RZI160" s="358">
        <f t="shared" si="240"/>
        <v>0</v>
      </c>
      <c r="RZJ160" s="358">
        <f t="shared" si="240"/>
        <v>0</v>
      </c>
      <c r="RZK160" s="358">
        <f t="shared" si="240"/>
        <v>0</v>
      </c>
      <c r="RZL160" s="358">
        <f t="shared" si="240"/>
        <v>0</v>
      </c>
      <c r="RZM160" s="358">
        <f t="shared" si="240"/>
        <v>0</v>
      </c>
      <c r="RZN160" s="358">
        <f t="shared" si="240"/>
        <v>0</v>
      </c>
      <c r="RZO160" s="358">
        <f t="shared" si="240"/>
        <v>0</v>
      </c>
      <c r="RZP160" s="358">
        <f t="shared" si="240"/>
        <v>0</v>
      </c>
      <c r="RZQ160" s="358">
        <f t="shared" si="240"/>
        <v>0</v>
      </c>
      <c r="RZR160" s="358">
        <f t="shared" si="240"/>
        <v>0</v>
      </c>
      <c r="RZS160" s="358">
        <f t="shared" si="240"/>
        <v>0</v>
      </c>
      <c r="RZT160" s="358">
        <f t="shared" si="240"/>
        <v>0</v>
      </c>
      <c r="RZU160" s="358">
        <f t="shared" si="240"/>
        <v>0</v>
      </c>
      <c r="RZV160" s="358">
        <f t="shared" si="240"/>
        <v>0</v>
      </c>
      <c r="RZW160" s="358">
        <f t="shared" si="240"/>
        <v>0</v>
      </c>
      <c r="RZX160" s="358">
        <f t="shared" si="240"/>
        <v>0</v>
      </c>
      <c r="RZY160" s="358">
        <f t="shared" si="240"/>
        <v>0</v>
      </c>
      <c r="RZZ160" s="358">
        <f t="shared" si="240"/>
        <v>0</v>
      </c>
      <c r="SAA160" s="358">
        <f t="shared" si="240"/>
        <v>0</v>
      </c>
      <c r="SAB160" s="358">
        <f t="shared" si="240"/>
        <v>0</v>
      </c>
      <c r="SAC160" s="358">
        <f t="shared" si="240"/>
        <v>0</v>
      </c>
      <c r="SAD160" s="358">
        <f t="shared" ref="SAD160:SCO160" si="241">SAD145*$H$83</f>
        <v>0</v>
      </c>
      <c r="SAE160" s="358">
        <f t="shared" si="241"/>
        <v>0</v>
      </c>
      <c r="SAF160" s="358">
        <f t="shared" si="241"/>
        <v>0</v>
      </c>
      <c r="SAG160" s="358">
        <f t="shared" si="241"/>
        <v>0</v>
      </c>
      <c r="SAH160" s="358">
        <f t="shared" si="241"/>
        <v>0</v>
      </c>
      <c r="SAI160" s="358">
        <f t="shared" si="241"/>
        <v>0</v>
      </c>
      <c r="SAJ160" s="358">
        <f t="shared" si="241"/>
        <v>0</v>
      </c>
      <c r="SAK160" s="358">
        <f t="shared" si="241"/>
        <v>0</v>
      </c>
      <c r="SAL160" s="358">
        <f t="shared" si="241"/>
        <v>0</v>
      </c>
      <c r="SAM160" s="358">
        <f t="shared" si="241"/>
        <v>0</v>
      </c>
      <c r="SAN160" s="358">
        <f t="shared" si="241"/>
        <v>0</v>
      </c>
      <c r="SAO160" s="358">
        <f t="shared" si="241"/>
        <v>0</v>
      </c>
      <c r="SAP160" s="358">
        <f t="shared" si="241"/>
        <v>0</v>
      </c>
      <c r="SAQ160" s="358">
        <f t="shared" si="241"/>
        <v>0</v>
      </c>
      <c r="SAR160" s="358">
        <f t="shared" si="241"/>
        <v>0</v>
      </c>
      <c r="SAS160" s="358">
        <f t="shared" si="241"/>
        <v>0</v>
      </c>
      <c r="SAT160" s="358">
        <f t="shared" si="241"/>
        <v>0</v>
      </c>
      <c r="SAU160" s="358">
        <f t="shared" si="241"/>
        <v>0</v>
      </c>
      <c r="SAV160" s="358">
        <f t="shared" si="241"/>
        <v>0</v>
      </c>
      <c r="SAW160" s="358">
        <f t="shared" si="241"/>
        <v>0</v>
      </c>
      <c r="SAX160" s="358">
        <f t="shared" si="241"/>
        <v>0</v>
      </c>
      <c r="SAY160" s="358">
        <f t="shared" si="241"/>
        <v>0</v>
      </c>
      <c r="SAZ160" s="358">
        <f t="shared" si="241"/>
        <v>0</v>
      </c>
      <c r="SBA160" s="358">
        <f t="shared" si="241"/>
        <v>0</v>
      </c>
      <c r="SBB160" s="358">
        <f t="shared" si="241"/>
        <v>0</v>
      </c>
      <c r="SBC160" s="358">
        <f t="shared" si="241"/>
        <v>0</v>
      </c>
      <c r="SBD160" s="358">
        <f t="shared" si="241"/>
        <v>0</v>
      </c>
      <c r="SBE160" s="358">
        <f t="shared" si="241"/>
        <v>0</v>
      </c>
      <c r="SBF160" s="358">
        <f t="shared" si="241"/>
        <v>0</v>
      </c>
      <c r="SBG160" s="358">
        <f t="shared" si="241"/>
        <v>0</v>
      </c>
      <c r="SBH160" s="358">
        <f t="shared" si="241"/>
        <v>0</v>
      </c>
      <c r="SBI160" s="358">
        <f t="shared" si="241"/>
        <v>0</v>
      </c>
      <c r="SBJ160" s="358">
        <f t="shared" si="241"/>
        <v>0</v>
      </c>
      <c r="SBK160" s="358">
        <f t="shared" si="241"/>
        <v>0</v>
      </c>
      <c r="SBL160" s="358">
        <f t="shared" si="241"/>
        <v>0</v>
      </c>
      <c r="SBM160" s="358">
        <f t="shared" si="241"/>
        <v>0</v>
      </c>
      <c r="SBN160" s="358">
        <f t="shared" si="241"/>
        <v>0</v>
      </c>
      <c r="SBO160" s="358">
        <f t="shared" si="241"/>
        <v>0</v>
      </c>
      <c r="SBP160" s="358">
        <f t="shared" si="241"/>
        <v>0</v>
      </c>
      <c r="SBQ160" s="358">
        <f t="shared" si="241"/>
        <v>0</v>
      </c>
      <c r="SBR160" s="358">
        <f t="shared" si="241"/>
        <v>0</v>
      </c>
      <c r="SBS160" s="358">
        <f t="shared" si="241"/>
        <v>0</v>
      </c>
      <c r="SBT160" s="358">
        <f t="shared" si="241"/>
        <v>0</v>
      </c>
      <c r="SBU160" s="358">
        <f t="shared" si="241"/>
        <v>0</v>
      </c>
      <c r="SBV160" s="358">
        <f t="shared" si="241"/>
        <v>0</v>
      </c>
      <c r="SBW160" s="358">
        <f t="shared" si="241"/>
        <v>0</v>
      </c>
      <c r="SBX160" s="358">
        <f t="shared" si="241"/>
        <v>0</v>
      </c>
      <c r="SBY160" s="358">
        <f t="shared" si="241"/>
        <v>0</v>
      </c>
      <c r="SBZ160" s="358">
        <f t="shared" si="241"/>
        <v>0</v>
      </c>
      <c r="SCA160" s="358">
        <f t="shared" si="241"/>
        <v>0</v>
      </c>
      <c r="SCB160" s="358">
        <f t="shared" si="241"/>
        <v>0</v>
      </c>
      <c r="SCC160" s="358">
        <f t="shared" si="241"/>
        <v>0</v>
      </c>
      <c r="SCD160" s="358">
        <f t="shared" si="241"/>
        <v>0</v>
      </c>
      <c r="SCE160" s="358">
        <f t="shared" si="241"/>
        <v>0</v>
      </c>
      <c r="SCF160" s="358">
        <f t="shared" si="241"/>
        <v>0</v>
      </c>
      <c r="SCG160" s="358">
        <f t="shared" si="241"/>
        <v>0</v>
      </c>
      <c r="SCH160" s="358">
        <f t="shared" si="241"/>
        <v>0</v>
      </c>
      <c r="SCI160" s="358">
        <f t="shared" si="241"/>
        <v>0</v>
      </c>
      <c r="SCJ160" s="358">
        <f t="shared" si="241"/>
        <v>0</v>
      </c>
      <c r="SCK160" s="358">
        <f t="shared" si="241"/>
        <v>0</v>
      </c>
      <c r="SCL160" s="358">
        <f t="shared" si="241"/>
        <v>0</v>
      </c>
      <c r="SCM160" s="358">
        <f t="shared" si="241"/>
        <v>0</v>
      </c>
      <c r="SCN160" s="358">
        <f t="shared" si="241"/>
        <v>0</v>
      </c>
      <c r="SCO160" s="358">
        <f t="shared" si="241"/>
        <v>0</v>
      </c>
      <c r="SCP160" s="358">
        <f t="shared" ref="SCP160:SFA160" si="242">SCP145*$H$83</f>
        <v>0</v>
      </c>
      <c r="SCQ160" s="358">
        <f t="shared" si="242"/>
        <v>0</v>
      </c>
      <c r="SCR160" s="358">
        <f t="shared" si="242"/>
        <v>0</v>
      </c>
      <c r="SCS160" s="358">
        <f t="shared" si="242"/>
        <v>0</v>
      </c>
      <c r="SCT160" s="358">
        <f t="shared" si="242"/>
        <v>0</v>
      </c>
      <c r="SCU160" s="358">
        <f t="shared" si="242"/>
        <v>0</v>
      </c>
      <c r="SCV160" s="358">
        <f t="shared" si="242"/>
        <v>0</v>
      </c>
      <c r="SCW160" s="358">
        <f t="shared" si="242"/>
        <v>0</v>
      </c>
      <c r="SCX160" s="358">
        <f t="shared" si="242"/>
        <v>0</v>
      </c>
      <c r="SCY160" s="358">
        <f t="shared" si="242"/>
        <v>0</v>
      </c>
      <c r="SCZ160" s="358">
        <f t="shared" si="242"/>
        <v>0</v>
      </c>
      <c r="SDA160" s="358">
        <f t="shared" si="242"/>
        <v>0</v>
      </c>
      <c r="SDB160" s="358">
        <f t="shared" si="242"/>
        <v>0</v>
      </c>
      <c r="SDC160" s="358">
        <f t="shared" si="242"/>
        <v>0</v>
      </c>
      <c r="SDD160" s="358">
        <f t="shared" si="242"/>
        <v>0</v>
      </c>
      <c r="SDE160" s="358">
        <f t="shared" si="242"/>
        <v>0</v>
      </c>
      <c r="SDF160" s="358">
        <f t="shared" si="242"/>
        <v>0</v>
      </c>
      <c r="SDG160" s="358">
        <f t="shared" si="242"/>
        <v>0</v>
      </c>
      <c r="SDH160" s="358">
        <f t="shared" si="242"/>
        <v>0</v>
      </c>
      <c r="SDI160" s="358">
        <f t="shared" si="242"/>
        <v>0</v>
      </c>
      <c r="SDJ160" s="358">
        <f t="shared" si="242"/>
        <v>0</v>
      </c>
      <c r="SDK160" s="358">
        <f t="shared" si="242"/>
        <v>0</v>
      </c>
      <c r="SDL160" s="358">
        <f t="shared" si="242"/>
        <v>0</v>
      </c>
      <c r="SDM160" s="358">
        <f t="shared" si="242"/>
        <v>0</v>
      </c>
      <c r="SDN160" s="358">
        <f t="shared" si="242"/>
        <v>0</v>
      </c>
      <c r="SDO160" s="358">
        <f t="shared" si="242"/>
        <v>0</v>
      </c>
      <c r="SDP160" s="358">
        <f t="shared" si="242"/>
        <v>0</v>
      </c>
      <c r="SDQ160" s="358">
        <f t="shared" si="242"/>
        <v>0</v>
      </c>
      <c r="SDR160" s="358">
        <f t="shared" si="242"/>
        <v>0</v>
      </c>
      <c r="SDS160" s="358">
        <f t="shared" si="242"/>
        <v>0</v>
      </c>
      <c r="SDT160" s="358">
        <f t="shared" si="242"/>
        <v>0</v>
      </c>
      <c r="SDU160" s="358">
        <f t="shared" si="242"/>
        <v>0</v>
      </c>
      <c r="SDV160" s="358">
        <f t="shared" si="242"/>
        <v>0</v>
      </c>
      <c r="SDW160" s="358">
        <f t="shared" si="242"/>
        <v>0</v>
      </c>
      <c r="SDX160" s="358">
        <f t="shared" si="242"/>
        <v>0</v>
      </c>
      <c r="SDY160" s="358">
        <f t="shared" si="242"/>
        <v>0</v>
      </c>
      <c r="SDZ160" s="358">
        <f t="shared" si="242"/>
        <v>0</v>
      </c>
      <c r="SEA160" s="358">
        <f t="shared" si="242"/>
        <v>0</v>
      </c>
      <c r="SEB160" s="358">
        <f t="shared" si="242"/>
        <v>0</v>
      </c>
      <c r="SEC160" s="358">
        <f t="shared" si="242"/>
        <v>0</v>
      </c>
      <c r="SED160" s="358">
        <f t="shared" si="242"/>
        <v>0</v>
      </c>
      <c r="SEE160" s="358">
        <f t="shared" si="242"/>
        <v>0</v>
      </c>
      <c r="SEF160" s="358">
        <f t="shared" si="242"/>
        <v>0</v>
      </c>
      <c r="SEG160" s="358">
        <f t="shared" si="242"/>
        <v>0</v>
      </c>
      <c r="SEH160" s="358">
        <f t="shared" si="242"/>
        <v>0</v>
      </c>
      <c r="SEI160" s="358">
        <f t="shared" si="242"/>
        <v>0</v>
      </c>
      <c r="SEJ160" s="358">
        <f t="shared" si="242"/>
        <v>0</v>
      </c>
      <c r="SEK160" s="358">
        <f t="shared" si="242"/>
        <v>0</v>
      </c>
      <c r="SEL160" s="358">
        <f t="shared" si="242"/>
        <v>0</v>
      </c>
      <c r="SEM160" s="358">
        <f t="shared" si="242"/>
        <v>0</v>
      </c>
      <c r="SEN160" s="358">
        <f t="shared" si="242"/>
        <v>0</v>
      </c>
      <c r="SEO160" s="358">
        <f t="shared" si="242"/>
        <v>0</v>
      </c>
      <c r="SEP160" s="358">
        <f t="shared" si="242"/>
        <v>0</v>
      </c>
      <c r="SEQ160" s="358">
        <f t="shared" si="242"/>
        <v>0</v>
      </c>
      <c r="SER160" s="358">
        <f t="shared" si="242"/>
        <v>0</v>
      </c>
      <c r="SES160" s="358">
        <f t="shared" si="242"/>
        <v>0</v>
      </c>
      <c r="SET160" s="358">
        <f t="shared" si="242"/>
        <v>0</v>
      </c>
      <c r="SEU160" s="358">
        <f t="shared" si="242"/>
        <v>0</v>
      </c>
      <c r="SEV160" s="358">
        <f t="shared" si="242"/>
        <v>0</v>
      </c>
      <c r="SEW160" s="358">
        <f t="shared" si="242"/>
        <v>0</v>
      </c>
      <c r="SEX160" s="358">
        <f t="shared" si="242"/>
        <v>0</v>
      </c>
      <c r="SEY160" s="358">
        <f t="shared" si="242"/>
        <v>0</v>
      </c>
      <c r="SEZ160" s="358">
        <f t="shared" si="242"/>
        <v>0</v>
      </c>
      <c r="SFA160" s="358">
        <f t="shared" si="242"/>
        <v>0</v>
      </c>
      <c r="SFB160" s="358">
        <f t="shared" ref="SFB160:SHM160" si="243">SFB145*$H$83</f>
        <v>0</v>
      </c>
      <c r="SFC160" s="358">
        <f t="shared" si="243"/>
        <v>0</v>
      </c>
      <c r="SFD160" s="358">
        <f t="shared" si="243"/>
        <v>0</v>
      </c>
      <c r="SFE160" s="358">
        <f t="shared" si="243"/>
        <v>0</v>
      </c>
      <c r="SFF160" s="358">
        <f t="shared" si="243"/>
        <v>0</v>
      </c>
      <c r="SFG160" s="358">
        <f t="shared" si="243"/>
        <v>0</v>
      </c>
      <c r="SFH160" s="358">
        <f t="shared" si="243"/>
        <v>0</v>
      </c>
      <c r="SFI160" s="358">
        <f t="shared" si="243"/>
        <v>0</v>
      </c>
      <c r="SFJ160" s="358">
        <f t="shared" si="243"/>
        <v>0</v>
      </c>
      <c r="SFK160" s="358">
        <f t="shared" si="243"/>
        <v>0</v>
      </c>
      <c r="SFL160" s="358">
        <f t="shared" si="243"/>
        <v>0</v>
      </c>
      <c r="SFM160" s="358">
        <f t="shared" si="243"/>
        <v>0</v>
      </c>
      <c r="SFN160" s="358">
        <f t="shared" si="243"/>
        <v>0</v>
      </c>
      <c r="SFO160" s="358">
        <f t="shared" si="243"/>
        <v>0</v>
      </c>
      <c r="SFP160" s="358">
        <f t="shared" si="243"/>
        <v>0</v>
      </c>
      <c r="SFQ160" s="358">
        <f t="shared" si="243"/>
        <v>0</v>
      </c>
      <c r="SFR160" s="358">
        <f t="shared" si="243"/>
        <v>0</v>
      </c>
      <c r="SFS160" s="358">
        <f t="shared" si="243"/>
        <v>0</v>
      </c>
      <c r="SFT160" s="358">
        <f t="shared" si="243"/>
        <v>0</v>
      </c>
      <c r="SFU160" s="358">
        <f t="shared" si="243"/>
        <v>0</v>
      </c>
      <c r="SFV160" s="358">
        <f t="shared" si="243"/>
        <v>0</v>
      </c>
      <c r="SFW160" s="358">
        <f t="shared" si="243"/>
        <v>0</v>
      </c>
      <c r="SFX160" s="358">
        <f t="shared" si="243"/>
        <v>0</v>
      </c>
      <c r="SFY160" s="358">
        <f t="shared" si="243"/>
        <v>0</v>
      </c>
      <c r="SFZ160" s="358">
        <f t="shared" si="243"/>
        <v>0</v>
      </c>
      <c r="SGA160" s="358">
        <f t="shared" si="243"/>
        <v>0</v>
      </c>
      <c r="SGB160" s="358">
        <f t="shared" si="243"/>
        <v>0</v>
      </c>
      <c r="SGC160" s="358">
        <f t="shared" si="243"/>
        <v>0</v>
      </c>
      <c r="SGD160" s="358">
        <f t="shared" si="243"/>
        <v>0</v>
      </c>
      <c r="SGE160" s="358">
        <f t="shared" si="243"/>
        <v>0</v>
      </c>
      <c r="SGF160" s="358">
        <f t="shared" si="243"/>
        <v>0</v>
      </c>
      <c r="SGG160" s="358">
        <f t="shared" si="243"/>
        <v>0</v>
      </c>
      <c r="SGH160" s="358">
        <f t="shared" si="243"/>
        <v>0</v>
      </c>
      <c r="SGI160" s="358">
        <f t="shared" si="243"/>
        <v>0</v>
      </c>
      <c r="SGJ160" s="358">
        <f t="shared" si="243"/>
        <v>0</v>
      </c>
      <c r="SGK160" s="358">
        <f t="shared" si="243"/>
        <v>0</v>
      </c>
      <c r="SGL160" s="358">
        <f t="shared" si="243"/>
        <v>0</v>
      </c>
      <c r="SGM160" s="358">
        <f t="shared" si="243"/>
        <v>0</v>
      </c>
      <c r="SGN160" s="358">
        <f t="shared" si="243"/>
        <v>0</v>
      </c>
      <c r="SGO160" s="358">
        <f t="shared" si="243"/>
        <v>0</v>
      </c>
      <c r="SGP160" s="358">
        <f t="shared" si="243"/>
        <v>0</v>
      </c>
      <c r="SGQ160" s="358">
        <f t="shared" si="243"/>
        <v>0</v>
      </c>
      <c r="SGR160" s="358">
        <f t="shared" si="243"/>
        <v>0</v>
      </c>
      <c r="SGS160" s="358">
        <f t="shared" si="243"/>
        <v>0</v>
      </c>
      <c r="SGT160" s="358">
        <f t="shared" si="243"/>
        <v>0</v>
      </c>
      <c r="SGU160" s="358">
        <f t="shared" si="243"/>
        <v>0</v>
      </c>
      <c r="SGV160" s="358">
        <f t="shared" si="243"/>
        <v>0</v>
      </c>
      <c r="SGW160" s="358">
        <f t="shared" si="243"/>
        <v>0</v>
      </c>
      <c r="SGX160" s="358">
        <f t="shared" si="243"/>
        <v>0</v>
      </c>
      <c r="SGY160" s="358">
        <f t="shared" si="243"/>
        <v>0</v>
      </c>
      <c r="SGZ160" s="358">
        <f t="shared" si="243"/>
        <v>0</v>
      </c>
      <c r="SHA160" s="358">
        <f t="shared" si="243"/>
        <v>0</v>
      </c>
      <c r="SHB160" s="358">
        <f t="shared" si="243"/>
        <v>0</v>
      </c>
      <c r="SHC160" s="358">
        <f t="shared" si="243"/>
        <v>0</v>
      </c>
      <c r="SHD160" s="358">
        <f t="shared" si="243"/>
        <v>0</v>
      </c>
      <c r="SHE160" s="358">
        <f t="shared" si="243"/>
        <v>0</v>
      </c>
      <c r="SHF160" s="358">
        <f t="shared" si="243"/>
        <v>0</v>
      </c>
      <c r="SHG160" s="358">
        <f t="shared" si="243"/>
        <v>0</v>
      </c>
      <c r="SHH160" s="358">
        <f t="shared" si="243"/>
        <v>0</v>
      </c>
      <c r="SHI160" s="358">
        <f t="shared" si="243"/>
        <v>0</v>
      </c>
      <c r="SHJ160" s="358">
        <f t="shared" si="243"/>
        <v>0</v>
      </c>
      <c r="SHK160" s="358">
        <f t="shared" si="243"/>
        <v>0</v>
      </c>
      <c r="SHL160" s="358">
        <f t="shared" si="243"/>
        <v>0</v>
      </c>
      <c r="SHM160" s="358">
        <f t="shared" si="243"/>
        <v>0</v>
      </c>
      <c r="SHN160" s="358">
        <f t="shared" ref="SHN160:SJY160" si="244">SHN145*$H$83</f>
        <v>0</v>
      </c>
      <c r="SHO160" s="358">
        <f t="shared" si="244"/>
        <v>0</v>
      </c>
      <c r="SHP160" s="358">
        <f t="shared" si="244"/>
        <v>0</v>
      </c>
      <c r="SHQ160" s="358">
        <f t="shared" si="244"/>
        <v>0</v>
      </c>
      <c r="SHR160" s="358">
        <f t="shared" si="244"/>
        <v>0</v>
      </c>
      <c r="SHS160" s="358">
        <f t="shared" si="244"/>
        <v>0</v>
      </c>
      <c r="SHT160" s="358">
        <f t="shared" si="244"/>
        <v>0</v>
      </c>
      <c r="SHU160" s="358">
        <f t="shared" si="244"/>
        <v>0</v>
      </c>
      <c r="SHV160" s="358">
        <f t="shared" si="244"/>
        <v>0</v>
      </c>
      <c r="SHW160" s="358">
        <f t="shared" si="244"/>
        <v>0</v>
      </c>
      <c r="SHX160" s="358">
        <f t="shared" si="244"/>
        <v>0</v>
      </c>
      <c r="SHY160" s="358">
        <f t="shared" si="244"/>
        <v>0</v>
      </c>
      <c r="SHZ160" s="358">
        <f t="shared" si="244"/>
        <v>0</v>
      </c>
      <c r="SIA160" s="358">
        <f t="shared" si="244"/>
        <v>0</v>
      </c>
      <c r="SIB160" s="358">
        <f t="shared" si="244"/>
        <v>0</v>
      </c>
      <c r="SIC160" s="358">
        <f t="shared" si="244"/>
        <v>0</v>
      </c>
      <c r="SID160" s="358">
        <f t="shared" si="244"/>
        <v>0</v>
      </c>
      <c r="SIE160" s="358">
        <f t="shared" si="244"/>
        <v>0</v>
      </c>
      <c r="SIF160" s="358">
        <f t="shared" si="244"/>
        <v>0</v>
      </c>
      <c r="SIG160" s="358">
        <f t="shared" si="244"/>
        <v>0</v>
      </c>
      <c r="SIH160" s="358">
        <f t="shared" si="244"/>
        <v>0</v>
      </c>
      <c r="SII160" s="358">
        <f t="shared" si="244"/>
        <v>0</v>
      </c>
      <c r="SIJ160" s="358">
        <f t="shared" si="244"/>
        <v>0</v>
      </c>
      <c r="SIK160" s="358">
        <f t="shared" si="244"/>
        <v>0</v>
      </c>
      <c r="SIL160" s="358">
        <f t="shared" si="244"/>
        <v>0</v>
      </c>
      <c r="SIM160" s="358">
        <f t="shared" si="244"/>
        <v>0</v>
      </c>
      <c r="SIN160" s="358">
        <f t="shared" si="244"/>
        <v>0</v>
      </c>
      <c r="SIO160" s="358">
        <f t="shared" si="244"/>
        <v>0</v>
      </c>
      <c r="SIP160" s="358">
        <f t="shared" si="244"/>
        <v>0</v>
      </c>
      <c r="SIQ160" s="358">
        <f t="shared" si="244"/>
        <v>0</v>
      </c>
      <c r="SIR160" s="358">
        <f t="shared" si="244"/>
        <v>0</v>
      </c>
      <c r="SIS160" s="358">
        <f t="shared" si="244"/>
        <v>0</v>
      </c>
      <c r="SIT160" s="358">
        <f t="shared" si="244"/>
        <v>0</v>
      </c>
      <c r="SIU160" s="358">
        <f t="shared" si="244"/>
        <v>0</v>
      </c>
      <c r="SIV160" s="358">
        <f t="shared" si="244"/>
        <v>0</v>
      </c>
      <c r="SIW160" s="358">
        <f t="shared" si="244"/>
        <v>0</v>
      </c>
      <c r="SIX160" s="358">
        <f t="shared" si="244"/>
        <v>0</v>
      </c>
      <c r="SIY160" s="358">
        <f t="shared" si="244"/>
        <v>0</v>
      </c>
      <c r="SIZ160" s="358">
        <f t="shared" si="244"/>
        <v>0</v>
      </c>
      <c r="SJA160" s="358">
        <f t="shared" si="244"/>
        <v>0</v>
      </c>
      <c r="SJB160" s="358">
        <f t="shared" si="244"/>
        <v>0</v>
      </c>
      <c r="SJC160" s="358">
        <f t="shared" si="244"/>
        <v>0</v>
      </c>
      <c r="SJD160" s="358">
        <f t="shared" si="244"/>
        <v>0</v>
      </c>
      <c r="SJE160" s="358">
        <f t="shared" si="244"/>
        <v>0</v>
      </c>
      <c r="SJF160" s="358">
        <f t="shared" si="244"/>
        <v>0</v>
      </c>
      <c r="SJG160" s="358">
        <f t="shared" si="244"/>
        <v>0</v>
      </c>
      <c r="SJH160" s="358">
        <f t="shared" si="244"/>
        <v>0</v>
      </c>
      <c r="SJI160" s="358">
        <f t="shared" si="244"/>
        <v>0</v>
      </c>
      <c r="SJJ160" s="358">
        <f t="shared" si="244"/>
        <v>0</v>
      </c>
      <c r="SJK160" s="358">
        <f t="shared" si="244"/>
        <v>0</v>
      </c>
      <c r="SJL160" s="358">
        <f t="shared" si="244"/>
        <v>0</v>
      </c>
      <c r="SJM160" s="358">
        <f t="shared" si="244"/>
        <v>0</v>
      </c>
      <c r="SJN160" s="358">
        <f t="shared" si="244"/>
        <v>0</v>
      </c>
      <c r="SJO160" s="358">
        <f t="shared" si="244"/>
        <v>0</v>
      </c>
      <c r="SJP160" s="358">
        <f t="shared" si="244"/>
        <v>0</v>
      </c>
      <c r="SJQ160" s="358">
        <f t="shared" si="244"/>
        <v>0</v>
      </c>
      <c r="SJR160" s="358">
        <f t="shared" si="244"/>
        <v>0</v>
      </c>
      <c r="SJS160" s="358">
        <f t="shared" si="244"/>
        <v>0</v>
      </c>
      <c r="SJT160" s="358">
        <f t="shared" si="244"/>
        <v>0</v>
      </c>
      <c r="SJU160" s="358">
        <f t="shared" si="244"/>
        <v>0</v>
      </c>
      <c r="SJV160" s="358">
        <f t="shared" si="244"/>
        <v>0</v>
      </c>
      <c r="SJW160" s="358">
        <f t="shared" si="244"/>
        <v>0</v>
      </c>
      <c r="SJX160" s="358">
        <f t="shared" si="244"/>
        <v>0</v>
      </c>
      <c r="SJY160" s="358">
        <f t="shared" si="244"/>
        <v>0</v>
      </c>
      <c r="SJZ160" s="358">
        <f t="shared" ref="SJZ160:SMK160" si="245">SJZ145*$H$83</f>
        <v>0</v>
      </c>
      <c r="SKA160" s="358">
        <f t="shared" si="245"/>
        <v>0</v>
      </c>
      <c r="SKB160" s="358">
        <f t="shared" si="245"/>
        <v>0</v>
      </c>
      <c r="SKC160" s="358">
        <f t="shared" si="245"/>
        <v>0</v>
      </c>
      <c r="SKD160" s="358">
        <f t="shared" si="245"/>
        <v>0</v>
      </c>
      <c r="SKE160" s="358">
        <f t="shared" si="245"/>
        <v>0</v>
      </c>
      <c r="SKF160" s="358">
        <f t="shared" si="245"/>
        <v>0</v>
      </c>
      <c r="SKG160" s="358">
        <f t="shared" si="245"/>
        <v>0</v>
      </c>
      <c r="SKH160" s="358">
        <f t="shared" si="245"/>
        <v>0</v>
      </c>
      <c r="SKI160" s="358">
        <f t="shared" si="245"/>
        <v>0</v>
      </c>
      <c r="SKJ160" s="358">
        <f t="shared" si="245"/>
        <v>0</v>
      </c>
      <c r="SKK160" s="358">
        <f t="shared" si="245"/>
        <v>0</v>
      </c>
      <c r="SKL160" s="358">
        <f t="shared" si="245"/>
        <v>0</v>
      </c>
      <c r="SKM160" s="358">
        <f t="shared" si="245"/>
        <v>0</v>
      </c>
      <c r="SKN160" s="358">
        <f t="shared" si="245"/>
        <v>0</v>
      </c>
      <c r="SKO160" s="358">
        <f t="shared" si="245"/>
        <v>0</v>
      </c>
      <c r="SKP160" s="358">
        <f t="shared" si="245"/>
        <v>0</v>
      </c>
      <c r="SKQ160" s="358">
        <f t="shared" si="245"/>
        <v>0</v>
      </c>
      <c r="SKR160" s="358">
        <f t="shared" si="245"/>
        <v>0</v>
      </c>
      <c r="SKS160" s="358">
        <f t="shared" si="245"/>
        <v>0</v>
      </c>
      <c r="SKT160" s="358">
        <f t="shared" si="245"/>
        <v>0</v>
      </c>
      <c r="SKU160" s="358">
        <f t="shared" si="245"/>
        <v>0</v>
      </c>
      <c r="SKV160" s="358">
        <f t="shared" si="245"/>
        <v>0</v>
      </c>
      <c r="SKW160" s="358">
        <f t="shared" si="245"/>
        <v>0</v>
      </c>
      <c r="SKX160" s="358">
        <f t="shared" si="245"/>
        <v>0</v>
      </c>
      <c r="SKY160" s="358">
        <f t="shared" si="245"/>
        <v>0</v>
      </c>
      <c r="SKZ160" s="358">
        <f t="shared" si="245"/>
        <v>0</v>
      </c>
      <c r="SLA160" s="358">
        <f t="shared" si="245"/>
        <v>0</v>
      </c>
      <c r="SLB160" s="358">
        <f t="shared" si="245"/>
        <v>0</v>
      </c>
      <c r="SLC160" s="358">
        <f t="shared" si="245"/>
        <v>0</v>
      </c>
      <c r="SLD160" s="358">
        <f t="shared" si="245"/>
        <v>0</v>
      </c>
      <c r="SLE160" s="358">
        <f t="shared" si="245"/>
        <v>0</v>
      </c>
      <c r="SLF160" s="358">
        <f t="shared" si="245"/>
        <v>0</v>
      </c>
      <c r="SLG160" s="358">
        <f t="shared" si="245"/>
        <v>0</v>
      </c>
      <c r="SLH160" s="358">
        <f t="shared" si="245"/>
        <v>0</v>
      </c>
      <c r="SLI160" s="358">
        <f t="shared" si="245"/>
        <v>0</v>
      </c>
      <c r="SLJ160" s="358">
        <f t="shared" si="245"/>
        <v>0</v>
      </c>
      <c r="SLK160" s="358">
        <f t="shared" si="245"/>
        <v>0</v>
      </c>
      <c r="SLL160" s="358">
        <f t="shared" si="245"/>
        <v>0</v>
      </c>
      <c r="SLM160" s="358">
        <f t="shared" si="245"/>
        <v>0</v>
      </c>
      <c r="SLN160" s="358">
        <f t="shared" si="245"/>
        <v>0</v>
      </c>
      <c r="SLO160" s="358">
        <f t="shared" si="245"/>
        <v>0</v>
      </c>
      <c r="SLP160" s="358">
        <f t="shared" si="245"/>
        <v>0</v>
      </c>
      <c r="SLQ160" s="358">
        <f t="shared" si="245"/>
        <v>0</v>
      </c>
      <c r="SLR160" s="358">
        <f t="shared" si="245"/>
        <v>0</v>
      </c>
      <c r="SLS160" s="358">
        <f t="shared" si="245"/>
        <v>0</v>
      </c>
      <c r="SLT160" s="358">
        <f t="shared" si="245"/>
        <v>0</v>
      </c>
      <c r="SLU160" s="358">
        <f t="shared" si="245"/>
        <v>0</v>
      </c>
      <c r="SLV160" s="358">
        <f t="shared" si="245"/>
        <v>0</v>
      </c>
      <c r="SLW160" s="358">
        <f t="shared" si="245"/>
        <v>0</v>
      </c>
      <c r="SLX160" s="358">
        <f t="shared" si="245"/>
        <v>0</v>
      </c>
      <c r="SLY160" s="358">
        <f t="shared" si="245"/>
        <v>0</v>
      </c>
      <c r="SLZ160" s="358">
        <f t="shared" si="245"/>
        <v>0</v>
      </c>
      <c r="SMA160" s="358">
        <f t="shared" si="245"/>
        <v>0</v>
      </c>
      <c r="SMB160" s="358">
        <f t="shared" si="245"/>
        <v>0</v>
      </c>
      <c r="SMC160" s="358">
        <f t="shared" si="245"/>
        <v>0</v>
      </c>
      <c r="SMD160" s="358">
        <f t="shared" si="245"/>
        <v>0</v>
      </c>
      <c r="SME160" s="358">
        <f t="shared" si="245"/>
        <v>0</v>
      </c>
      <c r="SMF160" s="358">
        <f t="shared" si="245"/>
        <v>0</v>
      </c>
      <c r="SMG160" s="358">
        <f t="shared" si="245"/>
        <v>0</v>
      </c>
      <c r="SMH160" s="358">
        <f t="shared" si="245"/>
        <v>0</v>
      </c>
      <c r="SMI160" s="358">
        <f t="shared" si="245"/>
        <v>0</v>
      </c>
      <c r="SMJ160" s="358">
        <f t="shared" si="245"/>
        <v>0</v>
      </c>
      <c r="SMK160" s="358">
        <f t="shared" si="245"/>
        <v>0</v>
      </c>
      <c r="SML160" s="358">
        <f t="shared" ref="SML160:SOW160" si="246">SML145*$H$83</f>
        <v>0</v>
      </c>
      <c r="SMM160" s="358">
        <f t="shared" si="246"/>
        <v>0</v>
      </c>
      <c r="SMN160" s="358">
        <f t="shared" si="246"/>
        <v>0</v>
      </c>
      <c r="SMO160" s="358">
        <f t="shared" si="246"/>
        <v>0</v>
      </c>
      <c r="SMP160" s="358">
        <f t="shared" si="246"/>
        <v>0</v>
      </c>
      <c r="SMQ160" s="358">
        <f t="shared" si="246"/>
        <v>0</v>
      </c>
      <c r="SMR160" s="358">
        <f t="shared" si="246"/>
        <v>0</v>
      </c>
      <c r="SMS160" s="358">
        <f t="shared" si="246"/>
        <v>0</v>
      </c>
      <c r="SMT160" s="358">
        <f t="shared" si="246"/>
        <v>0</v>
      </c>
      <c r="SMU160" s="358">
        <f t="shared" si="246"/>
        <v>0</v>
      </c>
      <c r="SMV160" s="358">
        <f t="shared" si="246"/>
        <v>0</v>
      </c>
      <c r="SMW160" s="358">
        <f t="shared" si="246"/>
        <v>0</v>
      </c>
      <c r="SMX160" s="358">
        <f t="shared" si="246"/>
        <v>0</v>
      </c>
      <c r="SMY160" s="358">
        <f t="shared" si="246"/>
        <v>0</v>
      </c>
      <c r="SMZ160" s="358">
        <f t="shared" si="246"/>
        <v>0</v>
      </c>
      <c r="SNA160" s="358">
        <f t="shared" si="246"/>
        <v>0</v>
      </c>
      <c r="SNB160" s="358">
        <f t="shared" si="246"/>
        <v>0</v>
      </c>
      <c r="SNC160" s="358">
        <f t="shared" si="246"/>
        <v>0</v>
      </c>
      <c r="SND160" s="358">
        <f t="shared" si="246"/>
        <v>0</v>
      </c>
      <c r="SNE160" s="358">
        <f t="shared" si="246"/>
        <v>0</v>
      </c>
      <c r="SNF160" s="358">
        <f t="shared" si="246"/>
        <v>0</v>
      </c>
      <c r="SNG160" s="358">
        <f t="shared" si="246"/>
        <v>0</v>
      </c>
      <c r="SNH160" s="358">
        <f t="shared" si="246"/>
        <v>0</v>
      </c>
      <c r="SNI160" s="358">
        <f t="shared" si="246"/>
        <v>0</v>
      </c>
      <c r="SNJ160" s="358">
        <f t="shared" si="246"/>
        <v>0</v>
      </c>
      <c r="SNK160" s="358">
        <f t="shared" si="246"/>
        <v>0</v>
      </c>
      <c r="SNL160" s="358">
        <f t="shared" si="246"/>
        <v>0</v>
      </c>
      <c r="SNM160" s="358">
        <f t="shared" si="246"/>
        <v>0</v>
      </c>
      <c r="SNN160" s="358">
        <f t="shared" si="246"/>
        <v>0</v>
      </c>
      <c r="SNO160" s="358">
        <f t="shared" si="246"/>
        <v>0</v>
      </c>
      <c r="SNP160" s="358">
        <f t="shared" si="246"/>
        <v>0</v>
      </c>
      <c r="SNQ160" s="358">
        <f t="shared" si="246"/>
        <v>0</v>
      </c>
      <c r="SNR160" s="358">
        <f t="shared" si="246"/>
        <v>0</v>
      </c>
      <c r="SNS160" s="358">
        <f t="shared" si="246"/>
        <v>0</v>
      </c>
      <c r="SNT160" s="358">
        <f t="shared" si="246"/>
        <v>0</v>
      </c>
      <c r="SNU160" s="358">
        <f t="shared" si="246"/>
        <v>0</v>
      </c>
      <c r="SNV160" s="358">
        <f t="shared" si="246"/>
        <v>0</v>
      </c>
      <c r="SNW160" s="358">
        <f t="shared" si="246"/>
        <v>0</v>
      </c>
      <c r="SNX160" s="358">
        <f t="shared" si="246"/>
        <v>0</v>
      </c>
      <c r="SNY160" s="358">
        <f t="shared" si="246"/>
        <v>0</v>
      </c>
      <c r="SNZ160" s="358">
        <f t="shared" si="246"/>
        <v>0</v>
      </c>
      <c r="SOA160" s="358">
        <f t="shared" si="246"/>
        <v>0</v>
      </c>
      <c r="SOB160" s="358">
        <f t="shared" si="246"/>
        <v>0</v>
      </c>
      <c r="SOC160" s="358">
        <f t="shared" si="246"/>
        <v>0</v>
      </c>
      <c r="SOD160" s="358">
        <f t="shared" si="246"/>
        <v>0</v>
      </c>
      <c r="SOE160" s="358">
        <f t="shared" si="246"/>
        <v>0</v>
      </c>
      <c r="SOF160" s="358">
        <f t="shared" si="246"/>
        <v>0</v>
      </c>
      <c r="SOG160" s="358">
        <f t="shared" si="246"/>
        <v>0</v>
      </c>
      <c r="SOH160" s="358">
        <f t="shared" si="246"/>
        <v>0</v>
      </c>
      <c r="SOI160" s="358">
        <f t="shared" si="246"/>
        <v>0</v>
      </c>
      <c r="SOJ160" s="358">
        <f t="shared" si="246"/>
        <v>0</v>
      </c>
      <c r="SOK160" s="358">
        <f t="shared" si="246"/>
        <v>0</v>
      </c>
      <c r="SOL160" s="358">
        <f t="shared" si="246"/>
        <v>0</v>
      </c>
      <c r="SOM160" s="358">
        <f t="shared" si="246"/>
        <v>0</v>
      </c>
      <c r="SON160" s="358">
        <f t="shared" si="246"/>
        <v>0</v>
      </c>
      <c r="SOO160" s="358">
        <f t="shared" si="246"/>
        <v>0</v>
      </c>
      <c r="SOP160" s="358">
        <f t="shared" si="246"/>
        <v>0</v>
      </c>
      <c r="SOQ160" s="358">
        <f t="shared" si="246"/>
        <v>0</v>
      </c>
      <c r="SOR160" s="358">
        <f t="shared" si="246"/>
        <v>0</v>
      </c>
      <c r="SOS160" s="358">
        <f t="shared" si="246"/>
        <v>0</v>
      </c>
      <c r="SOT160" s="358">
        <f t="shared" si="246"/>
        <v>0</v>
      </c>
      <c r="SOU160" s="358">
        <f t="shared" si="246"/>
        <v>0</v>
      </c>
      <c r="SOV160" s="358">
        <f t="shared" si="246"/>
        <v>0</v>
      </c>
      <c r="SOW160" s="358">
        <f t="shared" si="246"/>
        <v>0</v>
      </c>
      <c r="SOX160" s="358">
        <f t="shared" ref="SOX160:SRI160" si="247">SOX145*$H$83</f>
        <v>0</v>
      </c>
      <c r="SOY160" s="358">
        <f t="shared" si="247"/>
        <v>0</v>
      </c>
      <c r="SOZ160" s="358">
        <f t="shared" si="247"/>
        <v>0</v>
      </c>
      <c r="SPA160" s="358">
        <f t="shared" si="247"/>
        <v>0</v>
      </c>
      <c r="SPB160" s="358">
        <f t="shared" si="247"/>
        <v>0</v>
      </c>
      <c r="SPC160" s="358">
        <f t="shared" si="247"/>
        <v>0</v>
      </c>
      <c r="SPD160" s="358">
        <f t="shared" si="247"/>
        <v>0</v>
      </c>
      <c r="SPE160" s="358">
        <f t="shared" si="247"/>
        <v>0</v>
      </c>
      <c r="SPF160" s="358">
        <f t="shared" si="247"/>
        <v>0</v>
      </c>
      <c r="SPG160" s="358">
        <f t="shared" si="247"/>
        <v>0</v>
      </c>
      <c r="SPH160" s="358">
        <f t="shared" si="247"/>
        <v>0</v>
      </c>
      <c r="SPI160" s="358">
        <f t="shared" si="247"/>
        <v>0</v>
      </c>
      <c r="SPJ160" s="358">
        <f t="shared" si="247"/>
        <v>0</v>
      </c>
      <c r="SPK160" s="358">
        <f t="shared" si="247"/>
        <v>0</v>
      </c>
      <c r="SPL160" s="358">
        <f t="shared" si="247"/>
        <v>0</v>
      </c>
      <c r="SPM160" s="358">
        <f t="shared" si="247"/>
        <v>0</v>
      </c>
      <c r="SPN160" s="358">
        <f t="shared" si="247"/>
        <v>0</v>
      </c>
      <c r="SPO160" s="358">
        <f t="shared" si="247"/>
        <v>0</v>
      </c>
      <c r="SPP160" s="358">
        <f t="shared" si="247"/>
        <v>0</v>
      </c>
      <c r="SPQ160" s="358">
        <f t="shared" si="247"/>
        <v>0</v>
      </c>
      <c r="SPR160" s="358">
        <f t="shared" si="247"/>
        <v>0</v>
      </c>
      <c r="SPS160" s="358">
        <f t="shared" si="247"/>
        <v>0</v>
      </c>
      <c r="SPT160" s="358">
        <f t="shared" si="247"/>
        <v>0</v>
      </c>
      <c r="SPU160" s="358">
        <f t="shared" si="247"/>
        <v>0</v>
      </c>
      <c r="SPV160" s="358">
        <f t="shared" si="247"/>
        <v>0</v>
      </c>
      <c r="SPW160" s="358">
        <f t="shared" si="247"/>
        <v>0</v>
      </c>
      <c r="SPX160" s="358">
        <f t="shared" si="247"/>
        <v>0</v>
      </c>
      <c r="SPY160" s="358">
        <f t="shared" si="247"/>
        <v>0</v>
      </c>
      <c r="SPZ160" s="358">
        <f t="shared" si="247"/>
        <v>0</v>
      </c>
      <c r="SQA160" s="358">
        <f t="shared" si="247"/>
        <v>0</v>
      </c>
      <c r="SQB160" s="358">
        <f t="shared" si="247"/>
        <v>0</v>
      </c>
      <c r="SQC160" s="358">
        <f t="shared" si="247"/>
        <v>0</v>
      </c>
      <c r="SQD160" s="358">
        <f t="shared" si="247"/>
        <v>0</v>
      </c>
      <c r="SQE160" s="358">
        <f t="shared" si="247"/>
        <v>0</v>
      </c>
      <c r="SQF160" s="358">
        <f t="shared" si="247"/>
        <v>0</v>
      </c>
      <c r="SQG160" s="358">
        <f t="shared" si="247"/>
        <v>0</v>
      </c>
      <c r="SQH160" s="358">
        <f t="shared" si="247"/>
        <v>0</v>
      </c>
      <c r="SQI160" s="358">
        <f t="shared" si="247"/>
        <v>0</v>
      </c>
      <c r="SQJ160" s="358">
        <f t="shared" si="247"/>
        <v>0</v>
      </c>
      <c r="SQK160" s="358">
        <f t="shared" si="247"/>
        <v>0</v>
      </c>
      <c r="SQL160" s="358">
        <f t="shared" si="247"/>
        <v>0</v>
      </c>
      <c r="SQM160" s="358">
        <f t="shared" si="247"/>
        <v>0</v>
      </c>
      <c r="SQN160" s="358">
        <f t="shared" si="247"/>
        <v>0</v>
      </c>
      <c r="SQO160" s="358">
        <f t="shared" si="247"/>
        <v>0</v>
      </c>
      <c r="SQP160" s="358">
        <f t="shared" si="247"/>
        <v>0</v>
      </c>
      <c r="SQQ160" s="358">
        <f t="shared" si="247"/>
        <v>0</v>
      </c>
      <c r="SQR160" s="358">
        <f t="shared" si="247"/>
        <v>0</v>
      </c>
      <c r="SQS160" s="358">
        <f t="shared" si="247"/>
        <v>0</v>
      </c>
      <c r="SQT160" s="358">
        <f t="shared" si="247"/>
        <v>0</v>
      </c>
      <c r="SQU160" s="358">
        <f t="shared" si="247"/>
        <v>0</v>
      </c>
      <c r="SQV160" s="358">
        <f t="shared" si="247"/>
        <v>0</v>
      </c>
      <c r="SQW160" s="358">
        <f t="shared" si="247"/>
        <v>0</v>
      </c>
      <c r="SQX160" s="358">
        <f t="shared" si="247"/>
        <v>0</v>
      </c>
      <c r="SQY160" s="358">
        <f t="shared" si="247"/>
        <v>0</v>
      </c>
      <c r="SQZ160" s="358">
        <f t="shared" si="247"/>
        <v>0</v>
      </c>
      <c r="SRA160" s="358">
        <f t="shared" si="247"/>
        <v>0</v>
      </c>
      <c r="SRB160" s="358">
        <f t="shared" si="247"/>
        <v>0</v>
      </c>
      <c r="SRC160" s="358">
        <f t="shared" si="247"/>
        <v>0</v>
      </c>
      <c r="SRD160" s="358">
        <f t="shared" si="247"/>
        <v>0</v>
      </c>
      <c r="SRE160" s="358">
        <f t="shared" si="247"/>
        <v>0</v>
      </c>
      <c r="SRF160" s="358">
        <f t="shared" si="247"/>
        <v>0</v>
      </c>
      <c r="SRG160" s="358">
        <f t="shared" si="247"/>
        <v>0</v>
      </c>
      <c r="SRH160" s="358">
        <f t="shared" si="247"/>
        <v>0</v>
      </c>
      <c r="SRI160" s="358">
        <f t="shared" si="247"/>
        <v>0</v>
      </c>
      <c r="SRJ160" s="358">
        <f t="shared" ref="SRJ160:STU160" si="248">SRJ145*$H$83</f>
        <v>0</v>
      </c>
      <c r="SRK160" s="358">
        <f t="shared" si="248"/>
        <v>0</v>
      </c>
      <c r="SRL160" s="358">
        <f t="shared" si="248"/>
        <v>0</v>
      </c>
      <c r="SRM160" s="358">
        <f t="shared" si="248"/>
        <v>0</v>
      </c>
      <c r="SRN160" s="358">
        <f t="shared" si="248"/>
        <v>0</v>
      </c>
      <c r="SRO160" s="358">
        <f t="shared" si="248"/>
        <v>0</v>
      </c>
      <c r="SRP160" s="358">
        <f t="shared" si="248"/>
        <v>0</v>
      </c>
      <c r="SRQ160" s="358">
        <f t="shared" si="248"/>
        <v>0</v>
      </c>
      <c r="SRR160" s="358">
        <f t="shared" si="248"/>
        <v>0</v>
      </c>
      <c r="SRS160" s="358">
        <f t="shared" si="248"/>
        <v>0</v>
      </c>
      <c r="SRT160" s="358">
        <f t="shared" si="248"/>
        <v>0</v>
      </c>
      <c r="SRU160" s="358">
        <f t="shared" si="248"/>
        <v>0</v>
      </c>
      <c r="SRV160" s="358">
        <f t="shared" si="248"/>
        <v>0</v>
      </c>
      <c r="SRW160" s="358">
        <f t="shared" si="248"/>
        <v>0</v>
      </c>
      <c r="SRX160" s="358">
        <f t="shared" si="248"/>
        <v>0</v>
      </c>
      <c r="SRY160" s="358">
        <f t="shared" si="248"/>
        <v>0</v>
      </c>
      <c r="SRZ160" s="358">
        <f t="shared" si="248"/>
        <v>0</v>
      </c>
      <c r="SSA160" s="358">
        <f t="shared" si="248"/>
        <v>0</v>
      </c>
      <c r="SSB160" s="358">
        <f t="shared" si="248"/>
        <v>0</v>
      </c>
      <c r="SSC160" s="358">
        <f t="shared" si="248"/>
        <v>0</v>
      </c>
      <c r="SSD160" s="358">
        <f t="shared" si="248"/>
        <v>0</v>
      </c>
      <c r="SSE160" s="358">
        <f t="shared" si="248"/>
        <v>0</v>
      </c>
      <c r="SSF160" s="358">
        <f t="shared" si="248"/>
        <v>0</v>
      </c>
      <c r="SSG160" s="358">
        <f t="shared" si="248"/>
        <v>0</v>
      </c>
      <c r="SSH160" s="358">
        <f t="shared" si="248"/>
        <v>0</v>
      </c>
      <c r="SSI160" s="358">
        <f t="shared" si="248"/>
        <v>0</v>
      </c>
      <c r="SSJ160" s="358">
        <f t="shared" si="248"/>
        <v>0</v>
      </c>
      <c r="SSK160" s="358">
        <f t="shared" si="248"/>
        <v>0</v>
      </c>
      <c r="SSL160" s="358">
        <f t="shared" si="248"/>
        <v>0</v>
      </c>
      <c r="SSM160" s="358">
        <f t="shared" si="248"/>
        <v>0</v>
      </c>
      <c r="SSN160" s="358">
        <f t="shared" si="248"/>
        <v>0</v>
      </c>
      <c r="SSO160" s="358">
        <f t="shared" si="248"/>
        <v>0</v>
      </c>
      <c r="SSP160" s="358">
        <f t="shared" si="248"/>
        <v>0</v>
      </c>
      <c r="SSQ160" s="358">
        <f t="shared" si="248"/>
        <v>0</v>
      </c>
      <c r="SSR160" s="358">
        <f t="shared" si="248"/>
        <v>0</v>
      </c>
      <c r="SSS160" s="358">
        <f t="shared" si="248"/>
        <v>0</v>
      </c>
      <c r="SST160" s="358">
        <f t="shared" si="248"/>
        <v>0</v>
      </c>
      <c r="SSU160" s="358">
        <f t="shared" si="248"/>
        <v>0</v>
      </c>
      <c r="SSV160" s="358">
        <f t="shared" si="248"/>
        <v>0</v>
      </c>
      <c r="SSW160" s="358">
        <f t="shared" si="248"/>
        <v>0</v>
      </c>
      <c r="SSX160" s="358">
        <f t="shared" si="248"/>
        <v>0</v>
      </c>
      <c r="SSY160" s="358">
        <f t="shared" si="248"/>
        <v>0</v>
      </c>
      <c r="SSZ160" s="358">
        <f t="shared" si="248"/>
        <v>0</v>
      </c>
      <c r="STA160" s="358">
        <f t="shared" si="248"/>
        <v>0</v>
      </c>
      <c r="STB160" s="358">
        <f t="shared" si="248"/>
        <v>0</v>
      </c>
      <c r="STC160" s="358">
        <f t="shared" si="248"/>
        <v>0</v>
      </c>
      <c r="STD160" s="358">
        <f t="shared" si="248"/>
        <v>0</v>
      </c>
      <c r="STE160" s="358">
        <f t="shared" si="248"/>
        <v>0</v>
      </c>
      <c r="STF160" s="358">
        <f t="shared" si="248"/>
        <v>0</v>
      </c>
      <c r="STG160" s="358">
        <f t="shared" si="248"/>
        <v>0</v>
      </c>
      <c r="STH160" s="358">
        <f t="shared" si="248"/>
        <v>0</v>
      </c>
      <c r="STI160" s="358">
        <f t="shared" si="248"/>
        <v>0</v>
      </c>
      <c r="STJ160" s="358">
        <f t="shared" si="248"/>
        <v>0</v>
      </c>
      <c r="STK160" s="358">
        <f t="shared" si="248"/>
        <v>0</v>
      </c>
      <c r="STL160" s="358">
        <f t="shared" si="248"/>
        <v>0</v>
      </c>
      <c r="STM160" s="358">
        <f t="shared" si="248"/>
        <v>0</v>
      </c>
      <c r="STN160" s="358">
        <f t="shared" si="248"/>
        <v>0</v>
      </c>
      <c r="STO160" s="358">
        <f t="shared" si="248"/>
        <v>0</v>
      </c>
      <c r="STP160" s="358">
        <f t="shared" si="248"/>
        <v>0</v>
      </c>
      <c r="STQ160" s="358">
        <f t="shared" si="248"/>
        <v>0</v>
      </c>
      <c r="STR160" s="358">
        <f t="shared" si="248"/>
        <v>0</v>
      </c>
      <c r="STS160" s="358">
        <f t="shared" si="248"/>
        <v>0</v>
      </c>
      <c r="STT160" s="358">
        <f t="shared" si="248"/>
        <v>0</v>
      </c>
      <c r="STU160" s="358">
        <f t="shared" si="248"/>
        <v>0</v>
      </c>
      <c r="STV160" s="358">
        <f t="shared" ref="STV160:SWG160" si="249">STV145*$H$83</f>
        <v>0</v>
      </c>
      <c r="STW160" s="358">
        <f t="shared" si="249"/>
        <v>0</v>
      </c>
      <c r="STX160" s="358">
        <f t="shared" si="249"/>
        <v>0</v>
      </c>
      <c r="STY160" s="358">
        <f t="shared" si="249"/>
        <v>0</v>
      </c>
      <c r="STZ160" s="358">
        <f t="shared" si="249"/>
        <v>0</v>
      </c>
      <c r="SUA160" s="358">
        <f t="shared" si="249"/>
        <v>0</v>
      </c>
      <c r="SUB160" s="358">
        <f t="shared" si="249"/>
        <v>0</v>
      </c>
      <c r="SUC160" s="358">
        <f t="shared" si="249"/>
        <v>0</v>
      </c>
      <c r="SUD160" s="358">
        <f t="shared" si="249"/>
        <v>0</v>
      </c>
      <c r="SUE160" s="358">
        <f t="shared" si="249"/>
        <v>0</v>
      </c>
      <c r="SUF160" s="358">
        <f t="shared" si="249"/>
        <v>0</v>
      </c>
      <c r="SUG160" s="358">
        <f t="shared" si="249"/>
        <v>0</v>
      </c>
      <c r="SUH160" s="358">
        <f t="shared" si="249"/>
        <v>0</v>
      </c>
      <c r="SUI160" s="358">
        <f t="shared" si="249"/>
        <v>0</v>
      </c>
      <c r="SUJ160" s="358">
        <f t="shared" si="249"/>
        <v>0</v>
      </c>
      <c r="SUK160" s="358">
        <f t="shared" si="249"/>
        <v>0</v>
      </c>
      <c r="SUL160" s="358">
        <f t="shared" si="249"/>
        <v>0</v>
      </c>
      <c r="SUM160" s="358">
        <f t="shared" si="249"/>
        <v>0</v>
      </c>
      <c r="SUN160" s="358">
        <f t="shared" si="249"/>
        <v>0</v>
      </c>
      <c r="SUO160" s="358">
        <f t="shared" si="249"/>
        <v>0</v>
      </c>
      <c r="SUP160" s="358">
        <f t="shared" si="249"/>
        <v>0</v>
      </c>
      <c r="SUQ160" s="358">
        <f t="shared" si="249"/>
        <v>0</v>
      </c>
      <c r="SUR160" s="358">
        <f t="shared" si="249"/>
        <v>0</v>
      </c>
      <c r="SUS160" s="358">
        <f t="shared" si="249"/>
        <v>0</v>
      </c>
      <c r="SUT160" s="358">
        <f t="shared" si="249"/>
        <v>0</v>
      </c>
      <c r="SUU160" s="358">
        <f t="shared" si="249"/>
        <v>0</v>
      </c>
      <c r="SUV160" s="358">
        <f t="shared" si="249"/>
        <v>0</v>
      </c>
      <c r="SUW160" s="358">
        <f t="shared" si="249"/>
        <v>0</v>
      </c>
      <c r="SUX160" s="358">
        <f t="shared" si="249"/>
        <v>0</v>
      </c>
      <c r="SUY160" s="358">
        <f t="shared" si="249"/>
        <v>0</v>
      </c>
      <c r="SUZ160" s="358">
        <f t="shared" si="249"/>
        <v>0</v>
      </c>
      <c r="SVA160" s="358">
        <f t="shared" si="249"/>
        <v>0</v>
      </c>
      <c r="SVB160" s="358">
        <f t="shared" si="249"/>
        <v>0</v>
      </c>
      <c r="SVC160" s="358">
        <f t="shared" si="249"/>
        <v>0</v>
      </c>
      <c r="SVD160" s="358">
        <f t="shared" si="249"/>
        <v>0</v>
      </c>
      <c r="SVE160" s="358">
        <f t="shared" si="249"/>
        <v>0</v>
      </c>
      <c r="SVF160" s="358">
        <f t="shared" si="249"/>
        <v>0</v>
      </c>
      <c r="SVG160" s="358">
        <f t="shared" si="249"/>
        <v>0</v>
      </c>
      <c r="SVH160" s="358">
        <f t="shared" si="249"/>
        <v>0</v>
      </c>
      <c r="SVI160" s="358">
        <f t="shared" si="249"/>
        <v>0</v>
      </c>
      <c r="SVJ160" s="358">
        <f t="shared" si="249"/>
        <v>0</v>
      </c>
      <c r="SVK160" s="358">
        <f t="shared" si="249"/>
        <v>0</v>
      </c>
      <c r="SVL160" s="358">
        <f t="shared" si="249"/>
        <v>0</v>
      </c>
      <c r="SVM160" s="358">
        <f t="shared" si="249"/>
        <v>0</v>
      </c>
      <c r="SVN160" s="358">
        <f t="shared" si="249"/>
        <v>0</v>
      </c>
      <c r="SVO160" s="358">
        <f t="shared" si="249"/>
        <v>0</v>
      </c>
      <c r="SVP160" s="358">
        <f t="shared" si="249"/>
        <v>0</v>
      </c>
      <c r="SVQ160" s="358">
        <f t="shared" si="249"/>
        <v>0</v>
      </c>
      <c r="SVR160" s="358">
        <f t="shared" si="249"/>
        <v>0</v>
      </c>
      <c r="SVS160" s="358">
        <f t="shared" si="249"/>
        <v>0</v>
      </c>
      <c r="SVT160" s="358">
        <f t="shared" si="249"/>
        <v>0</v>
      </c>
      <c r="SVU160" s="358">
        <f t="shared" si="249"/>
        <v>0</v>
      </c>
      <c r="SVV160" s="358">
        <f t="shared" si="249"/>
        <v>0</v>
      </c>
      <c r="SVW160" s="358">
        <f t="shared" si="249"/>
        <v>0</v>
      </c>
      <c r="SVX160" s="358">
        <f t="shared" si="249"/>
        <v>0</v>
      </c>
      <c r="SVY160" s="358">
        <f t="shared" si="249"/>
        <v>0</v>
      </c>
      <c r="SVZ160" s="358">
        <f t="shared" si="249"/>
        <v>0</v>
      </c>
      <c r="SWA160" s="358">
        <f t="shared" si="249"/>
        <v>0</v>
      </c>
      <c r="SWB160" s="358">
        <f t="shared" si="249"/>
        <v>0</v>
      </c>
      <c r="SWC160" s="358">
        <f t="shared" si="249"/>
        <v>0</v>
      </c>
      <c r="SWD160" s="358">
        <f t="shared" si="249"/>
        <v>0</v>
      </c>
      <c r="SWE160" s="358">
        <f t="shared" si="249"/>
        <v>0</v>
      </c>
      <c r="SWF160" s="358">
        <f t="shared" si="249"/>
        <v>0</v>
      </c>
      <c r="SWG160" s="358">
        <f t="shared" si="249"/>
        <v>0</v>
      </c>
      <c r="SWH160" s="358">
        <f t="shared" ref="SWH160:SYS160" si="250">SWH145*$H$83</f>
        <v>0</v>
      </c>
      <c r="SWI160" s="358">
        <f t="shared" si="250"/>
        <v>0</v>
      </c>
      <c r="SWJ160" s="358">
        <f t="shared" si="250"/>
        <v>0</v>
      </c>
      <c r="SWK160" s="358">
        <f t="shared" si="250"/>
        <v>0</v>
      </c>
      <c r="SWL160" s="358">
        <f t="shared" si="250"/>
        <v>0</v>
      </c>
      <c r="SWM160" s="358">
        <f t="shared" si="250"/>
        <v>0</v>
      </c>
      <c r="SWN160" s="358">
        <f t="shared" si="250"/>
        <v>0</v>
      </c>
      <c r="SWO160" s="358">
        <f t="shared" si="250"/>
        <v>0</v>
      </c>
      <c r="SWP160" s="358">
        <f t="shared" si="250"/>
        <v>0</v>
      </c>
      <c r="SWQ160" s="358">
        <f t="shared" si="250"/>
        <v>0</v>
      </c>
      <c r="SWR160" s="358">
        <f t="shared" si="250"/>
        <v>0</v>
      </c>
      <c r="SWS160" s="358">
        <f t="shared" si="250"/>
        <v>0</v>
      </c>
      <c r="SWT160" s="358">
        <f t="shared" si="250"/>
        <v>0</v>
      </c>
      <c r="SWU160" s="358">
        <f t="shared" si="250"/>
        <v>0</v>
      </c>
      <c r="SWV160" s="358">
        <f t="shared" si="250"/>
        <v>0</v>
      </c>
      <c r="SWW160" s="358">
        <f t="shared" si="250"/>
        <v>0</v>
      </c>
      <c r="SWX160" s="358">
        <f t="shared" si="250"/>
        <v>0</v>
      </c>
      <c r="SWY160" s="358">
        <f t="shared" si="250"/>
        <v>0</v>
      </c>
      <c r="SWZ160" s="358">
        <f t="shared" si="250"/>
        <v>0</v>
      </c>
      <c r="SXA160" s="358">
        <f t="shared" si="250"/>
        <v>0</v>
      </c>
      <c r="SXB160" s="358">
        <f t="shared" si="250"/>
        <v>0</v>
      </c>
      <c r="SXC160" s="358">
        <f t="shared" si="250"/>
        <v>0</v>
      </c>
      <c r="SXD160" s="358">
        <f t="shared" si="250"/>
        <v>0</v>
      </c>
      <c r="SXE160" s="358">
        <f t="shared" si="250"/>
        <v>0</v>
      </c>
      <c r="SXF160" s="358">
        <f t="shared" si="250"/>
        <v>0</v>
      </c>
      <c r="SXG160" s="358">
        <f t="shared" si="250"/>
        <v>0</v>
      </c>
      <c r="SXH160" s="358">
        <f t="shared" si="250"/>
        <v>0</v>
      </c>
      <c r="SXI160" s="358">
        <f t="shared" si="250"/>
        <v>0</v>
      </c>
      <c r="SXJ160" s="358">
        <f t="shared" si="250"/>
        <v>0</v>
      </c>
      <c r="SXK160" s="358">
        <f t="shared" si="250"/>
        <v>0</v>
      </c>
      <c r="SXL160" s="358">
        <f t="shared" si="250"/>
        <v>0</v>
      </c>
      <c r="SXM160" s="358">
        <f t="shared" si="250"/>
        <v>0</v>
      </c>
      <c r="SXN160" s="358">
        <f t="shared" si="250"/>
        <v>0</v>
      </c>
      <c r="SXO160" s="358">
        <f t="shared" si="250"/>
        <v>0</v>
      </c>
      <c r="SXP160" s="358">
        <f t="shared" si="250"/>
        <v>0</v>
      </c>
      <c r="SXQ160" s="358">
        <f t="shared" si="250"/>
        <v>0</v>
      </c>
      <c r="SXR160" s="358">
        <f t="shared" si="250"/>
        <v>0</v>
      </c>
      <c r="SXS160" s="358">
        <f t="shared" si="250"/>
        <v>0</v>
      </c>
      <c r="SXT160" s="358">
        <f t="shared" si="250"/>
        <v>0</v>
      </c>
      <c r="SXU160" s="358">
        <f t="shared" si="250"/>
        <v>0</v>
      </c>
      <c r="SXV160" s="358">
        <f t="shared" si="250"/>
        <v>0</v>
      </c>
      <c r="SXW160" s="358">
        <f t="shared" si="250"/>
        <v>0</v>
      </c>
      <c r="SXX160" s="358">
        <f t="shared" si="250"/>
        <v>0</v>
      </c>
      <c r="SXY160" s="358">
        <f t="shared" si="250"/>
        <v>0</v>
      </c>
      <c r="SXZ160" s="358">
        <f t="shared" si="250"/>
        <v>0</v>
      </c>
      <c r="SYA160" s="358">
        <f t="shared" si="250"/>
        <v>0</v>
      </c>
      <c r="SYB160" s="358">
        <f t="shared" si="250"/>
        <v>0</v>
      </c>
      <c r="SYC160" s="358">
        <f t="shared" si="250"/>
        <v>0</v>
      </c>
      <c r="SYD160" s="358">
        <f t="shared" si="250"/>
        <v>0</v>
      </c>
      <c r="SYE160" s="358">
        <f t="shared" si="250"/>
        <v>0</v>
      </c>
      <c r="SYF160" s="358">
        <f t="shared" si="250"/>
        <v>0</v>
      </c>
      <c r="SYG160" s="358">
        <f t="shared" si="250"/>
        <v>0</v>
      </c>
      <c r="SYH160" s="358">
        <f t="shared" si="250"/>
        <v>0</v>
      </c>
      <c r="SYI160" s="358">
        <f t="shared" si="250"/>
        <v>0</v>
      </c>
      <c r="SYJ160" s="358">
        <f t="shared" si="250"/>
        <v>0</v>
      </c>
      <c r="SYK160" s="358">
        <f t="shared" si="250"/>
        <v>0</v>
      </c>
      <c r="SYL160" s="358">
        <f t="shared" si="250"/>
        <v>0</v>
      </c>
      <c r="SYM160" s="358">
        <f t="shared" si="250"/>
        <v>0</v>
      </c>
      <c r="SYN160" s="358">
        <f t="shared" si="250"/>
        <v>0</v>
      </c>
      <c r="SYO160" s="358">
        <f t="shared" si="250"/>
        <v>0</v>
      </c>
      <c r="SYP160" s="358">
        <f t="shared" si="250"/>
        <v>0</v>
      </c>
      <c r="SYQ160" s="358">
        <f t="shared" si="250"/>
        <v>0</v>
      </c>
      <c r="SYR160" s="358">
        <f t="shared" si="250"/>
        <v>0</v>
      </c>
      <c r="SYS160" s="358">
        <f t="shared" si="250"/>
        <v>0</v>
      </c>
      <c r="SYT160" s="358">
        <f t="shared" ref="SYT160:TBE160" si="251">SYT145*$H$83</f>
        <v>0</v>
      </c>
      <c r="SYU160" s="358">
        <f t="shared" si="251"/>
        <v>0</v>
      </c>
      <c r="SYV160" s="358">
        <f t="shared" si="251"/>
        <v>0</v>
      </c>
      <c r="SYW160" s="358">
        <f t="shared" si="251"/>
        <v>0</v>
      </c>
      <c r="SYX160" s="358">
        <f t="shared" si="251"/>
        <v>0</v>
      </c>
      <c r="SYY160" s="358">
        <f t="shared" si="251"/>
        <v>0</v>
      </c>
      <c r="SYZ160" s="358">
        <f t="shared" si="251"/>
        <v>0</v>
      </c>
      <c r="SZA160" s="358">
        <f t="shared" si="251"/>
        <v>0</v>
      </c>
      <c r="SZB160" s="358">
        <f t="shared" si="251"/>
        <v>0</v>
      </c>
      <c r="SZC160" s="358">
        <f t="shared" si="251"/>
        <v>0</v>
      </c>
      <c r="SZD160" s="358">
        <f t="shared" si="251"/>
        <v>0</v>
      </c>
      <c r="SZE160" s="358">
        <f t="shared" si="251"/>
        <v>0</v>
      </c>
      <c r="SZF160" s="358">
        <f t="shared" si="251"/>
        <v>0</v>
      </c>
      <c r="SZG160" s="358">
        <f t="shared" si="251"/>
        <v>0</v>
      </c>
      <c r="SZH160" s="358">
        <f t="shared" si="251"/>
        <v>0</v>
      </c>
      <c r="SZI160" s="358">
        <f t="shared" si="251"/>
        <v>0</v>
      </c>
      <c r="SZJ160" s="358">
        <f t="shared" si="251"/>
        <v>0</v>
      </c>
      <c r="SZK160" s="358">
        <f t="shared" si="251"/>
        <v>0</v>
      </c>
      <c r="SZL160" s="358">
        <f t="shared" si="251"/>
        <v>0</v>
      </c>
      <c r="SZM160" s="358">
        <f t="shared" si="251"/>
        <v>0</v>
      </c>
      <c r="SZN160" s="358">
        <f t="shared" si="251"/>
        <v>0</v>
      </c>
      <c r="SZO160" s="358">
        <f t="shared" si="251"/>
        <v>0</v>
      </c>
      <c r="SZP160" s="358">
        <f t="shared" si="251"/>
        <v>0</v>
      </c>
      <c r="SZQ160" s="358">
        <f t="shared" si="251"/>
        <v>0</v>
      </c>
      <c r="SZR160" s="358">
        <f t="shared" si="251"/>
        <v>0</v>
      </c>
      <c r="SZS160" s="358">
        <f t="shared" si="251"/>
        <v>0</v>
      </c>
      <c r="SZT160" s="358">
        <f t="shared" si="251"/>
        <v>0</v>
      </c>
      <c r="SZU160" s="358">
        <f t="shared" si="251"/>
        <v>0</v>
      </c>
      <c r="SZV160" s="358">
        <f t="shared" si="251"/>
        <v>0</v>
      </c>
      <c r="SZW160" s="358">
        <f t="shared" si="251"/>
        <v>0</v>
      </c>
      <c r="SZX160" s="358">
        <f t="shared" si="251"/>
        <v>0</v>
      </c>
      <c r="SZY160" s="358">
        <f t="shared" si="251"/>
        <v>0</v>
      </c>
      <c r="SZZ160" s="358">
        <f t="shared" si="251"/>
        <v>0</v>
      </c>
      <c r="TAA160" s="358">
        <f t="shared" si="251"/>
        <v>0</v>
      </c>
      <c r="TAB160" s="358">
        <f t="shared" si="251"/>
        <v>0</v>
      </c>
      <c r="TAC160" s="358">
        <f t="shared" si="251"/>
        <v>0</v>
      </c>
      <c r="TAD160" s="358">
        <f t="shared" si="251"/>
        <v>0</v>
      </c>
      <c r="TAE160" s="358">
        <f t="shared" si="251"/>
        <v>0</v>
      </c>
      <c r="TAF160" s="358">
        <f t="shared" si="251"/>
        <v>0</v>
      </c>
      <c r="TAG160" s="358">
        <f t="shared" si="251"/>
        <v>0</v>
      </c>
      <c r="TAH160" s="358">
        <f t="shared" si="251"/>
        <v>0</v>
      </c>
      <c r="TAI160" s="358">
        <f t="shared" si="251"/>
        <v>0</v>
      </c>
      <c r="TAJ160" s="358">
        <f t="shared" si="251"/>
        <v>0</v>
      </c>
      <c r="TAK160" s="358">
        <f t="shared" si="251"/>
        <v>0</v>
      </c>
      <c r="TAL160" s="358">
        <f t="shared" si="251"/>
        <v>0</v>
      </c>
      <c r="TAM160" s="358">
        <f t="shared" si="251"/>
        <v>0</v>
      </c>
      <c r="TAN160" s="358">
        <f t="shared" si="251"/>
        <v>0</v>
      </c>
      <c r="TAO160" s="358">
        <f t="shared" si="251"/>
        <v>0</v>
      </c>
      <c r="TAP160" s="358">
        <f t="shared" si="251"/>
        <v>0</v>
      </c>
      <c r="TAQ160" s="358">
        <f t="shared" si="251"/>
        <v>0</v>
      </c>
      <c r="TAR160" s="358">
        <f t="shared" si="251"/>
        <v>0</v>
      </c>
      <c r="TAS160" s="358">
        <f t="shared" si="251"/>
        <v>0</v>
      </c>
      <c r="TAT160" s="358">
        <f t="shared" si="251"/>
        <v>0</v>
      </c>
      <c r="TAU160" s="358">
        <f t="shared" si="251"/>
        <v>0</v>
      </c>
      <c r="TAV160" s="358">
        <f t="shared" si="251"/>
        <v>0</v>
      </c>
      <c r="TAW160" s="358">
        <f t="shared" si="251"/>
        <v>0</v>
      </c>
      <c r="TAX160" s="358">
        <f t="shared" si="251"/>
        <v>0</v>
      </c>
      <c r="TAY160" s="358">
        <f t="shared" si="251"/>
        <v>0</v>
      </c>
      <c r="TAZ160" s="358">
        <f t="shared" si="251"/>
        <v>0</v>
      </c>
      <c r="TBA160" s="358">
        <f t="shared" si="251"/>
        <v>0</v>
      </c>
      <c r="TBB160" s="358">
        <f t="shared" si="251"/>
        <v>0</v>
      </c>
      <c r="TBC160" s="358">
        <f t="shared" si="251"/>
        <v>0</v>
      </c>
      <c r="TBD160" s="358">
        <f t="shared" si="251"/>
        <v>0</v>
      </c>
      <c r="TBE160" s="358">
        <f t="shared" si="251"/>
        <v>0</v>
      </c>
      <c r="TBF160" s="358">
        <f t="shared" ref="TBF160:TDQ160" si="252">TBF145*$H$83</f>
        <v>0</v>
      </c>
      <c r="TBG160" s="358">
        <f t="shared" si="252"/>
        <v>0</v>
      </c>
      <c r="TBH160" s="358">
        <f t="shared" si="252"/>
        <v>0</v>
      </c>
      <c r="TBI160" s="358">
        <f t="shared" si="252"/>
        <v>0</v>
      </c>
      <c r="TBJ160" s="358">
        <f t="shared" si="252"/>
        <v>0</v>
      </c>
      <c r="TBK160" s="358">
        <f t="shared" si="252"/>
        <v>0</v>
      </c>
      <c r="TBL160" s="358">
        <f t="shared" si="252"/>
        <v>0</v>
      </c>
      <c r="TBM160" s="358">
        <f t="shared" si="252"/>
        <v>0</v>
      </c>
      <c r="TBN160" s="358">
        <f t="shared" si="252"/>
        <v>0</v>
      </c>
      <c r="TBO160" s="358">
        <f t="shared" si="252"/>
        <v>0</v>
      </c>
      <c r="TBP160" s="358">
        <f t="shared" si="252"/>
        <v>0</v>
      </c>
      <c r="TBQ160" s="358">
        <f t="shared" si="252"/>
        <v>0</v>
      </c>
      <c r="TBR160" s="358">
        <f t="shared" si="252"/>
        <v>0</v>
      </c>
      <c r="TBS160" s="358">
        <f t="shared" si="252"/>
        <v>0</v>
      </c>
      <c r="TBT160" s="358">
        <f t="shared" si="252"/>
        <v>0</v>
      </c>
      <c r="TBU160" s="358">
        <f t="shared" si="252"/>
        <v>0</v>
      </c>
      <c r="TBV160" s="358">
        <f t="shared" si="252"/>
        <v>0</v>
      </c>
      <c r="TBW160" s="358">
        <f t="shared" si="252"/>
        <v>0</v>
      </c>
      <c r="TBX160" s="358">
        <f t="shared" si="252"/>
        <v>0</v>
      </c>
      <c r="TBY160" s="358">
        <f t="shared" si="252"/>
        <v>0</v>
      </c>
      <c r="TBZ160" s="358">
        <f t="shared" si="252"/>
        <v>0</v>
      </c>
      <c r="TCA160" s="358">
        <f t="shared" si="252"/>
        <v>0</v>
      </c>
      <c r="TCB160" s="358">
        <f t="shared" si="252"/>
        <v>0</v>
      </c>
      <c r="TCC160" s="358">
        <f t="shared" si="252"/>
        <v>0</v>
      </c>
      <c r="TCD160" s="358">
        <f t="shared" si="252"/>
        <v>0</v>
      </c>
      <c r="TCE160" s="358">
        <f t="shared" si="252"/>
        <v>0</v>
      </c>
      <c r="TCF160" s="358">
        <f t="shared" si="252"/>
        <v>0</v>
      </c>
      <c r="TCG160" s="358">
        <f t="shared" si="252"/>
        <v>0</v>
      </c>
      <c r="TCH160" s="358">
        <f t="shared" si="252"/>
        <v>0</v>
      </c>
      <c r="TCI160" s="358">
        <f t="shared" si="252"/>
        <v>0</v>
      </c>
      <c r="TCJ160" s="358">
        <f t="shared" si="252"/>
        <v>0</v>
      </c>
      <c r="TCK160" s="358">
        <f t="shared" si="252"/>
        <v>0</v>
      </c>
      <c r="TCL160" s="358">
        <f t="shared" si="252"/>
        <v>0</v>
      </c>
      <c r="TCM160" s="358">
        <f t="shared" si="252"/>
        <v>0</v>
      </c>
      <c r="TCN160" s="358">
        <f t="shared" si="252"/>
        <v>0</v>
      </c>
      <c r="TCO160" s="358">
        <f t="shared" si="252"/>
        <v>0</v>
      </c>
      <c r="TCP160" s="358">
        <f t="shared" si="252"/>
        <v>0</v>
      </c>
      <c r="TCQ160" s="358">
        <f t="shared" si="252"/>
        <v>0</v>
      </c>
      <c r="TCR160" s="358">
        <f t="shared" si="252"/>
        <v>0</v>
      </c>
      <c r="TCS160" s="358">
        <f t="shared" si="252"/>
        <v>0</v>
      </c>
      <c r="TCT160" s="358">
        <f t="shared" si="252"/>
        <v>0</v>
      </c>
      <c r="TCU160" s="358">
        <f t="shared" si="252"/>
        <v>0</v>
      </c>
      <c r="TCV160" s="358">
        <f t="shared" si="252"/>
        <v>0</v>
      </c>
      <c r="TCW160" s="358">
        <f t="shared" si="252"/>
        <v>0</v>
      </c>
      <c r="TCX160" s="358">
        <f t="shared" si="252"/>
        <v>0</v>
      </c>
      <c r="TCY160" s="358">
        <f t="shared" si="252"/>
        <v>0</v>
      </c>
      <c r="TCZ160" s="358">
        <f t="shared" si="252"/>
        <v>0</v>
      </c>
      <c r="TDA160" s="358">
        <f t="shared" si="252"/>
        <v>0</v>
      </c>
      <c r="TDB160" s="358">
        <f t="shared" si="252"/>
        <v>0</v>
      </c>
      <c r="TDC160" s="358">
        <f t="shared" si="252"/>
        <v>0</v>
      </c>
      <c r="TDD160" s="358">
        <f t="shared" si="252"/>
        <v>0</v>
      </c>
      <c r="TDE160" s="358">
        <f t="shared" si="252"/>
        <v>0</v>
      </c>
      <c r="TDF160" s="358">
        <f t="shared" si="252"/>
        <v>0</v>
      </c>
      <c r="TDG160" s="358">
        <f t="shared" si="252"/>
        <v>0</v>
      </c>
      <c r="TDH160" s="358">
        <f t="shared" si="252"/>
        <v>0</v>
      </c>
      <c r="TDI160" s="358">
        <f t="shared" si="252"/>
        <v>0</v>
      </c>
      <c r="TDJ160" s="358">
        <f t="shared" si="252"/>
        <v>0</v>
      </c>
      <c r="TDK160" s="358">
        <f t="shared" si="252"/>
        <v>0</v>
      </c>
      <c r="TDL160" s="358">
        <f t="shared" si="252"/>
        <v>0</v>
      </c>
      <c r="TDM160" s="358">
        <f t="shared" si="252"/>
        <v>0</v>
      </c>
      <c r="TDN160" s="358">
        <f t="shared" si="252"/>
        <v>0</v>
      </c>
      <c r="TDO160" s="358">
        <f t="shared" si="252"/>
        <v>0</v>
      </c>
      <c r="TDP160" s="358">
        <f t="shared" si="252"/>
        <v>0</v>
      </c>
      <c r="TDQ160" s="358">
        <f t="shared" si="252"/>
        <v>0</v>
      </c>
      <c r="TDR160" s="358">
        <f t="shared" ref="TDR160:TGC160" si="253">TDR145*$H$83</f>
        <v>0</v>
      </c>
      <c r="TDS160" s="358">
        <f t="shared" si="253"/>
        <v>0</v>
      </c>
      <c r="TDT160" s="358">
        <f t="shared" si="253"/>
        <v>0</v>
      </c>
      <c r="TDU160" s="358">
        <f t="shared" si="253"/>
        <v>0</v>
      </c>
      <c r="TDV160" s="358">
        <f t="shared" si="253"/>
        <v>0</v>
      </c>
      <c r="TDW160" s="358">
        <f t="shared" si="253"/>
        <v>0</v>
      </c>
      <c r="TDX160" s="358">
        <f t="shared" si="253"/>
        <v>0</v>
      </c>
      <c r="TDY160" s="358">
        <f t="shared" si="253"/>
        <v>0</v>
      </c>
      <c r="TDZ160" s="358">
        <f t="shared" si="253"/>
        <v>0</v>
      </c>
      <c r="TEA160" s="358">
        <f t="shared" si="253"/>
        <v>0</v>
      </c>
      <c r="TEB160" s="358">
        <f t="shared" si="253"/>
        <v>0</v>
      </c>
      <c r="TEC160" s="358">
        <f t="shared" si="253"/>
        <v>0</v>
      </c>
      <c r="TED160" s="358">
        <f t="shared" si="253"/>
        <v>0</v>
      </c>
      <c r="TEE160" s="358">
        <f t="shared" si="253"/>
        <v>0</v>
      </c>
      <c r="TEF160" s="358">
        <f t="shared" si="253"/>
        <v>0</v>
      </c>
      <c r="TEG160" s="358">
        <f t="shared" si="253"/>
        <v>0</v>
      </c>
      <c r="TEH160" s="358">
        <f t="shared" si="253"/>
        <v>0</v>
      </c>
      <c r="TEI160" s="358">
        <f t="shared" si="253"/>
        <v>0</v>
      </c>
      <c r="TEJ160" s="358">
        <f t="shared" si="253"/>
        <v>0</v>
      </c>
      <c r="TEK160" s="358">
        <f t="shared" si="253"/>
        <v>0</v>
      </c>
      <c r="TEL160" s="358">
        <f t="shared" si="253"/>
        <v>0</v>
      </c>
      <c r="TEM160" s="358">
        <f t="shared" si="253"/>
        <v>0</v>
      </c>
      <c r="TEN160" s="358">
        <f t="shared" si="253"/>
        <v>0</v>
      </c>
      <c r="TEO160" s="358">
        <f t="shared" si="253"/>
        <v>0</v>
      </c>
      <c r="TEP160" s="358">
        <f t="shared" si="253"/>
        <v>0</v>
      </c>
      <c r="TEQ160" s="358">
        <f t="shared" si="253"/>
        <v>0</v>
      </c>
      <c r="TER160" s="358">
        <f t="shared" si="253"/>
        <v>0</v>
      </c>
      <c r="TES160" s="358">
        <f t="shared" si="253"/>
        <v>0</v>
      </c>
      <c r="TET160" s="358">
        <f t="shared" si="253"/>
        <v>0</v>
      </c>
      <c r="TEU160" s="358">
        <f t="shared" si="253"/>
        <v>0</v>
      </c>
      <c r="TEV160" s="358">
        <f t="shared" si="253"/>
        <v>0</v>
      </c>
      <c r="TEW160" s="358">
        <f t="shared" si="253"/>
        <v>0</v>
      </c>
      <c r="TEX160" s="358">
        <f t="shared" si="253"/>
        <v>0</v>
      </c>
      <c r="TEY160" s="358">
        <f t="shared" si="253"/>
        <v>0</v>
      </c>
      <c r="TEZ160" s="358">
        <f t="shared" si="253"/>
        <v>0</v>
      </c>
      <c r="TFA160" s="358">
        <f t="shared" si="253"/>
        <v>0</v>
      </c>
      <c r="TFB160" s="358">
        <f t="shared" si="253"/>
        <v>0</v>
      </c>
      <c r="TFC160" s="358">
        <f t="shared" si="253"/>
        <v>0</v>
      </c>
      <c r="TFD160" s="358">
        <f t="shared" si="253"/>
        <v>0</v>
      </c>
      <c r="TFE160" s="358">
        <f t="shared" si="253"/>
        <v>0</v>
      </c>
      <c r="TFF160" s="358">
        <f t="shared" si="253"/>
        <v>0</v>
      </c>
      <c r="TFG160" s="358">
        <f t="shared" si="253"/>
        <v>0</v>
      </c>
      <c r="TFH160" s="358">
        <f t="shared" si="253"/>
        <v>0</v>
      </c>
      <c r="TFI160" s="358">
        <f t="shared" si="253"/>
        <v>0</v>
      </c>
      <c r="TFJ160" s="358">
        <f t="shared" si="253"/>
        <v>0</v>
      </c>
      <c r="TFK160" s="358">
        <f t="shared" si="253"/>
        <v>0</v>
      </c>
      <c r="TFL160" s="358">
        <f t="shared" si="253"/>
        <v>0</v>
      </c>
      <c r="TFM160" s="358">
        <f t="shared" si="253"/>
        <v>0</v>
      </c>
      <c r="TFN160" s="358">
        <f t="shared" si="253"/>
        <v>0</v>
      </c>
      <c r="TFO160" s="358">
        <f t="shared" si="253"/>
        <v>0</v>
      </c>
      <c r="TFP160" s="358">
        <f t="shared" si="253"/>
        <v>0</v>
      </c>
      <c r="TFQ160" s="358">
        <f t="shared" si="253"/>
        <v>0</v>
      </c>
      <c r="TFR160" s="358">
        <f t="shared" si="253"/>
        <v>0</v>
      </c>
      <c r="TFS160" s="358">
        <f t="shared" si="253"/>
        <v>0</v>
      </c>
      <c r="TFT160" s="358">
        <f t="shared" si="253"/>
        <v>0</v>
      </c>
      <c r="TFU160" s="358">
        <f t="shared" si="253"/>
        <v>0</v>
      </c>
      <c r="TFV160" s="358">
        <f t="shared" si="253"/>
        <v>0</v>
      </c>
      <c r="TFW160" s="358">
        <f t="shared" si="253"/>
        <v>0</v>
      </c>
      <c r="TFX160" s="358">
        <f t="shared" si="253"/>
        <v>0</v>
      </c>
      <c r="TFY160" s="358">
        <f t="shared" si="253"/>
        <v>0</v>
      </c>
      <c r="TFZ160" s="358">
        <f t="shared" si="253"/>
        <v>0</v>
      </c>
      <c r="TGA160" s="358">
        <f t="shared" si="253"/>
        <v>0</v>
      </c>
      <c r="TGB160" s="358">
        <f t="shared" si="253"/>
        <v>0</v>
      </c>
      <c r="TGC160" s="358">
        <f t="shared" si="253"/>
        <v>0</v>
      </c>
      <c r="TGD160" s="358">
        <f t="shared" ref="TGD160:TIO160" si="254">TGD145*$H$83</f>
        <v>0</v>
      </c>
      <c r="TGE160" s="358">
        <f t="shared" si="254"/>
        <v>0</v>
      </c>
      <c r="TGF160" s="358">
        <f t="shared" si="254"/>
        <v>0</v>
      </c>
      <c r="TGG160" s="358">
        <f t="shared" si="254"/>
        <v>0</v>
      </c>
      <c r="TGH160" s="358">
        <f t="shared" si="254"/>
        <v>0</v>
      </c>
      <c r="TGI160" s="358">
        <f t="shared" si="254"/>
        <v>0</v>
      </c>
      <c r="TGJ160" s="358">
        <f t="shared" si="254"/>
        <v>0</v>
      </c>
      <c r="TGK160" s="358">
        <f t="shared" si="254"/>
        <v>0</v>
      </c>
      <c r="TGL160" s="358">
        <f t="shared" si="254"/>
        <v>0</v>
      </c>
      <c r="TGM160" s="358">
        <f t="shared" si="254"/>
        <v>0</v>
      </c>
      <c r="TGN160" s="358">
        <f t="shared" si="254"/>
        <v>0</v>
      </c>
      <c r="TGO160" s="358">
        <f t="shared" si="254"/>
        <v>0</v>
      </c>
      <c r="TGP160" s="358">
        <f t="shared" si="254"/>
        <v>0</v>
      </c>
      <c r="TGQ160" s="358">
        <f t="shared" si="254"/>
        <v>0</v>
      </c>
      <c r="TGR160" s="358">
        <f t="shared" si="254"/>
        <v>0</v>
      </c>
      <c r="TGS160" s="358">
        <f t="shared" si="254"/>
        <v>0</v>
      </c>
      <c r="TGT160" s="358">
        <f t="shared" si="254"/>
        <v>0</v>
      </c>
      <c r="TGU160" s="358">
        <f t="shared" si="254"/>
        <v>0</v>
      </c>
      <c r="TGV160" s="358">
        <f t="shared" si="254"/>
        <v>0</v>
      </c>
      <c r="TGW160" s="358">
        <f t="shared" si="254"/>
        <v>0</v>
      </c>
      <c r="TGX160" s="358">
        <f t="shared" si="254"/>
        <v>0</v>
      </c>
      <c r="TGY160" s="358">
        <f t="shared" si="254"/>
        <v>0</v>
      </c>
      <c r="TGZ160" s="358">
        <f t="shared" si="254"/>
        <v>0</v>
      </c>
      <c r="THA160" s="358">
        <f t="shared" si="254"/>
        <v>0</v>
      </c>
      <c r="THB160" s="358">
        <f t="shared" si="254"/>
        <v>0</v>
      </c>
      <c r="THC160" s="358">
        <f t="shared" si="254"/>
        <v>0</v>
      </c>
      <c r="THD160" s="358">
        <f t="shared" si="254"/>
        <v>0</v>
      </c>
      <c r="THE160" s="358">
        <f t="shared" si="254"/>
        <v>0</v>
      </c>
      <c r="THF160" s="358">
        <f t="shared" si="254"/>
        <v>0</v>
      </c>
      <c r="THG160" s="358">
        <f t="shared" si="254"/>
        <v>0</v>
      </c>
      <c r="THH160" s="358">
        <f t="shared" si="254"/>
        <v>0</v>
      </c>
      <c r="THI160" s="358">
        <f t="shared" si="254"/>
        <v>0</v>
      </c>
      <c r="THJ160" s="358">
        <f t="shared" si="254"/>
        <v>0</v>
      </c>
      <c r="THK160" s="358">
        <f t="shared" si="254"/>
        <v>0</v>
      </c>
      <c r="THL160" s="358">
        <f t="shared" si="254"/>
        <v>0</v>
      </c>
      <c r="THM160" s="358">
        <f t="shared" si="254"/>
        <v>0</v>
      </c>
      <c r="THN160" s="358">
        <f t="shared" si="254"/>
        <v>0</v>
      </c>
      <c r="THO160" s="358">
        <f t="shared" si="254"/>
        <v>0</v>
      </c>
      <c r="THP160" s="358">
        <f t="shared" si="254"/>
        <v>0</v>
      </c>
      <c r="THQ160" s="358">
        <f t="shared" si="254"/>
        <v>0</v>
      </c>
      <c r="THR160" s="358">
        <f t="shared" si="254"/>
        <v>0</v>
      </c>
      <c r="THS160" s="358">
        <f t="shared" si="254"/>
        <v>0</v>
      </c>
      <c r="THT160" s="358">
        <f t="shared" si="254"/>
        <v>0</v>
      </c>
      <c r="THU160" s="358">
        <f t="shared" si="254"/>
        <v>0</v>
      </c>
      <c r="THV160" s="358">
        <f t="shared" si="254"/>
        <v>0</v>
      </c>
      <c r="THW160" s="358">
        <f t="shared" si="254"/>
        <v>0</v>
      </c>
      <c r="THX160" s="358">
        <f t="shared" si="254"/>
        <v>0</v>
      </c>
      <c r="THY160" s="358">
        <f t="shared" si="254"/>
        <v>0</v>
      </c>
      <c r="THZ160" s="358">
        <f t="shared" si="254"/>
        <v>0</v>
      </c>
      <c r="TIA160" s="358">
        <f t="shared" si="254"/>
        <v>0</v>
      </c>
      <c r="TIB160" s="358">
        <f t="shared" si="254"/>
        <v>0</v>
      </c>
      <c r="TIC160" s="358">
        <f t="shared" si="254"/>
        <v>0</v>
      </c>
      <c r="TID160" s="358">
        <f t="shared" si="254"/>
        <v>0</v>
      </c>
      <c r="TIE160" s="358">
        <f t="shared" si="254"/>
        <v>0</v>
      </c>
      <c r="TIF160" s="358">
        <f t="shared" si="254"/>
        <v>0</v>
      </c>
      <c r="TIG160" s="358">
        <f t="shared" si="254"/>
        <v>0</v>
      </c>
      <c r="TIH160" s="358">
        <f t="shared" si="254"/>
        <v>0</v>
      </c>
      <c r="TII160" s="358">
        <f t="shared" si="254"/>
        <v>0</v>
      </c>
      <c r="TIJ160" s="358">
        <f t="shared" si="254"/>
        <v>0</v>
      </c>
      <c r="TIK160" s="358">
        <f t="shared" si="254"/>
        <v>0</v>
      </c>
      <c r="TIL160" s="358">
        <f t="shared" si="254"/>
        <v>0</v>
      </c>
      <c r="TIM160" s="358">
        <f t="shared" si="254"/>
        <v>0</v>
      </c>
      <c r="TIN160" s="358">
        <f t="shared" si="254"/>
        <v>0</v>
      </c>
      <c r="TIO160" s="358">
        <f t="shared" si="254"/>
        <v>0</v>
      </c>
      <c r="TIP160" s="358">
        <f t="shared" ref="TIP160:TLA160" si="255">TIP145*$H$83</f>
        <v>0</v>
      </c>
      <c r="TIQ160" s="358">
        <f t="shared" si="255"/>
        <v>0</v>
      </c>
      <c r="TIR160" s="358">
        <f t="shared" si="255"/>
        <v>0</v>
      </c>
      <c r="TIS160" s="358">
        <f t="shared" si="255"/>
        <v>0</v>
      </c>
      <c r="TIT160" s="358">
        <f t="shared" si="255"/>
        <v>0</v>
      </c>
      <c r="TIU160" s="358">
        <f t="shared" si="255"/>
        <v>0</v>
      </c>
      <c r="TIV160" s="358">
        <f t="shared" si="255"/>
        <v>0</v>
      </c>
      <c r="TIW160" s="358">
        <f t="shared" si="255"/>
        <v>0</v>
      </c>
      <c r="TIX160" s="358">
        <f t="shared" si="255"/>
        <v>0</v>
      </c>
      <c r="TIY160" s="358">
        <f t="shared" si="255"/>
        <v>0</v>
      </c>
      <c r="TIZ160" s="358">
        <f t="shared" si="255"/>
        <v>0</v>
      </c>
      <c r="TJA160" s="358">
        <f t="shared" si="255"/>
        <v>0</v>
      </c>
      <c r="TJB160" s="358">
        <f t="shared" si="255"/>
        <v>0</v>
      </c>
      <c r="TJC160" s="358">
        <f t="shared" si="255"/>
        <v>0</v>
      </c>
      <c r="TJD160" s="358">
        <f t="shared" si="255"/>
        <v>0</v>
      </c>
      <c r="TJE160" s="358">
        <f t="shared" si="255"/>
        <v>0</v>
      </c>
      <c r="TJF160" s="358">
        <f t="shared" si="255"/>
        <v>0</v>
      </c>
      <c r="TJG160" s="358">
        <f t="shared" si="255"/>
        <v>0</v>
      </c>
      <c r="TJH160" s="358">
        <f t="shared" si="255"/>
        <v>0</v>
      </c>
      <c r="TJI160" s="358">
        <f t="shared" si="255"/>
        <v>0</v>
      </c>
      <c r="TJJ160" s="358">
        <f t="shared" si="255"/>
        <v>0</v>
      </c>
      <c r="TJK160" s="358">
        <f t="shared" si="255"/>
        <v>0</v>
      </c>
      <c r="TJL160" s="358">
        <f t="shared" si="255"/>
        <v>0</v>
      </c>
      <c r="TJM160" s="358">
        <f t="shared" si="255"/>
        <v>0</v>
      </c>
      <c r="TJN160" s="358">
        <f t="shared" si="255"/>
        <v>0</v>
      </c>
      <c r="TJO160" s="358">
        <f t="shared" si="255"/>
        <v>0</v>
      </c>
      <c r="TJP160" s="358">
        <f t="shared" si="255"/>
        <v>0</v>
      </c>
      <c r="TJQ160" s="358">
        <f t="shared" si="255"/>
        <v>0</v>
      </c>
      <c r="TJR160" s="358">
        <f t="shared" si="255"/>
        <v>0</v>
      </c>
      <c r="TJS160" s="358">
        <f t="shared" si="255"/>
        <v>0</v>
      </c>
      <c r="TJT160" s="358">
        <f t="shared" si="255"/>
        <v>0</v>
      </c>
      <c r="TJU160" s="358">
        <f t="shared" si="255"/>
        <v>0</v>
      </c>
      <c r="TJV160" s="358">
        <f t="shared" si="255"/>
        <v>0</v>
      </c>
      <c r="TJW160" s="358">
        <f t="shared" si="255"/>
        <v>0</v>
      </c>
      <c r="TJX160" s="358">
        <f t="shared" si="255"/>
        <v>0</v>
      </c>
      <c r="TJY160" s="358">
        <f t="shared" si="255"/>
        <v>0</v>
      </c>
      <c r="TJZ160" s="358">
        <f t="shared" si="255"/>
        <v>0</v>
      </c>
      <c r="TKA160" s="358">
        <f t="shared" si="255"/>
        <v>0</v>
      </c>
      <c r="TKB160" s="358">
        <f t="shared" si="255"/>
        <v>0</v>
      </c>
      <c r="TKC160" s="358">
        <f t="shared" si="255"/>
        <v>0</v>
      </c>
      <c r="TKD160" s="358">
        <f t="shared" si="255"/>
        <v>0</v>
      </c>
      <c r="TKE160" s="358">
        <f t="shared" si="255"/>
        <v>0</v>
      </c>
      <c r="TKF160" s="358">
        <f t="shared" si="255"/>
        <v>0</v>
      </c>
      <c r="TKG160" s="358">
        <f t="shared" si="255"/>
        <v>0</v>
      </c>
      <c r="TKH160" s="358">
        <f t="shared" si="255"/>
        <v>0</v>
      </c>
      <c r="TKI160" s="358">
        <f t="shared" si="255"/>
        <v>0</v>
      </c>
      <c r="TKJ160" s="358">
        <f t="shared" si="255"/>
        <v>0</v>
      </c>
      <c r="TKK160" s="358">
        <f t="shared" si="255"/>
        <v>0</v>
      </c>
      <c r="TKL160" s="358">
        <f t="shared" si="255"/>
        <v>0</v>
      </c>
      <c r="TKM160" s="358">
        <f t="shared" si="255"/>
        <v>0</v>
      </c>
      <c r="TKN160" s="358">
        <f t="shared" si="255"/>
        <v>0</v>
      </c>
      <c r="TKO160" s="358">
        <f t="shared" si="255"/>
        <v>0</v>
      </c>
      <c r="TKP160" s="358">
        <f t="shared" si="255"/>
        <v>0</v>
      </c>
      <c r="TKQ160" s="358">
        <f t="shared" si="255"/>
        <v>0</v>
      </c>
      <c r="TKR160" s="358">
        <f t="shared" si="255"/>
        <v>0</v>
      </c>
      <c r="TKS160" s="358">
        <f t="shared" si="255"/>
        <v>0</v>
      </c>
      <c r="TKT160" s="358">
        <f t="shared" si="255"/>
        <v>0</v>
      </c>
      <c r="TKU160" s="358">
        <f t="shared" si="255"/>
        <v>0</v>
      </c>
      <c r="TKV160" s="358">
        <f t="shared" si="255"/>
        <v>0</v>
      </c>
      <c r="TKW160" s="358">
        <f t="shared" si="255"/>
        <v>0</v>
      </c>
      <c r="TKX160" s="358">
        <f t="shared" si="255"/>
        <v>0</v>
      </c>
      <c r="TKY160" s="358">
        <f t="shared" si="255"/>
        <v>0</v>
      </c>
      <c r="TKZ160" s="358">
        <f t="shared" si="255"/>
        <v>0</v>
      </c>
      <c r="TLA160" s="358">
        <f t="shared" si="255"/>
        <v>0</v>
      </c>
      <c r="TLB160" s="358">
        <f t="shared" ref="TLB160:TNM160" si="256">TLB145*$H$83</f>
        <v>0</v>
      </c>
      <c r="TLC160" s="358">
        <f t="shared" si="256"/>
        <v>0</v>
      </c>
      <c r="TLD160" s="358">
        <f t="shared" si="256"/>
        <v>0</v>
      </c>
      <c r="TLE160" s="358">
        <f t="shared" si="256"/>
        <v>0</v>
      </c>
      <c r="TLF160" s="358">
        <f t="shared" si="256"/>
        <v>0</v>
      </c>
      <c r="TLG160" s="358">
        <f t="shared" si="256"/>
        <v>0</v>
      </c>
      <c r="TLH160" s="358">
        <f t="shared" si="256"/>
        <v>0</v>
      </c>
      <c r="TLI160" s="358">
        <f t="shared" si="256"/>
        <v>0</v>
      </c>
      <c r="TLJ160" s="358">
        <f t="shared" si="256"/>
        <v>0</v>
      </c>
      <c r="TLK160" s="358">
        <f t="shared" si="256"/>
        <v>0</v>
      </c>
      <c r="TLL160" s="358">
        <f t="shared" si="256"/>
        <v>0</v>
      </c>
      <c r="TLM160" s="358">
        <f t="shared" si="256"/>
        <v>0</v>
      </c>
      <c r="TLN160" s="358">
        <f t="shared" si="256"/>
        <v>0</v>
      </c>
      <c r="TLO160" s="358">
        <f t="shared" si="256"/>
        <v>0</v>
      </c>
      <c r="TLP160" s="358">
        <f t="shared" si="256"/>
        <v>0</v>
      </c>
      <c r="TLQ160" s="358">
        <f t="shared" si="256"/>
        <v>0</v>
      </c>
      <c r="TLR160" s="358">
        <f t="shared" si="256"/>
        <v>0</v>
      </c>
      <c r="TLS160" s="358">
        <f t="shared" si="256"/>
        <v>0</v>
      </c>
      <c r="TLT160" s="358">
        <f t="shared" si="256"/>
        <v>0</v>
      </c>
      <c r="TLU160" s="358">
        <f t="shared" si="256"/>
        <v>0</v>
      </c>
      <c r="TLV160" s="358">
        <f t="shared" si="256"/>
        <v>0</v>
      </c>
      <c r="TLW160" s="358">
        <f t="shared" si="256"/>
        <v>0</v>
      </c>
      <c r="TLX160" s="358">
        <f t="shared" si="256"/>
        <v>0</v>
      </c>
      <c r="TLY160" s="358">
        <f t="shared" si="256"/>
        <v>0</v>
      </c>
      <c r="TLZ160" s="358">
        <f t="shared" si="256"/>
        <v>0</v>
      </c>
      <c r="TMA160" s="358">
        <f t="shared" si="256"/>
        <v>0</v>
      </c>
      <c r="TMB160" s="358">
        <f t="shared" si="256"/>
        <v>0</v>
      </c>
      <c r="TMC160" s="358">
        <f t="shared" si="256"/>
        <v>0</v>
      </c>
      <c r="TMD160" s="358">
        <f t="shared" si="256"/>
        <v>0</v>
      </c>
      <c r="TME160" s="358">
        <f t="shared" si="256"/>
        <v>0</v>
      </c>
      <c r="TMF160" s="358">
        <f t="shared" si="256"/>
        <v>0</v>
      </c>
      <c r="TMG160" s="358">
        <f t="shared" si="256"/>
        <v>0</v>
      </c>
      <c r="TMH160" s="358">
        <f t="shared" si="256"/>
        <v>0</v>
      </c>
      <c r="TMI160" s="358">
        <f t="shared" si="256"/>
        <v>0</v>
      </c>
      <c r="TMJ160" s="358">
        <f t="shared" si="256"/>
        <v>0</v>
      </c>
      <c r="TMK160" s="358">
        <f t="shared" si="256"/>
        <v>0</v>
      </c>
      <c r="TML160" s="358">
        <f t="shared" si="256"/>
        <v>0</v>
      </c>
      <c r="TMM160" s="358">
        <f t="shared" si="256"/>
        <v>0</v>
      </c>
      <c r="TMN160" s="358">
        <f t="shared" si="256"/>
        <v>0</v>
      </c>
      <c r="TMO160" s="358">
        <f t="shared" si="256"/>
        <v>0</v>
      </c>
      <c r="TMP160" s="358">
        <f t="shared" si="256"/>
        <v>0</v>
      </c>
      <c r="TMQ160" s="358">
        <f t="shared" si="256"/>
        <v>0</v>
      </c>
      <c r="TMR160" s="358">
        <f t="shared" si="256"/>
        <v>0</v>
      </c>
      <c r="TMS160" s="358">
        <f t="shared" si="256"/>
        <v>0</v>
      </c>
      <c r="TMT160" s="358">
        <f t="shared" si="256"/>
        <v>0</v>
      </c>
      <c r="TMU160" s="358">
        <f t="shared" si="256"/>
        <v>0</v>
      </c>
      <c r="TMV160" s="358">
        <f t="shared" si="256"/>
        <v>0</v>
      </c>
      <c r="TMW160" s="358">
        <f t="shared" si="256"/>
        <v>0</v>
      </c>
      <c r="TMX160" s="358">
        <f t="shared" si="256"/>
        <v>0</v>
      </c>
      <c r="TMY160" s="358">
        <f t="shared" si="256"/>
        <v>0</v>
      </c>
      <c r="TMZ160" s="358">
        <f t="shared" si="256"/>
        <v>0</v>
      </c>
      <c r="TNA160" s="358">
        <f t="shared" si="256"/>
        <v>0</v>
      </c>
      <c r="TNB160" s="358">
        <f t="shared" si="256"/>
        <v>0</v>
      </c>
      <c r="TNC160" s="358">
        <f t="shared" si="256"/>
        <v>0</v>
      </c>
      <c r="TND160" s="358">
        <f t="shared" si="256"/>
        <v>0</v>
      </c>
      <c r="TNE160" s="358">
        <f t="shared" si="256"/>
        <v>0</v>
      </c>
      <c r="TNF160" s="358">
        <f t="shared" si="256"/>
        <v>0</v>
      </c>
      <c r="TNG160" s="358">
        <f t="shared" si="256"/>
        <v>0</v>
      </c>
      <c r="TNH160" s="358">
        <f t="shared" si="256"/>
        <v>0</v>
      </c>
      <c r="TNI160" s="358">
        <f t="shared" si="256"/>
        <v>0</v>
      </c>
      <c r="TNJ160" s="358">
        <f t="shared" si="256"/>
        <v>0</v>
      </c>
      <c r="TNK160" s="358">
        <f t="shared" si="256"/>
        <v>0</v>
      </c>
      <c r="TNL160" s="358">
        <f t="shared" si="256"/>
        <v>0</v>
      </c>
      <c r="TNM160" s="358">
        <f t="shared" si="256"/>
        <v>0</v>
      </c>
      <c r="TNN160" s="358">
        <f t="shared" ref="TNN160:TPY160" si="257">TNN145*$H$83</f>
        <v>0</v>
      </c>
      <c r="TNO160" s="358">
        <f t="shared" si="257"/>
        <v>0</v>
      </c>
      <c r="TNP160" s="358">
        <f t="shared" si="257"/>
        <v>0</v>
      </c>
      <c r="TNQ160" s="358">
        <f t="shared" si="257"/>
        <v>0</v>
      </c>
      <c r="TNR160" s="358">
        <f t="shared" si="257"/>
        <v>0</v>
      </c>
      <c r="TNS160" s="358">
        <f t="shared" si="257"/>
        <v>0</v>
      </c>
      <c r="TNT160" s="358">
        <f t="shared" si="257"/>
        <v>0</v>
      </c>
      <c r="TNU160" s="358">
        <f t="shared" si="257"/>
        <v>0</v>
      </c>
      <c r="TNV160" s="358">
        <f t="shared" si="257"/>
        <v>0</v>
      </c>
      <c r="TNW160" s="358">
        <f t="shared" si="257"/>
        <v>0</v>
      </c>
      <c r="TNX160" s="358">
        <f t="shared" si="257"/>
        <v>0</v>
      </c>
      <c r="TNY160" s="358">
        <f t="shared" si="257"/>
        <v>0</v>
      </c>
      <c r="TNZ160" s="358">
        <f t="shared" si="257"/>
        <v>0</v>
      </c>
      <c r="TOA160" s="358">
        <f t="shared" si="257"/>
        <v>0</v>
      </c>
      <c r="TOB160" s="358">
        <f t="shared" si="257"/>
        <v>0</v>
      </c>
      <c r="TOC160" s="358">
        <f t="shared" si="257"/>
        <v>0</v>
      </c>
      <c r="TOD160" s="358">
        <f t="shared" si="257"/>
        <v>0</v>
      </c>
      <c r="TOE160" s="358">
        <f t="shared" si="257"/>
        <v>0</v>
      </c>
      <c r="TOF160" s="358">
        <f t="shared" si="257"/>
        <v>0</v>
      </c>
      <c r="TOG160" s="358">
        <f t="shared" si="257"/>
        <v>0</v>
      </c>
      <c r="TOH160" s="358">
        <f t="shared" si="257"/>
        <v>0</v>
      </c>
      <c r="TOI160" s="358">
        <f t="shared" si="257"/>
        <v>0</v>
      </c>
      <c r="TOJ160" s="358">
        <f t="shared" si="257"/>
        <v>0</v>
      </c>
      <c r="TOK160" s="358">
        <f t="shared" si="257"/>
        <v>0</v>
      </c>
      <c r="TOL160" s="358">
        <f t="shared" si="257"/>
        <v>0</v>
      </c>
      <c r="TOM160" s="358">
        <f t="shared" si="257"/>
        <v>0</v>
      </c>
      <c r="TON160" s="358">
        <f t="shared" si="257"/>
        <v>0</v>
      </c>
      <c r="TOO160" s="358">
        <f t="shared" si="257"/>
        <v>0</v>
      </c>
      <c r="TOP160" s="358">
        <f t="shared" si="257"/>
        <v>0</v>
      </c>
      <c r="TOQ160" s="358">
        <f t="shared" si="257"/>
        <v>0</v>
      </c>
      <c r="TOR160" s="358">
        <f t="shared" si="257"/>
        <v>0</v>
      </c>
      <c r="TOS160" s="358">
        <f t="shared" si="257"/>
        <v>0</v>
      </c>
      <c r="TOT160" s="358">
        <f t="shared" si="257"/>
        <v>0</v>
      </c>
      <c r="TOU160" s="358">
        <f t="shared" si="257"/>
        <v>0</v>
      </c>
      <c r="TOV160" s="358">
        <f t="shared" si="257"/>
        <v>0</v>
      </c>
      <c r="TOW160" s="358">
        <f t="shared" si="257"/>
        <v>0</v>
      </c>
      <c r="TOX160" s="358">
        <f t="shared" si="257"/>
        <v>0</v>
      </c>
      <c r="TOY160" s="358">
        <f t="shared" si="257"/>
        <v>0</v>
      </c>
      <c r="TOZ160" s="358">
        <f t="shared" si="257"/>
        <v>0</v>
      </c>
      <c r="TPA160" s="358">
        <f t="shared" si="257"/>
        <v>0</v>
      </c>
      <c r="TPB160" s="358">
        <f t="shared" si="257"/>
        <v>0</v>
      </c>
      <c r="TPC160" s="358">
        <f t="shared" si="257"/>
        <v>0</v>
      </c>
      <c r="TPD160" s="358">
        <f t="shared" si="257"/>
        <v>0</v>
      </c>
      <c r="TPE160" s="358">
        <f t="shared" si="257"/>
        <v>0</v>
      </c>
      <c r="TPF160" s="358">
        <f t="shared" si="257"/>
        <v>0</v>
      </c>
      <c r="TPG160" s="358">
        <f t="shared" si="257"/>
        <v>0</v>
      </c>
      <c r="TPH160" s="358">
        <f t="shared" si="257"/>
        <v>0</v>
      </c>
      <c r="TPI160" s="358">
        <f t="shared" si="257"/>
        <v>0</v>
      </c>
      <c r="TPJ160" s="358">
        <f t="shared" si="257"/>
        <v>0</v>
      </c>
      <c r="TPK160" s="358">
        <f t="shared" si="257"/>
        <v>0</v>
      </c>
      <c r="TPL160" s="358">
        <f t="shared" si="257"/>
        <v>0</v>
      </c>
      <c r="TPM160" s="358">
        <f t="shared" si="257"/>
        <v>0</v>
      </c>
      <c r="TPN160" s="358">
        <f t="shared" si="257"/>
        <v>0</v>
      </c>
      <c r="TPO160" s="358">
        <f t="shared" si="257"/>
        <v>0</v>
      </c>
      <c r="TPP160" s="358">
        <f t="shared" si="257"/>
        <v>0</v>
      </c>
      <c r="TPQ160" s="358">
        <f t="shared" si="257"/>
        <v>0</v>
      </c>
      <c r="TPR160" s="358">
        <f t="shared" si="257"/>
        <v>0</v>
      </c>
      <c r="TPS160" s="358">
        <f t="shared" si="257"/>
        <v>0</v>
      </c>
      <c r="TPT160" s="358">
        <f t="shared" si="257"/>
        <v>0</v>
      </c>
      <c r="TPU160" s="358">
        <f t="shared" si="257"/>
        <v>0</v>
      </c>
      <c r="TPV160" s="358">
        <f t="shared" si="257"/>
        <v>0</v>
      </c>
      <c r="TPW160" s="358">
        <f t="shared" si="257"/>
        <v>0</v>
      </c>
      <c r="TPX160" s="358">
        <f t="shared" si="257"/>
        <v>0</v>
      </c>
      <c r="TPY160" s="358">
        <f t="shared" si="257"/>
        <v>0</v>
      </c>
      <c r="TPZ160" s="358">
        <f t="shared" ref="TPZ160:TSK160" si="258">TPZ145*$H$83</f>
        <v>0</v>
      </c>
      <c r="TQA160" s="358">
        <f t="shared" si="258"/>
        <v>0</v>
      </c>
      <c r="TQB160" s="358">
        <f t="shared" si="258"/>
        <v>0</v>
      </c>
      <c r="TQC160" s="358">
        <f t="shared" si="258"/>
        <v>0</v>
      </c>
      <c r="TQD160" s="358">
        <f t="shared" si="258"/>
        <v>0</v>
      </c>
      <c r="TQE160" s="358">
        <f t="shared" si="258"/>
        <v>0</v>
      </c>
      <c r="TQF160" s="358">
        <f t="shared" si="258"/>
        <v>0</v>
      </c>
      <c r="TQG160" s="358">
        <f t="shared" si="258"/>
        <v>0</v>
      </c>
      <c r="TQH160" s="358">
        <f t="shared" si="258"/>
        <v>0</v>
      </c>
      <c r="TQI160" s="358">
        <f t="shared" si="258"/>
        <v>0</v>
      </c>
      <c r="TQJ160" s="358">
        <f t="shared" si="258"/>
        <v>0</v>
      </c>
      <c r="TQK160" s="358">
        <f t="shared" si="258"/>
        <v>0</v>
      </c>
      <c r="TQL160" s="358">
        <f t="shared" si="258"/>
        <v>0</v>
      </c>
      <c r="TQM160" s="358">
        <f t="shared" si="258"/>
        <v>0</v>
      </c>
      <c r="TQN160" s="358">
        <f t="shared" si="258"/>
        <v>0</v>
      </c>
      <c r="TQO160" s="358">
        <f t="shared" si="258"/>
        <v>0</v>
      </c>
      <c r="TQP160" s="358">
        <f t="shared" si="258"/>
        <v>0</v>
      </c>
      <c r="TQQ160" s="358">
        <f t="shared" si="258"/>
        <v>0</v>
      </c>
      <c r="TQR160" s="358">
        <f t="shared" si="258"/>
        <v>0</v>
      </c>
      <c r="TQS160" s="358">
        <f t="shared" si="258"/>
        <v>0</v>
      </c>
      <c r="TQT160" s="358">
        <f t="shared" si="258"/>
        <v>0</v>
      </c>
      <c r="TQU160" s="358">
        <f t="shared" si="258"/>
        <v>0</v>
      </c>
      <c r="TQV160" s="358">
        <f t="shared" si="258"/>
        <v>0</v>
      </c>
      <c r="TQW160" s="358">
        <f t="shared" si="258"/>
        <v>0</v>
      </c>
      <c r="TQX160" s="358">
        <f t="shared" si="258"/>
        <v>0</v>
      </c>
      <c r="TQY160" s="358">
        <f t="shared" si="258"/>
        <v>0</v>
      </c>
      <c r="TQZ160" s="358">
        <f t="shared" si="258"/>
        <v>0</v>
      </c>
      <c r="TRA160" s="358">
        <f t="shared" si="258"/>
        <v>0</v>
      </c>
      <c r="TRB160" s="358">
        <f t="shared" si="258"/>
        <v>0</v>
      </c>
      <c r="TRC160" s="358">
        <f t="shared" si="258"/>
        <v>0</v>
      </c>
      <c r="TRD160" s="358">
        <f t="shared" si="258"/>
        <v>0</v>
      </c>
      <c r="TRE160" s="358">
        <f t="shared" si="258"/>
        <v>0</v>
      </c>
      <c r="TRF160" s="358">
        <f t="shared" si="258"/>
        <v>0</v>
      </c>
      <c r="TRG160" s="358">
        <f t="shared" si="258"/>
        <v>0</v>
      </c>
      <c r="TRH160" s="358">
        <f t="shared" si="258"/>
        <v>0</v>
      </c>
      <c r="TRI160" s="358">
        <f t="shared" si="258"/>
        <v>0</v>
      </c>
      <c r="TRJ160" s="358">
        <f t="shared" si="258"/>
        <v>0</v>
      </c>
      <c r="TRK160" s="358">
        <f t="shared" si="258"/>
        <v>0</v>
      </c>
      <c r="TRL160" s="358">
        <f t="shared" si="258"/>
        <v>0</v>
      </c>
      <c r="TRM160" s="358">
        <f t="shared" si="258"/>
        <v>0</v>
      </c>
      <c r="TRN160" s="358">
        <f t="shared" si="258"/>
        <v>0</v>
      </c>
      <c r="TRO160" s="358">
        <f t="shared" si="258"/>
        <v>0</v>
      </c>
      <c r="TRP160" s="358">
        <f t="shared" si="258"/>
        <v>0</v>
      </c>
      <c r="TRQ160" s="358">
        <f t="shared" si="258"/>
        <v>0</v>
      </c>
      <c r="TRR160" s="358">
        <f t="shared" si="258"/>
        <v>0</v>
      </c>
      <c r="TRS160" s="358">
        <f t="shared" si="258"/>
        <v>0</v>
      </c>
      <c r="TRT160" s="358">
        <f t="shared" si="258"/>
        <v>0</v>
      </c>
      <c r="TRU160" s="358">
        <f t="shared" si="258"/>
        <v>0</v>
      </c>
      <c r="TRV160" s="358">
        <f t="shared" si="258"/>
        <v>0</v>
      </c>
      <c r="TRW160" s="358">
        <f t="shared" si="258"/>
        <v>0</v>
      </c>
      <c r="TRX160" s="358">
        <f t="shared" si="258"/>
        <v>0</v>
      </c>
      <c r="TRY160" s="358">
        <f t="shared" si="258"/>
        <v>0</v>
      </c>
      <c r="TRZ160" s="358">
        <f t="shared" si="258"/>
        <v>0</v>
      </c>
      <c r="TSA160" s="358">
        <f t="shared" si="258"/>
        <v>0</v>
      </c>
      <c r="TSB160" s="358">
        <f t="shared" si="258"/>
        <v>0</v>
      </c>
      <c r="TSC160" s="358">
        <f t="shared" si="258"/>
        <v>0</v>
      </c>
      <c r="TSD160" s="358">
        <f t="shared" si="258"/>
        <v>0</v>
      </c>
      <c r="TSE160" s="358">
        <f t="shared" si="258"/>
        <v>0</v>
      </c>
      <c r="TSF160" s="358">
        <f t="shared" si="258"/>
        <v>0</v>
      </c>
      <c r="TSG160" s="358">
        <f t="shared" si="258"/>
        <v>0</v>
      </c>
      <c r="TSH160" s="358">
        <f t="shared" si="258"/>
        <v>0</v>
      </c>
      <c r="TSI160" s="358">
        <f t="shared" si="258"/>
        <v>0</v>
      </c>
      <c r="TSJ160" s="358">
        <f t="shared" si="258"/>
        <v>0</v>
      </c>
      <c r="TSK160" s="358">
        <f t="shared" si="258"/>
        <v>0</v>
      </c>
      <c r="TSL160" s="358">
        <f t="shared" ref="TSL160:TUW160" si="259">TSL145*$H$83</f>
        <v>0</v>
      </c>
      <c r="TSM160" s="358">
        <f t="shared" si="259"/>
        <v>0</v>
      </c>
      <c r="TSN160" s="358">
        <f t="shared" si="259"/>
        <v>0</v>
      </c>
      <c r="TSO160" s="358">
        <f t="shared" si="259"/>
        <v>0</v>
      </c>
      <c r="TSP160" s="358">
        <f t="shared" si="259"/>
        <v>0</v>
      </c>
      <c r="TSQ160" s="358">
        <f t="shared" si="259"/>
        <v>0</v>
      </c>
      <c r="TSR160" s="358">
        <f t="shared" si="259"/>
        <v>0</v>
      </c>
      <c r="TSS160" s="358">
        <f t="shared" si="259"/>
        <v>0</v>
      </c>
      <c r="TST160" s="358">
        <f t="shared" si="259"/>
        <v>0</v>
      </c>
      <c r="TSU160" s="358">
        <f t="shared" si="259"/>
        <v>0</v>
      </c>
      <c r="TSV160" s="358">
        <f t="shared" si="259"/>
        <v>0</v>
      </c>
      <c r="TSW160" s="358">
        <f t="shared" si="259"/>
        <v>0</v>
      </c>
      <c r="TSX160" s="358">
        <f t="shared" si="259"/>
        <v>0</v>
      </c>
      <c r="TSY160" s="358">
        <f t="shared" si="259"/>
        <v>0</v>
      </c>
      <c r="TSZ160" s="358">
        <f t="shared" si="259"/>
        <v>0</v>
      </c>
      <c r="TTA160" s="358">
        <f t="shared" si="259"/>
        <v>0</v>
      </c>
      <c r="TTB160" s="358">
        <f t="shared" si="259"/>
        <v>0</v>
      </c>
      <c r="TTC160" s="358">
        <f t="shared" si="259"/>
        <v>0</v>
      </c>
      <c r="TTD160" s="358">
        <f t="shared" si="259"/>
        <v>0</v>
      </c>
      <c r="TTE160" s="358">
        <f t="shared" si="259"/>
        <v>0</v>
      </c>
      <c r="TTF160" s="358">
        <f t="shared" si="259"/>
        <v>0</v>
      </c>
      <c r="TTG160" s="358">
        <f t="shared" si="259"/>
        <v>0</v>
      </c>
      <c r="TTH160" s="358">
        <f t="shared" si="259"/>
        <v>0</v>
      </c>
      <c r="TTI160" s="358">
        <f t="shared" si="259"/>
        <v>0</v>
      </c>
      <c r="TTJ160" s="358">
        <f t="shared" si="259"/>
        <v>0</v>
      </c>
      <c r="TTK160" s="358">
        <f t="shared" si="259"/>
        <v>0</v>
      </c>
      <c r="TTL160" s="358">
        <f t="shared" si="259"/>
        <v>0</v>
      </c>
      <c r="TTM160" s="358">
        <f t="shared" si="259"/>
        <v>0</v>
      </c>
      <c r="TTN160" s="358">
        <f t="shared" si="259"/>
        <v>0</v>
      </c>
      <c r="TTO160" s="358">
        <f t="shared" si="259"/>
        <v>0</v>
      </c>
      <c r="TTP160" s="358">
        <f t="shared" si="259"/>
        <v>0</v>
      </c>
      <c r="TTQ160" s="358">
        <f t="shared" si="259"/>
        <v>0</v>
      </c>
      <c r="TTR160" s="358">
        <f t="shared" si="259"/>
        <v>0</v>
      </c>
      <c r="TTS160" s="358">
        <f t="shared" si="259"/>
        <v>0</v>
      </c>
      <c r="TTT160" s="358">
        <f t="shared" si="259"/>
        <v>0</v>
      </c>
      <c r="TTU160" s="358">
        <f t="shared" si="259"/>
        <v>0</v>
      </c>
      <c r="TTV160" s="358">
        <f t="shared" si="259"/>
        <v>0</v>
      </c>
      <c r="TTW160" s="358">
        <f t="shared" si="259"/>
        <v>0</v>
      </c>
      <c r="TTX160" s="358">
        <f t="shared" si="259"/>
        <v>0</v>
      </c>
      <c r="TTY160" s="358">
        <f t="shared" si="259"/>
        <v>0</v>
      </c>
      <c r="TTZ160" s="358">
        <f t="shared" si="259"/>
        <v>0</v>
      </c>
      <c r="TUA160" s="358">
        <f t="shared" si="259"/>
        <v>0</v>
      </c>
      <c r="TUB160" s="358">
        <f t="shared" si="259"/>
        <v>0</v>
      </c>
      <c r="TUC160" s="358">
        <f t="shared" si="259"/>
        <v>0</v>
      </c>
      <c r="TUD160" s="358">
        <f t="shared" si="259"/>
        <v>0</v>
      </c>
      <c r="TUE160" s="358">
        <f t="shared" si="259"/>
        <v>0</v>
      </c>
      <c r="TUF160" s="358">
        <f t="shared" si="259"/>
        <v>0</v>
      </c>
      <c r="TUG160" s="358">
        <f t="shared" si="259"/>
        <v>0</v>
      </c>
      <c r="TUH160" s="358">
        <f t="shared" si="259"/>
        <v>0</v>
      </c>
      <c r="TUI160" s="358">
        <f t="shared" si="259"/>
        <v>0</v>
      </c>
      <c r="TUJ160" s="358">
        <f t="shared" si="259"/>
        <v>0</v>
      </c>
      <c r="TUK160" s="358">
        <f t="shared" si="259"/>
        <v>0</v>
      </c>
      <c r="TUL160" s="358">
        <f t="shared" si="259"/>
        <v>0</v>
      </c>
      <c r="TUM160" s="358">
        <f t="shared" si="259"/>
        <v>0</v>
      </c>
      <c r="TUN160" s="358">
        <f t="shared" si="259"/>
        <v>0</v>
      </c>
      <c r="TUO160" s="358">
        <f t="shared" si="259"/>
        <v>0</v>
      </c>
      <c r="TUP160" s="358">
        <f t="shared" si="259"/>
        <v>0</v>
      </c>
      <c r="TUQ160" s="358">
        <f t="shared" si="259"/>
        <v>0</v>
      </c>
      <c r="TUR160" s="358">
        <f t="shared" si="259"/>
        <v>0</v>
      </c>
      <c r="TUS160" s="358">
        <f t="shared" si="259"/>
        <v>0</v>
      </c>
      <c r="TUT160" s="358">
        <f t="shared" si="259"/>
        <v>0</v>
      </c>
      <c r="TUU160" s="358">
        <f t="shared" si="259"/>
        <v>0</v>
      </c>
      <c r="TUV160" s="358">
        <f t="shared" si="259"/>
        <v>0</v>
      </c>
      <c r="TUW160" s="358">
        <f t="shared" si="259"/>
        <v>0</v>
      </c>
      <c r="TUX160" s="358">
        <f t="shared" ref="TUX160:TXI160" si="260">TUX145*$H$83</f>
        <v>0</v>
      </c>
      <c r="TUY160" s="358">
        <f t="shared" si="260"/>
        <v>0</v>
      </c>
      <c r="TUZ160" s="358">
        <f t="shared" si="260"/>
        <v>0</v>
      </c>
      <c r="TVA160" s="358">
        <f t="shared" si="260"/>
        <v>0</v>
      </c>
      <c r="TVB160" s="358">
        <f t="shared" si="260"/>
        <v>0</v>
      </c>
      <c r="TVC160" s="358">
        <f t="shared" si="260"/>
        <v>0</v>
      </c>
      <c r="TVD160" s="358">
        <f t="shared" si="260"/>
        <v>0</v>
      </c>
      <c r="TVE160" s="358">
        <f t="shared" si="260"/>
        <v>0</v>
      </c>
      <c r="TVF160" s="358">
        <f t="shared" si="260"/>
        <v>0</v>
      </c>
      <c r="TVG160" s="358">
        <f t="shared" si="260"/>
        <v>0</v>
      </c>
      <c r="TVH160" s="358">
        <f t="shared" si="260"/>
        <v>0</v>
      </c>
      <c r="TVI160" s="358">
        <f t="shared" si="260"/>
        <v>0</v>
      </c>
      <c r="TVJ160" s="358">
        <f t="shared" si="260"/>
        <v>0</v>
      </c>
      <c r="TVK160" s="358">
        <f t="shared" si="260"/>
        <v>0</v>
      </c>
      <c r="TVL160" s="358">
        <f t="shared" si="260"/>
        <v>0</v>
      </c>
      <c r="TVM160" s="358">
        <f t="shared" si="260"/>
        <v>0</v>
      </c>
      <c r="TVN160" s="358">
        <f t="shared" si="260"/>
        <v>0</v>
      </c>
      <c r="TVO160" s="358">
        <f t="shared" si="260"/>
        <v>0</v>
      </c>
      <c r="TVP160" s="358">
        <f t="shared" si="260"/>
        <v>0</v>
      </c>
      <c r="TVQ160" s="358">
        <f t="shared" si="260"/>
        <v>0</v>
      </c>
      <c r="TVR160" s="358">
        <f t="shared" si="260"/>
        <v>0</v>
      </c>
      <c r="TVS160" s="358">
        <f t="shared" si="260"/>
        <v>0</v>
      </c>
      <c r="TVT160" s="358">
        <f t="shared" si="260"/>
        <v>0</v>
      </c>
      <c r="TVU160" s="358">
        <f t="shared" si="260"/>
        <v>0</v>
      </c>
      <c r="TVV160" s="358">
        <f t="shared" si="260"/>
        <v>0</v>
      </c>
      <c r="TVW160" s="358">
        <f t="shared" si="260"/>
        <v>0</v>
      </c>
      <c r="TVX160" s="358">
        <f t="shared" si="260"/>
        <v>0</v>
      </c>
      <c r="TVY160" s="358">
        <f t="shared" si="260"/>
        <v>0</v>
      </c>
      <c r="TVZ160" s="358">
        <f t="shared" si="260"/>
        <v>0</v>
      </c>
      <c r="TWA160" s="358">
        <f t="shared" si="260"/>
        <v>0</v>
      </c>
      <c r="TWB160" s="358">
        <f t="shared" si="260"/>
        <v>0</v>
      </c>
      <c r="TWC160" s="358">
        <f t="shared" si="260"/>
        <v>0</v>
      </c>
      <c r="TWD160" s="358">
        <f t="shared" si="260"/>
        <v>0</v>
      </c>
      <c r="TWE160" s="358">
        <f t="shared" si="260"/>
        <v>0</v>
      </c>
      <c r="TWF160" s="358">
        <f t="shared" si="260"/>
        <v>0</v>
      </c>
      <c r="TWG160" s="358">
        <f t="shared" si="260"/>
        <v>0</v>
      </c>
      <c r="TWH160" s="358">
        <f t="shared" si="260"/>
        <v>0</v>
      </c>
      <c r="TWI160" s="358">
        <f t="shared" si="260"/>
        <v>0</v>
      </c>
      <c r="TWJ160" s="358">
        <f t="shared" si="260"/>
        <v>0</v>
      </c>
      <c r="TWK160" s="358">
        <f t="shared" si="260"/>
        <v>0</v>
      </c>
      <c r="TWL160" s="358">
        <f t="shared" si="260"/>
        <v>0</v>
      </c>
      <c r="TWM160" s="358">
        <f t="shared" si="260"/>
        <v>0</v>
      </c>
      <c r="TWN160" s="358">
        <f t="shared" si="260"/>
        <v>0</v>
      </c>
      <c r="TWO160" s="358">
        <f t="shared" si="260"/>
        <v>0</v>
      </c>
      <c r="TWP160" s="358">
        <f t="shared" si="260"/>
        <v>0</v>
      </c>
      <c r="TWQ160" s="358">
        <f t="shared" si="260"/>
        <v>0</v>
      </c>
      <c r="TWR160" s="358">
        <f t="shared" si="260"/>
        <v>0</v>
      </c>
      <c r="TWS160" s="358">
        <f t="shared" si="260"/>
        <v>0</v>
      </c>
      <c r="TWT160" s="358">
        <f t="shared" si="260"/>
        <v>0</v>
      </c>
      <c r="TWU160" s="358">
        <f t="shared" si="260"/>
        <v>0</v>
      </c>
      <c r="TWV160" s="358">
        <f t="shared" si="260"/>
        <v>0</v>
      </c>
      <c r="TWW160" s="358">
        <f t="shared" si="260"/>
        <v>0</v>
      </c>
      <c r="TWX160" s="358">
        <f t="shared" si="260"/>
        <v>0</v>
      </c>
      <c r="TWY160" s="358">
        <f t="shared" si="260"/>
        <v>0</v>
      </c>
      <c r="TWZ160" s="358">
        <f t="shared" si="260"/>
        <v>0</v>
      </c>
      <c r="TXA160" s="358">
        <f t="shared" si="260"/>
        <v>0</v>
      </c>
      <c r="TXB160" s="358">
        <f t="shared" si="260"/>
        <v>0</v>
      </c>
      <c r="TXC160" s="358">
        <f t="shared" si="260"/>
        <v>0</v>
      </c>
      <c r="TXD160" s="358">
        <f t="shared" si="260"/>
        <v>0</v>
      </c>
      <c r="TXE160" s="358">
        <f t="shared" si="260"/>
        <v>0</v>
      </c>
      <c r="TXF160" s="358">
        <f t="shared" si="260"/>
        <v>0</v>
      </c>
      <c r="TXG160" s="358">
        <f t="shared" si="260"/>
        <v>0</v>
      </c>
      <c r="TXH160" s="358">
        <f t="shared" si="260"/>
        <v>0</v>
      </c>
      <c r="TXI160" s="358">
        <f t="shared" si="260"/>
        <v>0</v>
      </c>
      <c r="TXJ160" s="358">
        <f t="shared" ref="TXJ160:TZU160" si="261">TXJ145*$H$83</f>
        <v>0</v>
      </c>
      <c r="TXK160" s="358">
        <f t="shared" si="261"/>
        <v>0</v>
      </c>
      <c r="TXL160" s="358">
        <f t="shared" si="261"/>
        <v>0</v>
      </c>
      <c r="TXM160" s="358">
        <f t="shared" si="261"/>
        <v>0</v>
      </c>
      <c r="TXN160" s="358">
        <f t="shared" si="261"/>
        <v>0</v>
      </c>
      <c r="TXO160" s="358">
        <f t="shared" si="261"/>
        <v>0</v>
      </c>
      <c r="TXP160" s="358">
        <f t="shared" si="261"/>
        <v>0</v>
      </c>
      <c r="TXQ160" s="358">
        <f t="shared" si="261"/>
        <v>0</v>
      </c>
      <c r="TXR160" s="358">
        <f t="shared" si="261"/>
        <v>0</v>
      </c>
      <c r="TXS160" s="358">
        <f t="shared" si="261"/>
        <v>0</v>
      </c>
      <c r="TXT160" s="358">
        <f t="shared" si="261"/>
        <v>0</v>
      </c>
      <c r="TXU160" s="358">
        <f t="shared" si="261"/>
        <v>0</v>
      </c>
      <c r="TXV160" s="358">
        <f t="shared" si="261"/>
        <v>0</v>
      </c>
      <c r="TXW160" s="358">
        <f t="shared" si="261"/>
        <v>0</v>
      </c>
      <c r="TXX160" s="358">
        <f t="shared" si="261"/>
        <v>0</v>
      </c>
      <c r="TXY160" s="358">
        <f t="shared" si="261"/>
        <v>0</v>
      </c>
      <c r="TXZ160" s="358">
        <f t="shared" si="261"/>
        <v>0</v>
      </c>
      <c r="TYA160" s="358">
        <f t="shared" si="261"/>
        <v>0</v>
      </c>
      <c r="TYB160" s="358">
        <f t="shared" si="261"/>
        <v>0</v>
      </c>
      <c r="TYC160" s="358">
        <f t="shared" si="261"/>
        <v>0</v>
      </c>
      <c r="TYD160" s="358">
        <f t="shared" si="261"/>
        <v>0</v>
      </c>
      <c r="TYE160" s="358">
        <f t="shared" si="261"/>
        <v>0</v>
      </c>
      <c r="TYF160" s="358">
        <f t="shared" si="261"/>
        <v>0</v>
      </c>
      <c r="TYG160" s="358">
        <f t="shared" si="261"/>
        <v>0</v>
      </c>
      <c r="TYH160" s="358">
        <f t="shared" si="261"/>
        <v>0</v>
      </c>
      <c r="TYI160" s="358">
        <f t="shared" si="261"/>
        <v>0</v>
      </c>
      <c r="TYJ160" s="358">
        <f t="shared" si="261"/>
        <v>0</v>
      </c>
      <c r="TYK160" s="358">
        <f t="shared" si="261"/>
        <v>0</v>
      </c>
      <c r="TYL160" s="358">
        <f t="shared" si="261"/>
        <v>0</v>
      </c>
      <c r="TYM160" s="358">
        <f t="shared" si="261"/>
        <v>0</v>
      </c>
      <c r="TYN160" s="358">
        <f t="shared" si="261"/>
        <v>0</v>
      </c>
      <c r="TYO160" s="358">
        <f t="shared" si="261"/>
        <v>0</v>
      </c>
      <c r="TYP160" s="358">
        <f t="shared" si="261"/>
        <v>0</v>
      </c>
      <c r="TYQ160" s="358">
        <f t="shared" si="261"/>
        <v>0</v>
      </c>
      <c r="TYR160" s="358">
        <f t="shared" si="261"/>
        <v>0</v>
      </c>
      <c r="TYS160" s="358">
        <f t="shared" si="261"/>
        <v>0</v>
      </c>
      <c r="TYT160" s="358">
        <f t="shared" si="261"/>
        <v>0</v>
      </c>
      <c r="TYU160" s="358">
        <f t="shared" si="261"/>
        <v>0</v>
      </c>
      <c r="TYV160" s="358">
        <f t="shared" si="261"/>
        <v>0</v>
      </c>
      <c r="TYW160" s="358">
        <f t="shared" si="261"/>
        <v>0</v>
      </c>
      <c r="TYX160" s="358">
        <f t="shared" si="261"/>
        <v>0</v>
      </c>
      <c r="TYY160" s="358">
        <f t="shared" si="261"/>
        <v>0</v>
      </c>
      <c r="TYZ160" s="358">
        <f t="shared" si="261"/>
        <v>0</v>
      </c>
      <c r="TZA160" s="358">
        <f t="shared" si="261"/>
        <v>0</v>
      </c>
      <c r="TZB160" s="358">
        <f t="shared" si="261"/>
        <v>0</v>
      </c>
      <c r="TZC160" s="358">
        <f t="shared" si="261"/>
        <v>0</v>
      </c>
      <c r="TZD160" s="358">
        <f t="shared" si="261"/>
        <v>0</v>
      </c>
      <c r="TZE160" s="358">
        <f t="shared" si="261"/>
        <v>0</v>
      </c>
      <c r="TZF160" s="358">
        <f t="shared" si="261"/>
        <v>0</v>
      </c>
      <c r="TZG160" s="358">
        <f t="shared" si="261"/>
        <v>0</v>
      </c>
      <c r="TZH160" s="358">
        <f t="shared" si="261"/>
        <v>0</v>
      </c>
      <c r="TZI160" s="358">
        <f t="shared" si="261"/>
        <v>0</v>
      </c>
      <c r="TZJ160" s="358">
        <f t="shared" si="261"/>
        <v>0</v>
      </c>
      <c r="TZK160" s="358">
        <f t="shared" si="261"/>
        <v>0</v>
      </c>
      <c r="TZL160" s="358">
        <f t="shared" si="261"/>
        <v>0</v>
      </c>
      <c r="TZM160" s="358">
        <f t="shared" si="261"/>
        <v>0</v>
      </c>
      <c r="TZN160" s="358">
        <f t="shared" si="261"/>
        <v>0</v>
      </c>
      <c r="TZO160" s="358">
        <f t="shared" si="261"/>
        <v>0</v>
      </c>
      <c r="TZP160" s="358">
        <f t="shared" si="261"/>
        <v>0</v>
      </c>
      <c r="TZQ160" s="358">
        <f t="shared" si="261"/>
        <v>0</v>
      </c>
      <c r="TZR160" s="358">
        <f t="shared" si="261"/>
        <v>0</v>
      </c>
      <c r="TZS160" s="358">
        <f t="shared" si="261"/>
        <v>0</v>
      </c>
      <c r="TZT160" s="358">
        <f t="shared" si="261"/>
        <v>0</v>
      </c>
      <c r="TZU160" s="358">
        <f t="shared" si="261"/>
        <v>0</v>
      </c>
      <c r="TZV160" s="358">
        <f t="shared" ref="TZV160:UCG160" si="262">TZV145*$H$83</f>
        <v>0</v>
      </c>
      <c r="TZW160" s="358">
        <f t="shared" si="262"/>
        <v>0</v>
      </c>
      <c r="TZX160" s="358">
        <f t="shared" si="262"/>
        <v>0</v>
      </c>
      <c r="TZY160" s="358">
        <f t="shared" si="262"/>
        <v>0</v>
      </c>
      <c r="TZZ160" s="358">
        <f t="shared" si="262"/>
        <v>0</v>
      </c>
      <c r="UAA160" s="358">
        <f t="shared" si="262"/>
        <v>0</v>
      </c>
      <c r="UAB160" s="358">
        <f t="shared" si="262"/>
        <v>0</v>
      </c>
      <c r="UAC160" s="358">
        <f t="shared" si="262"/>
        <v>0</v>
      </c>
      <c r="UAD160" s="358">
        <f t="shared" si="262"/>
        <v>0</v>
      </c>
      <c r="UAE160" s="358">
        <f t="shared" si="262"/>
        <v>0</v>
      </c>
      <c r="UAF160" s="358">
        <f t="shared" si="262"/>
        <v>0</v>
      </c>
      <c r="UAG160" s="358">
        <f t="shared" si="262"/>
        <v>0</v>
      </c>
      <c r="UAH160" s="358">
        <f t="shared" si="262"/>
        <v>0</v>
      </c>
      <c r="UAI160" s="358">
        <f t="shared" si="262"/>
        <v>0</v>
      </c>
      <c r="UAJ160" s="358">
        <f t="shared" si="262"/>
        <v>0</v>
      </c>
      <c r="UAK160" s="358">
        <f t="shared" si="262"/>
        <v>0</v>
      </c>
      <c r="UAL160" s="358">
        <f t="shared" si="262"/>
        <v>0</v>
      </c>
      <c r="UAM160" s="358">
        <f t="shared" si="262"/>
        <v>0</v>
      </c>
      <c r="UAN160" s="358">
        <f t="shared" si="262"/>
        <v>0</v>
      </c>
      <c r="UAO160" s="358">
        <f t="shared" si="262"/>
        <v>0</v>
      </c>
      <c r="UAP160" s="358">
        <f t="shared" si="262"/>
        <v>0</v>
      </c>
      <c r="UAQ160" s="358">
        <f t="shared" si="262"/>
        <v>0</v>
      </c>
      <c r="UAR160" s="358">
        <f t="shared" si="262"/>
        <v>0</v>
      </c>
      <c r="UAS160" s="358">
        <f t="shared" si="262"/>
        <v>0</v>
      </c>
      <c r="UAT160" s="358">
        <f t="shared" si="262"/>
        <v>0</v>
      </c>
      <c r="UAU160" s="358">
        <f t="shared" si="262"/>
        <v>0</v>
      </c>
      <c r="UAV160" s="358">
        <f t="shared" si="262"/>
        <v>0</v>
      </c>
      <c r="UAW160" s="358">
        <f t="shared" si="262"/>
        <v>0</v>
      </c>
      <c r="UAX160" s="358">
        <f t="shared" si="262"/>
        <v>0</v>
      </c>
      <c r="UAY160" s="358">
        <f t="shared" si="262"/>
        <v>0</v>
      </c>
      <c r="UAZ160" s="358">
        <f t="shared" si="262"/>
        <v>0</v>
      </c>
      <c r="UBA160" s="358">
        <f t="shared" si="262"/>
        <v>0</v>
      </c>
      <c r="UBB160" s="358">
        <f t="shared" si="262"/>
        <v>0</v>
      </c>
      <c r="UBC160" s="358">
        <f t="shared" si="262"/>
        <v>0</v>
      </c>
      <c r="UBD160" s="358">
        <f t="shared" si="262"/>
        <v>0</v>
      </c>
      <c r="UBE160" s="358">
        <f t="shared" si="262"/>
        <v>0</v>
      </c>
      <c r="UBF160" s="358">
        <f t="shared" si="262"/>
        <v>0</v>
      </c>
      <c r="UBG160" s="358">
        <f t="shared" si="262"/>
        <v>0</v>
      </c>
      <c r="UBH160" s="358">
        <f t="shared" si="262"/>
        <v>0</v>
      </c>
      <c r="UBI160" s="358">
        <f t="shared" si="262"/>
        <v>0</v>
      </c>
      <c r="UBJ160" s="358">
        <f t="shared" si="262"/>
        <v>0</v>
      </c>
      <c r="UBK160" s="358">
        <f t="shared" si="262"/>
        <v>0</v>
      </c>
      <c r="UBL160" s="358">
        <f t="shared" si="262"/>
        <v>0</v>
      </c>
      <c r="UBM160" s="358">
        <f t="shared" si="262"/>
        <v>0</v>
      </c>
      <c r="UBN160" s="358">
        <f t="shared" si="262"/>
        <v>0</v>
      </c>
      <c r="UBO160" s="358">
        <f t="shared" si="262"/>
        <v>0</v>
      </c>
      <c r="UBP160" s="358">
        <f t="shared" si="262"/>
        <v>0</v>
      </c>
      <c r="UBQ160" s="358">
        <f t="shared" si="262"/>
        <v>0</v>
      </c>
      <c r="UBR160" s="358">
        <f t="shared" si="262"/>
        <v>0</v>
      </c>
      <c r="UBS160" s="358">
        <f t="shared" si="262"/>
        <v>0</v>
      </c>
      <c r="UBT160" s="358">
        <f t="shared" si="262"/>
        <v>0</v>
      </c>
      <c r="UBU160" s="358">
        <f t="shared" si="262"/>
        <v>0</v>
      </c>
      <c r="UBV160" s="358">
        <f t="shared" si="262"/>
        <v>0</v>
      </c>
      <c r="UBW160" s="358">
        <f t="shared" si="262"/>
        <v>0</v>
      </c>
      <c r="UBX160" s="358">
        <f t="shared" si="262"/>
        <v>0</v>
      </c>
      <c r="UBY160" s="358">
        <f t="shared" si="262"/>
        <v>0</v>
      </c>
      <c r="UBZ160" s="358">
        <f t="shared" si="262"/>
        <v>0</v>
      </c>
      <c r="UCA160" s="358">
        <f t="shared" si="262"/>
        <v>0</v>
      </c>
      <c r="UCB160" s="358">
        <f t="shared" si="262"/>
        <v>0</v>
      </c>
      <c r="UCC160" s="358">
        <f t="shared" si="262"/>
        <v>0</v>
      </c>
      <c r="UCD160" s="358">
        <f t="shared" si="262"/>
        <v>0</v>
      </c>
      <c r="UCE160" s="358">
        <f t="shared" si="262"/>
        <v>0</v>
      </c>
      <c r="UCF160" s="358">
        <f t="shared" si="262"/>
        <v>0</v>
      </c>
      <c r="UCG160" s="358">
        <f t="shared" si="262"/>
        <v>0</v>
      </c>
      <c r="UCH160" s="358">
        <f t="shared" ref="UCH160:UES160" si="263">UCH145*$H$83</f>
        <v>0</v>
      </c>
      <c r="UCI160" s="358">
        <f t="shared" si="263"/>
        <v>0</v>
      </c>
      <c r="UCJ160" s="358">
        <f t="shared" si="263"/>
        <v>0</v>
      </c>
      <c r="UCK160" s="358">
        <f t="shared" si="263"/>
        <v>0</v>
      </c>
      <c r="UCL160" s="358">
        <f t="shared" si="263"/>
        <v>0</v>
      </c>
      <c r="UCM160" s="358">
        <f t="shared" si="263"/>
        <v>0</v>
      </c>
      <c r="UCN160" s="358">
        <f t="shared" si="263"/>
        <v>0</v>
      </c>
      <c r="UCO160" s="358">
        <f t="shared" si="263"/>
        <v>0</v>
      </c>
      <c r="UCP160" s="358">
        <f t="shared" si="263"/>
        <v>0</v>
      </c>
      <c r="UCQ160" s="358">
        <f t="shared" si="263"/>
        <v>0</v>
      </c>
      <c r="UCR160" s="358">
        <f t="shared" si="263"/>
        <v>0</v>
      </c>
      <c r="UCS160" s="358">
        <f t="shared" si="263"/>
        <v>0</v>
      </c>
      <c r="UCT160" s="358">
        <f t="shared" si="263"/>
        <v>0</v>
      </c>
      <c r="UCU160" s="358">
        <f t="shared" si="263"/>
        <v>0</v>
      </c>
      <c r="UCV160" s="358">
        <f t="shared" si="263"/>
        <v>0</v>
      </c>
      <c r="UCW160" s="358">
        <f t="shared" si="263"/>
        <v>0</v>
      </c>
      <c r="UCX160" s="358">
        <f t="shared" si="263"/>
        <v>0</v>
      </c>
      <c r="UCY160" s="358">
        <f t="shared" si="263"/>
        <v>0</v>
      </c>
      <c r="UCZ160" s="358">
        <f t="shared" si="263"/>
        <v>0</v>
      </c>
      <c r="UDA160" s="358">
        <f t="shared" si="263"/>
        <v>0</v>
      </c>
      <c r="UDB160" s="358">
        <f t="shared" si="263"/>
        <v>0</v>
      </c>
      <c r="UDC160" s="358">
        <f t="shared" si="263"/>
        <v>0</v>
      </c>
      <c r="UDD160" s="358">
        <f t="shared" si="263"/>
        <v>0</v>
      </c>
      <c r="UDE160" s="358">
        <f t="shared" si="263"/>
        <v>0</v>
      </c>
      <c r="UDF160" s="358">
        <f t="shared" si="263"/>
        <v>0</v>
      </c>
      <c r="UDG160" s="358">
        <f t="shared" si="263"/>
        <v>0</v>
      </c>
      <c r="UDH160" s="358">
        <f t="shared" si="263"/>
        <v>0</v>
      </c>
      <c r="UDI160" s="358">
        <f t="shared" si="263"/>
        <v>0</v>
      </c>
      <c r="UDJ160" s="358">
        <f t="shared" si="263"/>
        <v>0</v>
      </c>
      <c r="UDK160" s="358">
        <f t="shared" si="263"/>
        <v>0</v>
      </c>
      <c r="UDL160" s="358">
        <f t="shared" si="263"/>
        <v>0</v>
      </c>
      <c r="UDM160" s="358">
        <f t="shared" si="263"/>
        <v>0</v>
      </c>
      <c r="UDN160" s="358">
        <f t="shared" si="263"/>
        <v>0</v>
      </c>
      <c r="UDO160" s="358">
        <f t="shared" si="263"/>
        <v>0</v>
      </c>
      <c r="UDP160" s="358">
        <f t="shared" si="263"/>
        <v>0</v>
      </c>
      <c r="UDQ160" s="358">
        <f t="shared" si="263"/>
        <v>0</v>
      </c>
      <c r="UDR160" s="358">
        <f t="shared" si="263"/>
        <v>0</v>
      </c>
      <c r="UDS160" s="358">
        <f t="shared" si="263"/>
        <v>0</v>
      </c>
      <c r="UDT160" s="358">
        <f t="shared" si="263"/>
        <v>0</v>
      </c>
      <c r="UDU160" s="358">
        <f t="shared" si="263"/>
        <v>0</v>
      </c>
      <c r="UDV160" s="358">
        <f t="shared" si="263"/>
        <v>0</v>
      </c>
      <c r="UDW160" s="358">
        <f t="shared" si="263"/>
        <v>0</v>
      </c>
      <c r="UDX160" s="358">
        <f t="shared" si="263"/>
        <v>0</v>
      </c>
      <c r="UDY160" s="358">
        <f t="shared" si="263"/>
        <v>0</v>
      </c>
      <c r="UDZ160" s="358">
        <f t="shared" si="263"/>
        <v>0</v>
      </c>
      <c r="UEA160" s="358">
        <f t="shared" si="263"/>
        <v>0</v>
      </c>
      <c r="UEB160" s="358">
        <f t="shared" si="263"/>
        <v>0</v>
      </c>
      <c r="UEC160" s="358">
        <f t="shared" si="263"/>
        <v>0</v>
      </c>
      <c r="UED160" s="358">
        <f t="shared" si="263"/>
        <v>0</v>
      </c>
      <c r="UEE160" s="358">
        <f t="shared" si="263"/>
        <v>0</v>
      </c>
      <c r="UEF160" s="358">
        <f t="shared" si="263"/>
        <v>0</v>
      </c>
      <c r="UEG160" s="358">
        <f t="shared" si="263"/>
        <v>0</v>
      </c>
      <c r="UEH160" s="358">
        <f t="shared" si="263"/>
        <v>0</v>
      </c>
      <c r="UEI160" s="358">
        <f t="shared" si="263"/>
        <v>0</v>
      </c>
      <c r="UEJ160" s="358">
        <f t="shared" si="263"/>
        <v>0</v>
      </c>
      <c r="UEK160" s="358">
        <f t="shared" si="263"/>
        <v>0</v>
      </c>
      <c r="UEL160" s="358">
        <f t="shared" si="263"/>
        <v>0</v>
      </c>
      <c r="UEM160" s="358">
        <f t="shared" si="263"/>
        <v>0</v>
      </c>
      <c r="UEN160" s="358">
        <f t="shared" si="263"/>
        <v>0</v>
      </c>
      <c r="UEO160" s="358">
        <f t="shared" si="263"/>
        <v>0</v>
      </c>
      <c r="UEP160" s="358">
        <f t="shared" si="263"/>
        <v>0</v>
      </c>
      <c r="UEQ160" s="358">
        <f t="shared" si="263"/>
        <v>0</v>
      </c>
      <c r="UER160" s="358">
        <f t="shared" si="263"/>
        <v>0</v>
      </c>
      <c r="UES160" s="358">
        <f t="shared" si="263"/>
        <v>0</v>
      </c>
      <c r="UET160" s="358">
        <f t="shared" ref="UET160:UHE160" si="264">UET145*$H$83</f>
        <v>0</v>
      </c>
      <c r="UEU160" s="358">
        <f t="shared" si="264"/>
        <v>0</v>
      </c>
      <c r="UEV160" s="358">
        <f t="shared" si="264"/>
        <v>0</v>
      </c>
      <c r="UEW160" s="358">
        <f t="shared" si="264"/>
        <v>0</v>
      </c>
      <c r="UEX160" s="358">
        <f t="shared" si="264"/>
        <v>0</v>
      </c>
      <c r="UEY160" s="358">
        <f t="shared" si="264"/>
        <v>0</v>
      </c>
      <c r="UEZ160" s="358">
        <f t="shared" si="264"/>
        <v>0</v>
      </c>
      <c r="UFA160" s="358">
        <f t="shared" si="264"/>
        <v>0</v>
      </c>
      <c r="UFB160" s="358">
        <f t="shared" si="264"/>
        <v>0</v>
      </c>
      <c r="UFC160" s="358">
        <f t="shared" si="264"/>
        <v>0</v>
      </c>
      <c r="UFD160" s="358">
        <f t="shared" si="264"/>
        <v>0</v>
      </c>
      <c r="UFE160" s="358">
        <f t="shared" si="264"/>
        <v>0</v>
      </c>
      <c r="UFF160" s="358">
        <f t="shared" si="264"/>
        <v>0</v>
      </c>
      <c r="UFG160" s="358">
        <f t="shared" si="264"/>
        <v>0</v>
      </c>
      <c r="UFH160" s="358">
        <f t="shared" si="264"/>
        <v>0</v>
      </c>
      <c r="UFI160" s="358">
        <f t="shared" si="264"/>
        <v>0</v>
      </c>
      <c r="UFJ160" s="358">
        <f t="shared" si="264"/>
        <v>0</v>
      </c>
      <c r="UFK160" s="358">
        <f t="shared" si="264"/>
        <v>0</v>
      </c>
      <c r="UFL160" s="358">
        <f t="shared" si="264"/>
        <v>0</v>
      </c>
      <c r="UFM160" s="358">
        <f t="shared" si="264"/>
        <v>0</v>
      </c>
      <c r="UFN160" s="358">
        <f t="shared" si="264"/>
        <v>0</v>
      </c>
      <c r="UFO160" s="358">
        <f t="shared" si="264"/>
        <v>0</v>
      </c>
      <c r="UFP160" s="358">
        <f t="shared" si="264"/>
        <v>0</v>
      </c>
      <c r="UFQ160" s="358">
        <f t="shared" si="264"/>
        <v>0</v>
      </c>
      <c r="UFR160" s="358">
        <f t="shared" si="264"/>
        <v>0</v>
      </c>
      <c r="UFS160" s="358">
        <f t="shared" si="264"/>
        <v>0</v>
      </c>
      <c r="UFT160" s="358">
        <f t="shared" si="264"/>
        <v>0</v>
      </c>
      <c r="UFU160" s="358">
        <f t="shared" si="264"/>
        <v>0</v>
      </c>
      <c r="UFV160" s="358">
        <f t="shared" si="264"/>
        <v>0</v>
      </c>
      <c r="UFW160" s="358">
        <f t="shared" si="264"/>
        <v>0</v>
      </c>
      <c r="UFX160" s="358">
        <f t="shared" si="264"/>
        <v>0</v>
      </c>
      <c r="UFY160" s="358">
        <f t="shared" si="264"/>
        <v>0</v>
      </c>
      <c r="UFZ160" s="358">
        <f t="shared" si="264"/>
        <v>0</v>
      </c>
      <c r="UGA160" s="358">
        <f t="shared" si="264"/>
        <v>0</v>
      </c>
      <c r="UGB160" s="358">
        <f t="shared" si="264"/>
        <v>0</v>
      </c>
      <c r="UGC160" s="358">
        <f t="shared" si="264"/>
        <v>0</v>
      </c>
      <c r="UGD160" s="358">
        <f t="shared" si="264"/>
        <v>0</v>
      </c>
      <c r="UGE160" s="358">
        <f t="shared" si="264"/>
        <v>0</v>
      </c>
      <c r="UGF160" s="358">
        <f t="shared" si="264"/>
        <v>0</v>
      </c>
      <c r="UGG160" s="358">
        <f t="shared" si="264"/>
        <v>0</v>
      </c>
      <c r="UGH160" s="358">
        <f t="shared" si="264"/>
        <v>0</v>
      </c>
      <c r="UGI160" s="358">
        <f t="shared" si="264"/>
        <v>0</v>
      </c>
      <c r="UGJ160" s="358">
        <f t="shared" si="264"/>
        <v>0</v>
      </c>
      <c r="UGK160" s="358">
        <f t="shared" si="264"/>
        <v>0</v>
      </c>
      <c r="UGL160" s="358">
        <f t="shared" si="264"/>
        <v>0</v>
      </c>
      <c r="UGM160" s="358">
        <f t="shared" si="264"/>
        <v>0</v>
      </c>
      <c r="UGN160" s="358">
        <f t="shared" si="264"/>
        <v>0</v>
      </c>
      <c r="UGO160" s="358">
        <f t="shared" si="264"/>
        <v>0</v>
      </c>
      <c r="UGP160" s="358">
        <f t="shared" si="264"/>
        <v>0</v>
      </c>
      <c r="UGQ160" s="358">
        <f t="shared" si="264"/>
        <v>0</v>
      </c>
      <c r="UGR160" s="358">
        <f t="shared" si="264"/>
        <v>0</v>
      </c>
      <c r="UGS160" s="358">
        <f t="shared" si="264"/>
        <v>0</v>
      </c>
      <c r="UGT160" s="358">
        <f t="shared" si="264"/>
        <v>0</v>
      </c>
      <c r="UGU160" s="358">
        <f t="shared" si="264"/>
        <v>0</v>
      </c>
      <c r="UGV160" s="358">
        <f t="shared" si="264"/>
        <v>0</v>
      </c>
      <c r="UGW160" s="358">
        <f t="shared" si="264"/>
        <v>0</v>
      </c>
      <c r="UGX160" s="358">
        <f t="shared" si="264"/>
        <v>0</v>
      </c>
      <c r="UGY160" s="358">
        <f t="shared" si="264"/>
        <v>0</v>
      </c>
      <c r="UGZ160" s="358">
        <f t="shared" si="264"/>
        <v>0</v>
      </c>
      <c r="UHA160" s="358">
        <f t="shared" si="264"/>
        <v>0</v>
      </c>
      <c r="UHB160" s="358">
        <f t="shared" si="264"/>
        <v>0</v>
      </c>
      <c r="UHC160" s="358">
        <f t="shared" si="264"/>
        <v>0</v>
      </c>
      <c r="UHD160" s="358">
        <f t="shared" si="264"/>
        <v>0</v>
      </c>
      <c r="UHE160" s="358">
        <f t="shared" si="264"/>
        <v>0</v>
      </c>
      <c r="UHF160" s="358">
        <f t="shared" ref="UHF160:UJQ160" si="265">UHF145*$H$83</f>
        <v>0</v>
      </c>
      <c r="UHG160" s="358">
        <f t="shared" si="265"/>
        <v>0</v>
      </c>
      <c r="UHH160" s="358">
        <f t="shared" si="265"/>
        <v>0</v>
      </c>
      <c r="UHI160" s="358">
        <f t="shared" si="265"/>
        <v>0</v>
      </c>
      <c r="UHJ160" s="358">
        <f t="shared" si="265"/>
        <v>0</v>
      </c>
      <c r="UHK160" s="358">
        <f t="shared" si="265"/>
        <v>0</v>
      </c>
      <c r="UHL160" s="358">
        <f t="shared" si="265"/>
        <v>0</v>
      </c>
      <c r="UHM160" s="358">
        <f t="shared" si="265"/>
        <v>0</v>
      </c>
      <c r="UHN160" s="358">
        <f t="shared" si="265"/>
        <v>0</v>
      </c>
      <c r="UHO160" s="358">
        <f t="shared" si="265"/>
        <v>0</v>
      </c>
      <c r="UHP160" s="358">
        <f t="shared" si="265"/>
        <v>0</v>
      </c>
      <c r="UHQ160" s="358">
        <f t="shared" si="265"/>
        <v>0</v>
      </c>
      <c r="UHR160" s="358">
        <f t="shared" si="265"/>
        <v>0</v>
      </c>
      <c r="UHS160" s="358">
        <f t="shared" si="265"/>
        <v>0</v>
      </c>
      <c r="UHT160" s="358">
        <f t="shared" si="265"/>
        <v>0</v>
      </c>
      <c r="UHU160" s="358">
        <f t="shared" si="265"/>
        <v>0</v>
      </c>
      <c r="UHV160" s="358">
        <f t="shared" si="265"/>
        <v>0</v>
      </c>
      <c r="UHW160" s="358">
        <f t="shared" si="265"/>
        <v>0</v>
      </c>
      <c r="UHX160" s="358">
        <f t="shared" si="265"/>
        <v>0</v>
      </c>
      <c r="UHY160" s="358">
        <f t="shared" si="265"/>
        <v>0</v>
      </c>
      <c r="UHZ160" s="358">
        <f t="shared" si="265"/>
        <v>0</v>
      </c>
      <c r="UIA160" s="358">
        <f t="shared" si="265"/>
        <v>0</v>
      </c>
      <c r="UIB160" s="358">
        <f t="shared" si="265"/>
        <v>0</v>
      </c>
      <c r="UIC160" s="358">
        <f t="shared" si="265"/>
        <v>0</v>
      </c>
      <c r="UID160" s="358">
        <f t="shared" si="265"/>
        <v>0</v>
      </c>
      <c r="UIE160" s="358">
        <f t="shared" si="265"/>
        <v>0</v>
      </c>
      <c r="UIF160" s="358">
        <f t="shared" si="265"/>
        <v>0</v>
      </c>
      <c r="UIG160" s="358">
        <f t="shared" si="265"/>
        <v>0</v>
      </c>
      <c r="UIH160" s="358">
        <f t="shared" si="265"/>
        <v>0</v>
      </c>
      <c r="UII160" s="358">
        <f t="shared" si="265"/>
        <v>0</v>
      </c>
      <c r="UIJ160" s="358">
        <f t="shared" si="265"/>
        <v>0</v>
      </c>
      <c r="UIK160" s="358">
        <f t="shared" si="265"/>
        <v>0</v>
      </c>
      <c r="UIL160" s="358">
        <f t="shared" si="265"/>
        <v>0</v>
      </c>
      <c r="UIM160" s="358">
        <f t="shared" si="265"/>
        <v>0</v>
      </c>
      <c r="UIN160" s="358">
        <f t="shared" si="265"/>
        <v>0</v>
      </c>
      <c r="UIO160" s="358">
        <f t="shared" si="265"/>
        <v>0</v>
      </c>
      <c r="UIP160" s="358">
        <f t="shared" si="265"/>
        <v>0</v>
      </c>
      <c r="UIQ160" s="358">
        <f t="shared" si="265"/>
        <v>0</v>
      </c>
      <c r="UIR160" s="358">
        <f t="shared" si="265"/>
        <v>0</v>
      </c>
      <c r="UIS160" s="358">
        <f t="shared" si="265"/>
        <v>0</v>
      </c>
      <c r="UIT160" s="358">
        <f t="shared" si="265"/>
        <v>0</v>
      </c>
      <c r="UIU160" s="358">
        <f t="shared" si="265"/>
        <v>0</v>
      </c>
      <c r="UIV160" s="358">
        <f t="shared" si="265"/>
        <v>0</v>
      </c>
      <c r="UIW160" s="358">
        <f t="shared" si="265"/>
        <v>0</v>
      </c>
      <c r="UIX160" s="358">
        <f t="shared" si="265"/>
        <v>0</v>
      </c>
      <c r="UIY160" s="358">
        <f t="shared" si="265"/>
        <v>0</v>
      </c>
      <c r="UIZ160" s="358">
        <f t="shared" si="265"/>
        <v>0</v>
      </c>
      <c r="UJA160" s="358">
        <f t="shared" si="265"/>
        <v>0</v>
      </c>
      <c r="UJB160" s="358">
        <f t="shared" si="265"/>
        <v>0</v>
      </c>
      <c r="UJC160" s="358">
        <f t="shared" si="265"/>
        <v>0</v>
      </c>
      <c r="UJD160" s="358">
        <f t="shared" si="265"/>
        <v>0</v>
      </c>
      <c r="UJE160" s="358">
        <f t="shared" si="265"/>
        <v>0</v>
      </c>
      <c r="UJF160" s="358">
        <f t="shared" si="265"/>
        <v>0</v>
      </c>
      <c r="UJG160" s="358">
        <f t="shared" si="265"/>
        <v>0</v>
      </c>
      <c r="UJH160" s="358">
        <f t="shared" si="265"/>
        <v>0</v>
      </c>
      <c r="UJI160" s="358">
        <f t="shared" si="265"/>
        <v>0</v>
      </c>
      <c r="UJJ160" s="358">
        <f t="shared" si="265"/>
        <v>0</v>
      </c>
      <c r="UJK160" s="358">
        <f t="shared" si="265"/>
        <v>0</v>
      </c>
      <c r="UJL160" s="358">
        <f t="shared" si="265"/>
        <v>0</v>
      </c>
      <c r="UJM160" s="358">
        <f t="shared" si="265"/>
        <v>0</v>
      </c>
      <c r="UJN160" s="358">
        <f t="shared" si="265"/>
        <v>0</v>
      </c>
      <c r="UJO160" s="358">
        <f t="shared" si="265"/>
        <v>0</v>
      </c>
      <c r="UJP160" s="358">
        <f t="shared" si="265"/>
        <v>0</v>
      </c>
      <c r="UJQ160" s="358">
        <f t="shared" si="265"/>
        <v>0</v>
      </c>
      <c r="UJR160" s="358">
        <f t="shared" ref="UJR160:UMC160" si="266">UJR145*$H$83</f>
        <v>0</v>
      </c>
      <c r="UJS160" s="358">
        <f t="shared" si="266"/>
        <v>0</v>
      </c>
      <c r="UJT160" s="358">
        <f t="shared" si="266"/>
        <v>0</v>
      </c>
      <c r="UJU160" s="358">
        <f t="shared" si="266"/>
        <v>0</v>
      </c>
      <c r="UJV160" s="358">
        <f t="shared" si="266"/>
        <v>0</v>
      </c>
      <c r="UJW160" s="358">
        <f t="shared" si="266"/>
        <v>0</v>
      </c>
      <c r="UJX160" s="358">
        <f t="shared" si="266"/>
        <v>0</v>
      </c>
      <c r="UJY160" s="358">
        <f t="shared" si="266"/>
        <v>0</v>
      </c>
      <c r="UJZ160" s="358">
        <f t="shared" si="266"/>
        <v>0</v>
      </c>
      <c r="UKA160" s="358">
        <f t="shared" si="266"/>
        <v>0</v>
      </c>
      <c r="UKB160" s="358">
        <f t="shared" si="266"/>
        <v>0</v>
      </c>
      <c r="UKC160" s="358">
        <f t="shared" si="266"/>
        <v>0</v>
      </c>
      <c r="UKD160" s="358">
        <f t="shared" si="266"/>
        <v>0</v>
      </c>
      <c r="UKE160" s="358">
        <f t="shared" si="266"/>
        <v>0</v>
      </c>
      <c r="UKF160" s="358">
        <f t="shared" si="266"/>
        <v>0</v>
      </c>
      <c r="UKG160" s="358">
        <f t="shared" si="266"/>
        <v>0</v>
      </c>
      <c r="UKH160" s="358">
        <f t="shared" si="266"/>
        <v>0</v>
      </c>
      <c r="UKI160" s="358">
        <f t="shared" si="266"/>
        <v>0</v>
      </c>
      <c r="UKJ160" s="358">
        <f t="shared" si="266"/>
        <v>0</v>
      </c>
      <c r="UKK160" s="358">
        <f t="shared" si="266"/>
        <v>0</v>
      </c>
      <c r="UKL160" s="358">
        <f t="shared" si="266"/>
        <v>0</v>
      </c>
      <c r="UKM160" s="358">
        <f t="shared" si="266"/>
        <v>0</v>
      </c>
      <c r="UKN160" s="358">
        <f t="shared" si="266"/>
        <v>0</v>
      </c>
      <c r="UKO160" s="358">
        <f t="shared" si="266"/>
        <v>0</v>
      </c>
      <c r="UKP160" s="358">
        <f t="shared" si="266"/>
        <v>0</v>
      </c>
      <c r="UKQ160" s="358">
        <f t="shared" si="266"/>
        <v>0</v>
      </c>
      <c r="UKR160" s="358">
        <f t="shared" si="266"/>
        <v>0</v>
      </c>
      <c r="UKS160" s="358">
        <f t="shared" si="266"/>
        <v>0</v>
      </c>
      <c r="UKT160" s="358">
        <f t="shared" si="266"/>
        <v>0</v>
      </c>
      <c r="UKU160" s="358">
        <f t="shared" si="266"/>
        <v>0</v>
      </c>
      <c r="UKV160" s="358">
        <f t="shared" si="266"/>
        <v>0</v>
      </c>
      <c r="UKW160" s="358">
        <f t="shared" si="266"/>
        <v>0</v>
      </c>
      <c r="UKX160" s="358">
        <f t="shared" si="266"/>
        <v>0</v>
      </c>
      <c r="UKY160" s="358">
        <f t="shared" si="266"/>
        <v>0</v>
      </c>
      <c r="UKZ160" s="358">
        <f t="shared" si="266"/>
        <v>0</v>
      </c>
      <c r="ULA160" s="358">
        <f t="shared" si="266"/>
        <v>0</v>
      </c>
      <c r="ULB160" s="358">
        <f t="shared" si="266"/>
        <v>0</v>
      </c>
      <c r="ULC160" s="358">
        <f t="shared" si="266"/>
        <v>0</v>
      </c>
      <c r="ULD160" s="358">
        <f t="shared" si="266"/>
        <v>0</v>
      </c>
      <c r="ULE160" s="358">
        <f t="shared" si="266"/>
        <v>0</v>
      </c>
      <c r="ULF160" s="358">
        <f t="shared" si="266"/>
        <v>0</v>
      </c>
      <c r="ULG160" s="358">
        <f t="shared" si="266"/>
        <v>0</v>
      </c>
      <c r="ULH160" s="358">
        <f t="shared" si="266"/>
        <v>0</v>
      </c>
      <c r="ULI160" s="358">
        <f t="shared" si="266"/>
        <v>0</v>
      </c>
      <c r="ULJ160" s="358">
        <f t="shared" si="266"/>
        <v>0</v>
      </c>
      <c r="ULK160" s="358">
        <f t="shared" si="266"/>
        <v>0</v>
      </c>
      <c r="ULL160" s="358">
        <f t="shared" si="266"/>
        <v>0</v>
      </c>
      <c r="ULM160" s="358">
        <f t="shared" si="266"/>
        <v>0</v>
      </c>
      <c r="ULN160" s="358">
        <f t="shared" si="266"/>
        <v>0</v>
      </c>
      <c r="ULO160" s="358">
        <f t="shared" si="266"/>
        <v>0</v>
      </c>
      <c r="ULP160" s="358">
        <f t="shared" si="266"/>
        <v>0</v>
      </c>
      <c r="ULQ160" s="358">
        <f t="shared" si="266"/>
        <v>0</v>
      </c>
      <c r="ULR160" s="358">
        <f t="shared" si="266"/>
        <v>0</v>
      </c>
      <c r="ULS160" s="358">
        <f t="shared" si="266"/>
        <v>0</v>
      </c>
      <c r="ULT160" s="358">
        <f t="shared" si="266"/>
        <v>0</v>
      </c>
      <c r="ULU160" s="358">
        <f t="shared" si="266"/>
        <v>0</v>
      </c>
      <c r="ULV160" s="358">
        <f t="shared" si="266"/>
        <v>0</v>
      </c>
      <c r="ULW160" s="358">
        <f t="shared" si="266"/>
        <v>0</v>
      </c>
      <c r="ULX160" s="358">
        <f t="shared" si="266"/>
        <v>0</v>
      </c>
      <c r="ULY160" s="358">
        <f t="shared" si="266"/>
        <v>0</v>
      </c>
      <c r="ULZ160" s="358">
        <f t="shared" si="266"/>
        <v>0</v>
      </c>
      <c r="UMA160" s="358">
        <f t="shared" si="266"/>
        <v>0</v>
      </c>
      <c r="UMB160" s="358">
        <f t="shared" si="266"/>
        <v>0</v>
      </c>
      <c r="UMC160" s="358">
        <f t="shared" si="266"/>
        <v>0</v>
      </c>
      <c r="UMD160" s="358">
        <f t="shared" ref="UMD160:UOO160" si="267">UMD145*$H$83</f>
        <v>0</v>
      </c>
      <c r="UME160" s="358">
        <f t="shared" si="267"/>
        <v>0</v>
      </c>
      <c r="UMF160" s="358">
        <f t="shared" si="267"/>
        <v>0</v>
      </c>
      <c r="UMG160" s="358">
        <f t="shared" si="267"/>
        <v>0</v>
      </c>
      <c r="UMH160" s="358">
        <f t="shared" si="267"/>
        <v>0</v>
      </c>
      <c r="UMI160" s="358">
        <f t="shared" si="267"/>
        <v>0</v>
      </c>
      <c r="UMJ160" s="358">
        <f t="shared" si="267"/>
        <v>0</v>
      </c>
      <c r="UMK160" s="358">
        <f t="shared" si="267"/>
        <v>0</v>
      </c>
      <c r="UML160" s="358">
        <f t="shared" si="267"/>
        <v>0</v>
      </c>
      <c r="UMM160" s="358">
        <f t="shared" si="267"/>
        <v>0</v>
      </c>
      <c r="UMN160" s="358">
        <f t="shared" si="267"/>
        <v>0</v>
      </c>
      <c r="UMO160" s="358">
        <f t="shared" si="267"/>
        <v>0</v>
      </c>
      <c r="UMP160" s="358">
        <f t="shared" si="267"/>
        <v>0</v>
      </c>
      <c r="UMQ160" s="358">
        <f t="shared" si="267"/>
        <v>0</v>
      </c>
      <c r="UMR160" s="358">
        <f t="shared" si="267"/>
        <v>0</v>
      </c>
      <c r="UMS160" s="358">
        <f t="shared" si="267"/>
        <v>0</v>
      </c>
      <c r="UMT160" s="358">
        <f t="shared" si="267"/>
        <v>0</v>
      </c>
      <c r="UMU160" s="358">
        <f t="shared" si="267"/>
        <v>0</v>
      </c>
      <c r="UMV160" s="358">
        <f t="shared" si="267"/>
        <v>0</v>
      </c>
      <c r="UMW160" s="358">
        <f t="shared" si="267"/>
        <v>0</v>
      </c>
      <c r="UMX160" s="358">
        <f t="shared" si="267"/>
        <v>0</v>
      </c>
      <c r="UMY160" s="358">
        <f t="shared" si="267"/>
        <v>0</v>
      </c>
      <c r="UMZ160" s="358">
        <f t="shared" si="267"/>
        <v>0</v>
      </c>
      <c r="UNA160" s="358">
        <f t="shared" si="267"/>
        <v>0</v>
      </c>
      <c r="UNB160" s="358">
        <f t="shared" si="267"/>
        <v>0</v>
      </c>
      <c r="UNC160" s="358">
        <f t="shared" si="267"/>
        <v>0</v>
      </c>
      <c r="UND160" s="358">
        <f t="shared" si="267"/>
        <v>0</v>
      </c>
      <c r="UNE160" s="358">
        <f t="shared" si="267"/>
        <v>0</v>
      </c>
      <c r="UNF160" s="358">
        <f t="shared" si="267"/>
        <v>0</v>
      </c>
      <c r="UNG160" s="358">
        <f t="shared" si="267"/>
        <v>0</v>
      </c>
      <c r="UNH160" s="358">
        <f t="shared" si="267"/>
        <v>0</v>
      </c>
      <c r="UNI160" s="358">
        <f t="shared" si="267"/>
        <v>0</v>
      </c>
      <c r="UNJ160" s="358">
        <f t="shared" si="267"/>
        <v>0</v>
      </c>
      <c r="UNK160" s="358">
        <f t="shared" si="267"/>
        <v>0</v>
      </c>
      <c r="UNL160" s="358">
        <f t="shared" si="267"/>
        <v>0</v>
      </c>
      <c r="UNM160" s="358">
        <f t="shared" si="267"/>
        <v>0</v>
      </c>
      <c r="UNN160" s="358">
        <f t="shared" si="267"/>
        <v>0</v>
      </c>
      <c r="UNO160" s="358">
        <f t="shared" si="267"/>
        <v>0</v>
      </c>
      <c r="UNP160" s="358">
        <f t="shared" si="267"/>
        <v>0</v>
      </c>
      <c r="UNQ160" s="358">
        <f t="shared" si="267"/>
        <v>0</v>
      </c>
      <c r="UNR160" s="358">
        <f t="shared" si="267"/>
        <v>0</v>
      </c>
      <c r="UNS160" s="358">
        <f t="shared" si="267"/>
        <v>0</v>
      </c>
      <c r="UNT160" s="358">
        <f t="shared" si="267"/>
        <v>0</v>
      </c>
      <c r="UNU160" s="358">
        <f t="shared" si="267"/>
        <v>0</v>
      </c>
      <c r="UNV160" s="358">
        <f t="shared" si="267"/>
        <v>0</v>
      </c>
      <c r="UNW160" s="358">
        <f t="shared" si="267"/>
        <v>0</v>
      </c>
      <c r="UNX160" s="358">
        <f t="shared" si="267"/>
        <v>0</v>
      </c>
      <c r="UNY160" s="358">
        <f t="shared" si="267"/>
        <v>0</v>
      </c>
      <c r="UNZ160" s="358">
        <f t="shared" si="267"/>
        <v>0</v>
      </c>
      <c r="UOA160" s="358">
        <f t="shared" si="267"/>
        <v>0</v>
      </c>
      <c r="UOB160" s="358">
        <f t="shared" si="267"/>
        <v>0</v>
      </c>
      <c r="UOC160" s="358">
        <f t="shared" si="267"/>
        <v>0</v>
      </c>
      <c r="UOD160" s="358">
        <f t="shared" si="267"/>
        <v>0</v>
      </c>
      <c r="UOE160" s="358">
        <f t="shared" si="267"/>
        <v>0</v>
      </c>
      <c r="UOF160" s="358">
        <f t="shared" si="267"/>
        <v>0</v>
      </c>
      <c r="UOG160" s="358">
        <f t="shared" si="267"/>
        <v>0</v>
      </c>
      <c r="UOH160" s="358">
        <f t="shared" si="267"/>
        <v>0</v>
      </c>
      <c r="UOI160" s="358">
        <f t="shared" si="267"/>
        <v>0</v>
      </c>
      <c r="UOJ160" s="358">
        <f t="shared" si="267"/>
        <v>0</v>
      </c>
      <c r="UOK160" s="358">
        <f t="shared" si="267"/>
        <v>0</v>
      </c>
      <c r="UOL160" s="358">
        <f t="shared" si="267"/>
        <v>0</v>
      </c>
      <c r="UOM160" s="358">
        <f t="shared" si="267"/>
        <v>0</v>
      </c>
      <c r="UON160" s="358">
        <f t="shared" si="267"/>
        <v>0</v>
      </c>
      <c r="UOO160" s="358">
        <f t="shared" si="267"/>
        <v>0</v>
      </c>
      <c r="UOP160" s="358">
        <f t="shared" ref="UOP160:URA160" si="268">UOP145*$H$83</f>
        <v>0</v>
      </c>
      <c r="UOQ160" s="358">
        <f t="shared" si="268"/>
        <v>0</v>
      </c>
      <c r="UOR160" s="358">
        <f t="shared" si="268"/>
        <v>0</v>
      </c>
      <c r="UOS160" s="358">
        <f t="shared" si="268"/>
        <v>0</v>
      </c>
      <c r="UOT160" s="358">
        <f t="shared" si="268"/>
        <v>0</v>
      </c>
      <c r="UOU160" s="358">
        <f t="shared" si="268"/>
        <v>0</v>
      </c>
      <c r="UOV160" s="358">
        <f t="shared" si="268"/>
        <v>0</v>
      </c>
      <c r="UOW160" s="358">
        <f t="shared" si="268"/>
        <v>0</v>
      </c>
      <c r="UOX160" s="358">
        <f t="shared" si="268"/>
        <v>0</v>
      </c>
      <c r="UOY160" s="358">
        <f t="shared" si="268"/>
        <v>0</v>
      </c>
      <c r="UOZ160" s="358">
        <f t="shared" si="268"/>
        <v>0</v>
      </c>
      <c r="UPA160" s="358">
        <f t="shared" si="268"/>
        <v>0</v>
      </c>
      <c r="UPB160" s="358">
        <f t="shared" si="268"/>
        <v>0</v>
      </c>
      <c r="UPC160" s="358">
        <f t="shared" si="268"/>
        <v>0</v>
      </c>
      <c r="UPD160" s="358">
        <f t="shared" si="268"/>
        <v>0</v>
      </c>
      <c r="UPE160" s="358">
        <f t="shared" si="268"/>
        <v>0</v>
      </c>
      <c r="UPF160" s="358">
        <f t="shared" si="268"/>
        <v>0</v>
      </c>
      <c r="UPG160" s="358">
        <f t="shared" si="268"/>
        <v>0</v>
      </c>
      <c r="UPH160" s="358">
        <f t="shared" si="268"/>
        <v>0</v>
      </c>
      <c r="UPI160" s="358">
        <f t="shared" si="268"/>
        <v>0</v>
      </c>
      <c r="UPJ160" s="358">
        <f t="shared" si="268"/>
        <v>0</v>
      </c>
      <c r="UPK160" s="358">
        <f t="shared" si="268"/>
        <v>0</v>
      </c>
      <c r="UPL160" s="358">
        <f t="shared" si="268"/>
        <v>0</v>
      </c>
      <c r="UPM160" s="358">
        <f t="shared" si="268"/>
        <v>0</v>
      </c>
      <c r="UPN160" s="358">
        <f t="shared" si="268"/>
        <v>0</v>
      </c>
      <c r="UPO160" s="358">
        <f t="shared" si="268"/>
        <v>0</v>
      </c>
      <c r="UPP160" s="358">
        <f t="shared" si="268"/>
        <v>0</v>
      </c>
      <c r="UPQ160" s="358">
        <f t="shared" si="268"/>
        <v>0</v>
      </c>
      <c r="UPR160" s="358">
        <f t="shared" si="268"/>
        <v>0</v>
      </c>
      <c r="UPS160" s="358">
        <f t="shared" si="268"/>
        <v>0</v>
      </c>
      <c r="UPT160" s="358">
        <f t="shared" si="268"/>
        <v>0</v>
      </c>
      <c r="UPU160" s="358">
        <f t="shared" si="268"/>
        <v>0</v>
      </c>
      <c r="UPV160" s="358">
        <f t="shared" si="268"/>
        <v>0</v>
      </c>
      <c r="UPW160" s="358">
        <f t="shared" si="268"/>
        <v>0</v>
      </c>
      <c r="UPX160" s="358">
        <f t="shared" si="268"/>
        <v>0</v>
      </c>
      <c r="UPY160" s="358">
        <f t="shared" si="268"/>
        <v>0</v>
      </c>
      <c r="UPZ160" s="358">
        <f t="shared" si="268"/>
        <v>0</v>
      </c>
      <c r="UQA160" s="358">
        <f t="shared" si="268"/>
        <v>0</v>
      </c>
      <c r="UQB160" s="358">
        <f t="shared" si="268"/>
        <v>0</v>
      </c>
      <c r="UQC160" s="358">
        <f t="shared" si="268"/>
        <v>0</v>
      </c>
      <c r="UQD160" s="358">
        <f t="shared" si="268"/>
        <v>0</v>
      </c>
      <c r="UQE160" s="358">
        <f t="shared" si="268"/>
        <v>0</v>
      </c>
      <c r="UQF160" s="358">
        <f t="shared" si="268"/>
        <v>0</v>
      </c>
      <c r="UQG160" s="358">
        <f t="shared" si="268"/>
        <v>0</v>
      </c>
      <c r="UQH160" s="358">
        <f t="shared" si="268"/>
        <v>0</v>
      </c>
      <c r="UQI160" s="358">
        <f t="shared" si="268"/>
        <v>0</v>
      </c>
      <c r="UQJ160" s="358">
        <f t="shared" si="268"/>
        <v>0</v>
      </c>
      <c r="UQK160" s="358">
        <f t="shared" si="268"/>
        <v>0</v>
      </c>
      <c r="UQL160" s="358">
        <f t="shared" si="268"/>
        <v>0</v>
      </c>
      <c r="UQM160" s="358">
        <f t="shared" si="268"/>
        <v>0</v>
      </c>
      <c r="UQN160" s="358">
        <f t="shared" si="268"/>
        <v>0</v>
      </c>
      <c r="UQO160" s="358">
        <f t="shared" si="268"/>
        <v>0</v>
      </c>
      <c r="UQP160" s="358">
        <f t="shared" si="268"/>
        <v>0</v>
      </c>
      <c r="UQQ160" s="358">
        <f t="shared" si="268"/>
        <v>0</v>
      </c>
      <c r="UQR160" s="358">
        <f t="shared" si="268"/>
        <v>0</v>
      </c>
      <c r="UQS160" s="358">
        <f t="shared" si="268"/>
        <v>0</v>
      </c>
      <c r="UQT160" s="358">
        <f t="shared" si="268"/>
        <v>0</v>
      </c>
      <c r="UQU160" s="358">
        <f t="shared" si="268"/>
        <v>0</v>
      </c>
      <c r="UQV160" s="358">
        <f t="shared" si="268"/>
        <v>0</v>
      </c>
      <c r="UQW160" s="358">
        <f t="shared" si="268"/>
        <v>0</v>
      </c>
      <c r="UQX160" s="358">
        <f t="shared" si="268"/>
        <v>0</v>
      </c>
      <c r="UQY160" s="358">
        <f t="shared" si="268"/>
        <v>0</v>
      </c>
      <c r="UQZ160" s="358">
        <f t="shared" si="268"/>
        <v>0</v>
      </c>
      <c r="URA160" s="358">
        <f t="shared" si="268"/>
        <v>0</v>
      </c>
      <c r="URB160" s="358">
        <f t="shared" ref="URB160:UTM160" si="269">URB145*$H$83</f>
        <v>0</v>
      </c>
      <c r="URC160" s="358">
        <f t="shared" si="269"/>
        <v>0</v>
      </c>
      <c r="URD160" s="358">
        <f t="shared" si="269"/>
        <v>0</v>
      </c>
      <c r="URE160" s="358">
        <f t="shared" si="269"/>
        <v>0</v>
      </c>
      <c r="URF160" s="358">
        <f t="shared" si="269"/>
        <v>0</v>
      </c>
      <c r="URG160" s="358">
        <f t="shared" si="269"/>
        <v>0</v>
      </c>
      <c r="URH160" s="358">
        <f t="shared" si="269"/>
        <v>0</v>
      </c>
      <c r="URI160" s="358">
        <f t="shared" si="269"/>
        <v>0</v>
      </c>
      <c r="URJ160" s="358">
        <f t="shared" si="269"/>
        <v>0</v>
      </c>
      <c r="URK160" s="358">
        <f t="shared" si="269"/>
        <v>0</v>
      </c>
      <c r="URL160" s="358">
        <f t="shared" si="269"/>
        <v>0</v>
      </c>
      <c r="URM160" s="358">
        <f t="shared" si="269"/>
        <v>0</v>
      </c>
      <c r="URN160" s="358">
        <f t="shared" si="269"/>
        <v>0</v>
      </c>
      <c r="URO160" s="358">
        <f t="shared" si="269"/>
        <v>0</v>
      </c>
      <c r="URP160" s="358">
        <f t="shared" si="269"/>
        <v>0</v>
      </c>
      <c r="URQ160" s="358">
        <f t="shared" si="269"/>
        <v>0</v>
      </c>
      <c r="URR160" s="358">
        <f t="shared" si="269"/>
        <v>0</v>
      </c>
      <c r="URS160" s="358">
        <f t="shared" si="269"/>
        <v>0</v>
      </c>
      <c r="URT160" s="358">
        <f t="shared" si="269"/>
        <v>0</v>
      </c>
      <c r="URU160" s="358">
        <f t="shared" si="269"/>
        <v>0</v>
      </c>
      <c r="URV160" s="358">
        <f t="shared" si="269"/>
        <v>0</v>
      </c>
      <c r="URW160" s="358">
        <f t="shared" si="269"/>
        <v>0</v>
      </c>
      <c r="URX160" s="358">
        <f t="shared" si="269"/>
        <v>0</v>
      </c>
      <c r="URY160" s="358">
        <f t="shared" si="269"/>
        <v>0</v>
      </c>
      <c r="URZ160" s="358">
        <f t="shared" si="269"/>
        <v>0</v>
      </c>
      <c r="USA160" s="358">
        <f t="shared" si="269"/>
        <v>0</v>
      </c>
      <c r="USB160" s="358">
        <f t="shared" si="269"/>
        <v>0</v>
      </c>
      <c r="USC160" s="358">
        <f t="shared" si="269"/>
        <v>0</v>
      </c>
      <c r="USD160" s="358">
        <f t="shared" si="269"/>
        <v>0</v>
      </c>
      <c r="USE160" s="358">
        <f t="shared" si="269"/>
        <v>0</v>
      </c>
      <c r="USF160" s="358">
        <f t="shared" si="269"/>
        <v>0</v>
      </c>
      <c r="USG160" s="358">
        <f t="shared" si="269"/>
        <v>0</v>
      </c>
      <c r="USH160" s="358">
        <f t="shared" si="269"/>
        <v>0</v>
      </c>
      <c r="USI160" s="358">
        <f t="shared" si="269"/>
        <v>0</v>
      </c>
      <c r="USJ160" s="358">
        <f t="shared" si="269"/>
        <v>0</v>
      </c>
      <c r="USK160" s="358">
        <f t="shared" si="269"/>
        <v>0</v>
      </c>
      <c r="USL160" s="358">
        <f t="shared" si="269"/>
        <v>0</v>
      </c>
      <c r="USM160" s="358">
        <f t="shared" si="269"/>
        <v>0</v>
      </c>
      <c r="USN160" s="358">
        <f t="shared" si="269"/>
        <v>0</v>
      </c>
      <c r="USO160" s="358">
        <f t="shared" si="269"/>
        <v>0</v>
      </c>
      <c r="USP160" s="358">
        <f t="shared" si="269"/>
        <v>0</v>
      </c>
      <c r="USQ160" s="358">
        <f t="shared" si="269"/>
        <v>0</v>
      </c>
      <c r="USR160" s="358">
        <f t="shared" si="269"/>
        <v>0</v>
      </c>
      <c r="USS160" s="358">
        <f t="shared" si="269"/>
        <v>0</v>
      </c>
      <c r="UST160" s="358">
        <f t="shared" si="269"/>
        <v>0</v>
      </c>
      <c r="USU160" s="358">
        <f t="shared" si="269"/>
        <v>0</v>
      </c>
      <c r="USV160" s="358">
        <f t="shared" si="269"/>
        <v>0</v>
      </c>
      <c r="USW160" s="358">
        <f t="shared" si="269"/>
        <v>0</v>
      </c>
      <c r="USX160" s="358">
        <f t="shared" si="269"/>
        <v>0</v>
      </c>
      <c r="USY160" s="358">
        <f t="shared" si="269"/>
        <v>0</v>
      </c>
      <c r="USZ160" s="358">
        <f t="shared" si="269"/>
        <v>0</v>
      </c>
      <c r="UTA160" s="358">
        <f t="shared" si="269"/>
        <v>0</v>
      </c>
      <c r="UTB160" s="358">
        <f t="shared" si="269"/>
        <v>0</v>
      </c>
      <c r="UTC160" s="358">
        <f t="shared" si="269"/>
        <v>0</v>
      </c>
      <c r="UTD160" s="358">
        <f t="shared" si="269"/>
        <v>0</v>
      </c>
      <c r="UTE160" s="358">
        <f t="shared" si="269"/>
        <v>0</v>
      </c>
      <c r="UTF160" s="358">
        <f t="shared" si="269"/>
        <v>0</v>
      </c>
      <c r="UTG160" s="358">
        <f t="shared" si="269"/>
        <v>0</v>
      </c>
      <c r="UTH160" s="358">
        <f t="shared" si="269"/>
        <v>0</v>
      </c>
      <c r="UTI160" s="358">
        <f t="shared" si="269"/>
        <v>0</v>
      </c>
      <c r="UTJ160" s="358">
        <f t="shared" si="269"/>
        <v>0</v>
      </c>
      <c r="UTK160" s="358">
        <f t="shared" si="269"/>
        <v>0</v>
      </c>
      <c r="UTL160" s="358">
        <f t="shared" si="269"/>
        <v>0</v>
      </c>
      <c r="UTM160" s="358">
        <f t="shared" si="269"/>
        <v>0</v>
      </c>
      <c r="UTN160" s="358">
        <f t="shared" ref="UTN160:UVY160" si="270">UTN145*$H$83</f>
        <v>0</v>
      </c>
      <c r="UTO160" s="358">
        <f t="shared" si="270"/>
        <v>0</v>
      </c>
      <c r="UTP160" s="358">
        <f t="shared" si="270"/>
        <v>0</v>
      </c>
      <c r="UTQ160" s="358">
        <f t="shared" si="270"/>
        <v>0</v>
      </c>
      <c r="UTR160" s="358">
        <f t="shared" si="270"/>
        <v>0</v>
      </c>
      <c r="UTS160" s="358">
        <f t="shared" si="270"/>
        <v>0</v>
      </c>
      <c r="UTT160" s="358">
        <f t="shared" si="270"/>
        <v>0</v>
      </c>
      <c r="UTU160" s="358">
        <f t="shared" si="270"/>
        <v>0</v>
      </c>
      <c r="UTV160" s="358">
        <f t="shared" si="270"/>
        <v>0</v>
      </c>
      <c r="UTW160" s="358">
        <f t="shared" si="270"/>
        <v>0</v>
      </c>
      <c r="UTX160" s="358">
        <f t="shared" si="270"/>
        <v>0</v>
      </c>
      <c r="UTY160" s="358">
        <f t="shared" si="270"/>
        <v>0</v>
      </c>
      <c r="UTZ160" s="358">
        <f t="shared" si="270"/>
        <v>0</v>
      </c>
      <c r="UUA160" s="358">
        <f t="shared" si="270"/>
        <v>0</v>
      </c>
      <c r="UUB160" s="358">
        <f t="shared" si="270"/>
        <v>0</v>
      </c>
      <c r="UUC160" s="358">
        <f t="shared" si="270"/>
        <v>0</v>
      </c>
      <c r="UUD160" s="358">
        <f t="shared" si="270"/>
        <v>0</v>
      </c>
      <c r="UUE160" s="358">
        <f t="shared" si="270"/>
        <v>0</v>
      </c>
      <c r="UUF160" s="358">
        <f t="shared" si="270"/>
        <v>0</v>
      </c>
      <c r="UUG160" s="358">
        <f t="shared" si="270"/>
        <v>0</v>
      </c>
      <c r="UUH160" s="358">
        <f t="shared" si="270"/>
        <v>0</v>
      </c>
      <c r="UUI160" s="358">
        <f t="shared" si="270"/>
        <v>0</v>
      </c>
      <c r="UUJ160" s="358">
        <f t="shared" si="270"/>
        <v>0</v>
      </c>
      <c r="UUK160" s="358">
        <f t="shared" si="270"/>
        <v>0</v>
      </c>
      <c r="UUL160" s="358">
        <f t="shared" si="270"/>
        <v>0</v>
      </c>
      <c r="UUM160" s="358">
        <f t="shared" si="270"/>
        <v>0</v>
      </c>
      <c r="UUN160" s="358">
        <f t="shared" si="270"/>
        <v>0</v>
      </c>
      <c r="UUO160" s="358">
        <f t="shared" si="270"/>
        <v>0</v>
      </c>
      <c r="UUP160" s="358">
        <f t="shared" si="270"/>
        <v>0</v>
      </c>
      <c r="UUQ160" s="358">
        <f t="shared" si="270"/>
        <v>0</v>
      </c>
      <c r="UUR160" s="358">
        <f t="shared" si="270"/>
        <v>0</v>
      </c>
      <c r="UUS160" s="358">
        <f t="shared" si="270"/>
        <v>0</v>
      </c>
      <c r="UUT160" s="358">
        <f t="shared" si="270"/>
        <v>0</v>
      </c>
      <c r="UUU160" s="358">
        <f t="shared" si="270"/>
        <v>0</v>
      </c>
      <c r="UUV160" s="358">
        <f t="shared" si="270"/>
        <v>0</v>
      </c>
      <c r="UUW160" s="358">
        <f t="shared" si="270"/>
        <v>0</v>
      </c>
      <c r="UUX160" s="358">
        <f t="shared" si="270"/>
        <v>0</v>
      </c>
      <c r="UUY160" s="358">
        <f t="shared" si="270"/>
        <v>0</v>
      </c>
      <c r="UUZ160" s="358">
        <f t="shared" si="270"/>
        <v>0</v>
      </c>
      <c r="UVA160" s="358">
        <f t="shared" si="270"/>
        <v>0</v>
      </c>
      <c r="UVB160" s="358">
        <f t="shared" si="270"/>
        <v>0</v>
      </c>
      <c r="UVC160" s="358">
        <f t="shared" si="270"/>
        <v>0</v>
      </c>
      <c r="UVD160" s="358">
        <f t="shared" si="270"/>
        <v>0</v>
      </c>
      <c r="UVE160" s="358">
        <f t="shared" si="270"/>
        <v>0</v>
      </c>
      <c r="UVF160" s="358">
        <f t="shared" si="270"/>
        <v>0</v>
      </c>
      <c r="UVG160" s="358">
        <f t="shared" si="270"/>
        <v>0</v>
      </c>
      <c r="UVH160" s="358">
        <f t="shared" si="270"/>
        <v>0</v>
      </c>
      <c r="UVI160" s="358">
        <f t="shared" si="270"/>
        <v>0</v>
      </c>
      <c r="UVJ160" s="358">
        <f t="shared" si="270"/>
        <v>0</v>
      </c>
      <c r="UVK160" s="358">
        <f t="shared" si="270"/>
        <v>0</v>
      </c>
      <c r="UVL160" s="358">
        <f t="shared" si="270"/>
        <v>0</v>
      </c>
      <c r="UVM160" s="358">
        <f t="shared" si="270"/>
        <v>0</v>
      </c>
      <c r="UVN160" s="358">
        <f t="shared" si="270"/>
        <v>0</v>
      </c>
      <c r="UVO160" s="358">
        <f t="shared" si="270"/>
        <v>0</v>
      </c>
      <c r="UVP160" s="358">
        <f t="shared" si="270"/>
        <v>0</v>
      </c>
      <c r="UVQ160" s="358">
        <f t="shared" si="270"/>
        <v>0</v>
      </c>
      <c r="UVR160" s="358">
        <f t="shared" si="270"/>
        <v>0</v>
      </c>
      <c r="UVS160" s="358">
        <f t="shared" si="270"/>
        <v>0</v>
      </c>
      <c r="UVT160" s="358">
        <f t="shared" si="270"/>
        <v>0</v>
      </c>
      <c r="UVU160" s="358">
        <f t="shared" si="270"/>
        <v>0</v>
      </c>
      <c r="UVV160" s="358">
        <f t="shared" si="270"/>
        <v>0</v>
      </c>
      <c r="UVW160" s="358">
        <f t="shared" si="270"/>
        <v>0</v>
      </c>
      <c r="UVX160" s="358">
        <f t="shared" si="270"/>
        <v>0</v>
      </c>
      <c r="UVY160" s="358">
        <f t="shared" si="270"/>
        <v>0</v>
      </c>
      <c r="UVZ160" s="358">
        <f t="shared" ref="UVZ160:UYK160" si="271">UVZ145*$H$83</f>
        <v>0</v>
      </c>
      <c r="UWA160" s="358">
        <f t="shared" si="271"/>
        <v>0</v>
      </c>
      <c r="UWB160" s="358">
        <f t="shared" si="271"/>
        <v>0</v>
      </c>
      <c r="UWC160" s="358">
        <f t="shared" si="271"/>
        <v>0</v>
      </c>
      <c r="UWD160" s="358">
        <f t="shared" si="271"/>
        <v>0</v>
      </c>
      <c r="UWE160" s="358">
        <f t="shared" si="271"/>
        <v>0</v>
      </c>
      <c r="UWF160" s="358">
        <f t="shared" si="271"/>
        <v>0</v>
      </c>
      <c r="UWG160" s="358">
        <f t="shared" si="271"/>
        <v>0</v>
      </c>
      <c r="UWH160" s="358">
        <f t="shared" si="271"/>
        <v>0</v>
      </c>
      <c r="UWI160" s="358">
        <f t="shared" si="271"/>
        <v>0</v>
      </c>
      <c r="UWJ160" s="358">
        <f t="shared" si="271"/>
        <v>0</v>
      </c>
      <c r="UWK160" s="358">
        <f t="shared" si="271"/>
        <v>0</v>
      </c>
      <c r="UWL160" s="358">
        <f t="shared" si="271"/>
        <v>0</v>
      </c>
      <c r="UWM160" s="358">
        <f t="shared" si="271"/>
        <v>0</v>
      </c>
      <c r="UWN160" s="358">
        <f t="shared" si="271"/>
        <v>0</v>
      </c>
      <c r="UWO160" s="358">
        <f t="shared" si="271"/>
        <v>0</v>
      </c>
      <c r="UWP160" s="358">
        <f t="shared" si="271"/>
        <v>0</v>
      </c>
      <c r="UWQ160" s="358">
        <f t="shared" si="271"/>
        <v>0</v>
      </c>
      <c r="UWR160" s="358">
        <f t="shared" si="271"/>
        <v>0</v>
      </c>
      <c r="UWS160" s="358">
        <f t="shared" si="271"/>
        <v>0</v>
      </c>
      <c r="UWT160" s="358">
        <f t="shared" si="271"/>
        <v>0</v>
      </c>
      <c r="UWU160" s="358">
        <f t="shared" si="271"/>
        <v>0</v>
      </c>
      <c r="UWV160" s="358">
        <f t="shared" si="271"/>
        <v>0</v>
      </c>
      <c r="UWW160" s="358">
        <f t="shared" si="271"/>
        <v>0</v>
      </c>
      <c r="UWX160" s="358">
        <f t="shared" si="271"/>
        <v>0</v>
      </c>
      <c r="UWY160" s="358">
        <f t="shared" si="271"/>
        <v>0</v>
      </c>
      <c r="UWZ160" s="358">
        <f t="shared" si="271"/>
        <v>0</v>
      </c>
      <c r="UXA160" s="358">
        <f t="shared" si="271"/>
        <v>0</v>
      </c>
      <c r="UXB160" s="358">
        <f t="shared" si="271"/>
        <v>0</v>
      </c>
      <c r="UXC160" s="358">
        <f t="shared" si="271"/>
        <v>0</v>
      </c>
      <c r="UXD160" s="358">
        <f t="shared" si="271"/>
        <v>0</v>
      </c>
      <c r="UXE160" s="358">
        <f t="shared" si="271"/>
        <v>0</v>
      </c>
      <c r="UXF160" s="358">
        <f t="shared" si="271"/>
        <v>0</v>
      </c>
      <c r="UXG160" s="358">
        <f t="shared" si="271"/>
        <v>0</v>
      </c>
      <c r="UXH160" s="358">
        <f t="shared" si="271"/>
        <v>0</v>
      </c>
      <c r="UXI160" s="358">
        <f t="shared" si="271"/>
        <v>0</v>
      </c>
      <c r="UXJ160" s="358">
        <f t="shared" si="271"/>
        <v>0</v>
      </c>
      <c r="UXK160" s="358">
        <f t="shared" si="271"/>
        <v>0</v>
      </c>
      <c r="UXL160" s="358">
        <f t="shared" si="271"/>
        <v>0</v>
      </c>
      <c r="UXM160" s="358">
        <f t="shared" si="271"/>
        <v>0</v>
      </c>
      <c r="UXN160" s="358">
        <f t="shared" si="271"/>
        <v>0</v>
      </c>
      <c r="UXO160" s="358">
        <f t="shared" si="271"/>
        <v>0</v>
      </c>
      <c r="UXP160" s="358">
        <f t="shared" si="271"/>
        <v>0</v>
      </c>
      <c r="UXQ160" s="358">
        <f t="shared" si="271"/>
        <v>0</v>
      </c>
      <c r="UXR160" s="358">
        <f t="shared" si="271"/>
        <v>0</v>
      </c>
      <c r="UXS160" s="358">
        <f t="shared" si="271"/>
        <v>0</v>
      </c>
      <c r="UXT160" s="358">
        <f t="shared" si="271"/>
        <v>0</v>
      </c>
      <c r="UXU160" s="358">
        <f t="shared" si="271"/>
        <v>0</v>
      </c>
      <c r="UXV160" s="358">
        <f t="shared" si="271"/>
        <v>0</v>
      </c>
      <c r="UXW160" s="358">
        <f t="shared" si="271"/>
        <v>0</v>
      </c>
      <c r="UXX160" s="358">
        <f t="shared" si="271"/>
        <v>0</v>
      </c>
      <c r="UXY160" s="358">
        <f t="shared" si="271"/>
        <v>0</v>
      </c>
      <c r="UXZ160" s="358">
        <f t="shared" si="271"/>
        <v>0</v>
      </c>
      <c r="UYA160" s="358">
        <f t="shared" si="271"/>
        <v>0</v>
      </c>
      <c r="UYB160" s="358">
        <f t="shared" si="271"/>
        <v>0</v>
      </c>
      <c r="UYC160" s="358">
        <f t="shared" si="271"/>
        <v>0</v>
      </c>
      <c r="UYD160" s="358">
        <f t="shared" si="271"/>
        <v>0</v>
      </c>
      <c r="UYE160" s="358">
        <f t="shared" si="271"/>
        <v>0</v>
      </c>
      <c r="UYF160" s="358">
        <f t="shared" si="271"/>
        <v>0</v>
      </c>
      <c r="UYG160" s="358">
        <f t="shared" si="271"/>
        <v>0</v>
      </c>
      <c r="UYH160" s="358">
        <f t="shared" si="271"/>
        <v>0</v>
      </c>
      <c r="UYI160" s="358">
        <f t="shared" si="271"/>
        <v>0</v>
      </c>
      <c r="UYJ160" s="358">
        <f t="shared" si="271"/>
        <v>0</v>
      </c>
      <c r="UYK160" s="358">
        <f t="shared" si="271"/>
        <v>0</v>
      </c>
      <c r="UYL160" s="358">
        <f t="shared" ref="UYL160:VAW160" si="272">UYL145*$H$83</f>
        <v>0</v>
      </c>
      <c r="UYM160" s="358">
        <f t="shared" si="272"/>
        <v>0</v>
      </c>
      <c r="UYN160" s="358">
        <f t="shared" si="272"/>
        <v>0</v>
      </c>
      <c r="UYO160" s="358">
        <f t="shared" si="272"/>
        <v>0</v>
      </c>
      <c r="UYP160" s="358">
        <f t="shared" si="272"/>
        <v>0</v>
      </c>
      <c r="UYQ160" s="358">
        <f t="shared" si="272"/>
        <v>0</v>
      </c>
      <c r="UYR160" s="358">
        <f t="shared" si="272"/>
        <v>0</v>
      </c>
      <c r="UYS160" s="358">
        <f t="shared" si="272"/>
        <v>0</v>
      </c>
      <c r="UYT160" s="358">
        <f t="shared" si="272"/>
        <v>0</v>
      </c>
      <c r="UYU160" s="358">
        <f t="shared" si="272"/>
        <v>0</v>
      </c>
      <c r="UYV160" s="358">
        <f t="shared" si="272"/>
        <v>0</v>
      </c>
      <c r="UYW160" s="358">
        <f t="shared" si="272"/>
        <v>0</v>
      </c>
      <c r="UYX160" s="358">
        <f t="shared" si="272"/>
        <v>0</v>
      </c>
      <c r="UYY160" s="358">
        <f t="shared" si="272"/>
        <v>0</v>
      </c>
      <c r="UYZ160" s="358">
        <f t="shared" si="272"/>
        <v>0</v>
      </c>
      <c r="UZA160" s="358">
        <f t="shared" si="272"/>
        <v>0</v>
      </c>
      <c r="UZB160" s="358">
        <f t="shared" si="272"/>
        <v>0</v>
      </c>
      <c r="UZC160" s="358">
        <f t="shared" si="272"/>
        <v>0</v>
      </c>
      <c r="UZD160" s="358">
        <f t="shared" si="272"/>
        <v>0</v>
      </c>
      <c r="UZE160" s="358">
        <f t="shared" si="272"/>
        <v>0</v>
      </c>
      <c r="UZF160" s="358">
        <f t="shared" si="272"/>
        <v>0</v>
      </c>
      <c r="UZG160" s="358">
        <f t="shared" si="272"/>
        <v>0</v>
      </c>
      <c r="UZH160" s="358">
        <f t="shared" si="272"/>
        <v>0</v>
      </c>
      <c r="UZI160" s="358">
        <f t="shared" si="272"/>
        <v>0</v>
      </c>
      <c r="UZJ160" s="358">
        <f t="shared" si="272"/>
        <v>0</v>
      </c>
      <c r="UZK160" s="358">
        <f t="shared" si="272"/>
        <v>0</v>
      </c>
      <c r="UZL160" s="358">
        <f t="shared" si="272"/>
        <v>0</v>
      </c>
      <c r="UZM160" s="358">
        <f t="shared" si="272"/>
        <v>0</v>
      </c>
      <c r="UZN160" s="358">
        <f t="shared" si="272"/>
        <v>0</v>
      </c>
      <c r="UZO160" s="358">
        <f t="shared" si="272"/>
        <v>0</v>
      </c>
      <c r="UZP160" s="358">
        <f t="shared" si="272"/>
        <v>0</v>
      </c>
      <c r="UZQ160" s="358">
        <f t="shared" si="272"/>
        <v>0</v>
      </c>
      <c r="UZR160" s="358">
        <f t="shared" si="272"/>
        <v>0</v>
      </c>
      <c r="UZS160" s="358">
        <f t="shared" si="272"/>
        <v>0</v>
      </c>
      <c r="UZT160" s="358">
        <f t="shared" si="272"/>
        <v>0</v>
      </c>
      <c r="UZU160" s="358">
        <f t="shared" si="272"/>
        <v>0</v>
      </c>
      <c r="UZV160" s="358">
        <f t="shared" si="272"/>
        <v>0</v>
      </c>
      <c r="UZW160" s="358">
        <f t="shared" si="272"/>
        <v>0</v>
      </c>
      <c r="UZX160" s="358">
        <f t="shared" si="272"/>
        <v>0</v>
      </c>
      <c r="UZY160" s="358">
        <f t="shared" si="272"/>
        <v>0</v>
      </c>
      <c r="UZZ160" s="358">
        <f t="shared" si="272"/>
        <v>0</v>
      </c>
      <c r="VAA160" s="358">
        <f t="shared" si="272"/>
        <v>0</v>
      </c>
      <c r="VAB160" s="358">
        <f t="shared" si="272"/>
        <v>0</v>
      </c>
      <c r="VAC160" s="358">
        <f t="shared" si="272"/>
        <v>0</v>
      </c>
      <c r="VAD160" s="358">
        <f t="shared" si="272"/>
        <v>0</v>
      </c>
      <c r="VAE160" s="358">
        <f t="shared" si="272"/>
        <v>0</v>
      </c>
      <c r="VAF160" s="358">
        <f t="shared" si="272"/>
        <v>0</v>
      </c>
      <c r="VAG160" s="358">
        <f t="shared" si="272"/>
        <v>0</v>
      </c>
      <c r="VAH160" s="358">
        <f t="shared" si="272"/>
        <v>0</v>
      </c>
      <c r="VAI160" s="358">
        <f t="shared" si="272"/>
        <v>0</v>
      </c>
      <c r="VAJ160" s="358">
        <f t="shared" si="272"/>
        <v>0</v>
      </c>
      <c r="VAK160" s="358">
        <f t="shared" si="272"/>
        <v>0</v>
      </c>
      <c r="VAL160" s="358">
        <f t="shared" si="272"/>
        <v>0</v>
      </c>
      <c r="VAM160" s="358">
        <f t="shared" si="272"/>
        <v>0</v>
      </c>
      <c r="VAN160" s="358">
        <f t="shared" si="272"/>
        <v>0</v>
      </c>
      <c r="VAO160" s="358">
        <f t="shared" si="272"/>
        <v>0</v>
      </c>
      <c r="VAP160" s="358">
        <f t="shared" si="272"/>
        <v>0</v>
      </c>
      <c r="VAQ160" s="358">
        <f t="shared" si="272"/>
        <v>0</v>
      </c>
      <c r="VAR160" s="358">
        <f t="shared" si="272"/>
        <v>0</v>
      </c>
      <c r="VAS160" s="358">
        <f t="shared" si="272"/>
        <v>0</v>
      </c>
      <c r="VAT160" s="358">
        <f t="shared" si="272"/>
        <v>0</v>
      </c>
      <c r="VAU160" s="358">
        <f t="shared" si="272"/>
        <v>0</v>
      </c>
      <c r="VAV160" s="358">
        <f t="shared" si="272"/>
        <v>0</v>
      </c>
      <c r="VAW160" s="358">
        <f t="shared" si="272"/>
        <v>0</v>
      </c>
      <c r="VAX160" s="358">
        <f t="shared" ref="VAX160:VDI160" si="273">VAX145*$H$83</f>
        <v>0</v>
      </c>
      <c r="VAY160" s="358">
        <f t="shared" si="273"/>
        <v>0</v>
      </c>
      <c r="VAZ160" s="358">
        <f t="shared" si="273"/>
        <v>0</v>
      </c>
      <c r="VBA160" s="358">
        <f t="shared" si="273"/>
        <v>0</v>
      </c>
      <c r="VBB160" s="358">
        <f t="shared" si="273"/>
        <v>0</v>
      </c>
      <c r="VBC160" s="358">
        <f t="shared" si="273"/>
        <v>0</v>
      </c>
      <c r="VBD160" s="358">
        <f t="shared" si="273"/>
        <v>0</v>
      </c>
      <c r="VBE160" s="358">
        <f t="shared" si="273"/>
        <v>0</v>
      </c>
      <c r="VBF160" s="358">
        <f t="shared" si="273"/>
        <v>0</v>
      </c>
      <c r="VBG160" s="358">
        <f t="shared" si="273"/>
        <v>0</v>
      </c>
      <c r="VBH160" s="358">
        <f t="shared" si="273"/>
        <v>0</v>
      </c>
      <c r="VBI160" s="358">
        <f t="shared" si="273"/>
        <v>0</v>
      </c>
      <c r="VBJ160" s="358">
        <f t="shared" si="273"/>
        <v>0</v>
      </c>
      <c r="VBK160" s="358">
        <f t="shared" si="273"/>
        <v>0</v>
      </c>
      <c r="VBL160" s="358">
        <f t="shared" si="273"/>
        <v>0</v>
      </c>
      <c r="VBM160" s="358">
        <f t="shared" si="273"/>
        <v>0</v>
      </c>
      <c r="VBN160" s="358">
        <f t="shared" si="273"/>
        <v>0</v>
      </c>
      <c r="VBO160" s="358">
        <f t="shared" si="273"/>
        <v>0</v>
      </c>
      <c r="VBP160" s="358">
        <f t="shared" si="273"/>
        <v>0</v>
      </c>
      <c r="VBQ160" s="358">
        <f t="shared" si="273"/>
        <v>0</v>
      </c>
      <c r="VBR160" s="358">
        <f t="shared" si="273"/>
        <v>0</v>
      </c>
      <c r="VBS160" s="358">
        <f t="shared" si="273"/>
        <v>0</v>
      </c>
      <c r="VBT160" s="358">
        <f t="shared" si="273"/>
        <v>0</v>
      </c>
      <c r="VBU160" s="358">
        <f t="shared" si="273"/>
        <v>0</v>
      </c>
      <c r="VBV160" s="358">
        <f t="shared" si="273"/>
        <v>0</v>
      </c>
      <c r="VBW160" s="358">
        <f t="shared" si="273"/>
        <v>0</v>
      </c>
      <c r="VBX160" s="358">
        <f t="shared" si="273"/>
        <v>0</v>
      </c>
      <c r="VBY160" s="358">
        <f t="shared" si="273"/>
        <v>0</v>
      </c>
      <c r="VBZ160" s="358">
        <f t="shared" si="273"/>
        <v>0</v>
      </c>
      <c r="VCA160" s="358">
        <f t="shared" si="273"/>
        <v>0</v>
      </c>
      <c r="VCB160" s="358">
        <f t="shared" si="273"/>
        <v>0</v>
      </c>
      <c r="VCC160" s="358">
        <f t="shared" si="273"/>
        <v>0</v>
      </c>
      <c r="VCD160" s="358">
        <f t="shared" si="273"/>
        <v>0</v>
      </c>
      <c r="VCE160" s="358">
        <f t="shared" si="273"/>
        <v>0</v>
      </c>
      <c r="VCF160" s="358">
        <f t="shared" si="273"/>
        <v>0</v>
      </c>
      <c r="VCG160" s="358">
        <f t="shared" si="273"/>
        <v>0</v>
      </c>
      <c r="VCH160" s="358">
        <f t="shared" si="273"/>
        <v>0</v>
      </c>
      <c r="VCI160" s="358">
        <f t="shared" si="273"/>
        <v>0</v>
      </c>
      <c r="VCJ160" s="358">
        <f t="shared" si="273"/>
        <v>0</v>
      </c>
      <c r="VCK160" s="358">
        <f t="shared" si="273"/>
        <v>0</v>
      </c>
      <c r="VCL160" s="358">
        <f t="shared" si="273"/>
        <v>0</v>
      </c>
      <c r="VCM160" s="358">
        <f t="shared" si="273"/>
        <v>0</v>
      </c>
      <c r="VCN160" s="358">
        <f t="shared" si="273"/>
        <v>0</v>
      </c>
      <c r="VCO160" s="358">
        <f t="shared" si="273"/>
        <v>0</v>
      </c>
      <c r="VCP160" s="358">
        <f t="shared" si="273"/>
        <v>0</v>
      </c>
      <c r="VCQ160" s="358">
        <f t="shared" si="273"/>
        <v>0</v>
      </c>
      <c r="VCR160" s="358">
        <f t="shared" si="273"/>
        <v>0</v>
      </c>
      <c r="VCS160" s="358">
        <f t="shared" si="273"/>
        <v>0</v>
      </c>
      <c r="VCT160" s="358">
        <f t="shared" si="273"/>
        <v>0</v>
      </c>
      <c r="VCU160" s="358">
        <f t="shared" si="273"/>
        <v>0</v>
      </c>
      <c r="VCV160" s="358">
        <f t="shared" si="273"/>
        <v>0</v>
      </c>
      <c r="VCW160" s="358">
        <f t="shared" si="273"/>
        <v>0</v>
      </c>
      <c r="VCX160" s="358">
        <f t="shared" si="273"/>
        <v>0</v>
      </c>
      <c r="VCY160" s="358">
        <f t="shared" si="273"/>
        <v>0</v>
      </c>
      <c r="VCZ160" s="358">
        <f t="shared" si="273"/>
        <v>0</v>
      </c>
      <c r="VDA160" s="358">
        <f t="shared" si="273"/>
        <v>0</v>
      </c>
      <c r="VDB160" s="358">
        <f t="shared" si="273"/>
        <v>0</v>
      </c>
      <c r="VDC160" s="358">
        <f t="shared" si="273"/>
        <v>0</v>
      </c>
      <c r="VDD160" s="358">
        <f t="shared" si="273"/>
        <v>0</v>
      </c>
      <c r="VDE160" s="358">
        <f t="shared" si="273"/>
        <v>0</v>
      </c>
      <c r="VDF160" s="358">
        <f t="shared" si="273"/>
        <v>0</v>
      </c>
      <c r="VDG160" s="358">
        <f t="shared" si="273"/>
        <v>0</v>
      </c>
      <c r="VDH160" s="358">
        <f t="shared" si="273"/>
        <v>0</v>
      </c>
      <c r="VDI160" s="358">
        <f t="shared" si="273"/>
        <v>0</v>
      </c>
      <c r="VDJ160" s="358">
        <f t="shared" ref="VDJ160:VFU160" si="274">VDJ145*$H$83</f>
        <v>0</v>
      </c>
      <c r="VDK160" s="358">
        <f t="shared" si="274"/>
        <v>0</v>
      </c>
      <c r="VDL160" s="358">
        <f t="shared" si="274"/>
        <v>0</v>
      </c>
      <c r="VDM160" s="358">
        <f t="shared" si="274"/>
        <v>0</v>
      </c>
      <c r="VDN160" s="358">
        <f t="shared" si="274"/>
        <v>0</v>
      </c>
      <c r="VDO160" s="358">
        <f t="shared" si="274"/>
        <v>0</v>
      </c>
      <c r="VDP160" s="358">
        <f t="shared" si="274"/>
        <v>0</v>
      </c>
      <c r="VDQ160" s="358">
        <f t="shared" si="274"/>
        <v>0</v>
      </c>
      <c r="VDR160" s="358">
        <f t="shared" si="274"/>
        <v>0</v>
      </c>
      <c r="VDS160" s="358">
        <f t="shared" si="274"/>
        <v>0</v>
      </c>
      <c r="VDT160" s="358">
        <f t="shared" si="274"/>
        <v>0</v>
      </c>
      <c r="VDU160" s="358">
        <f t="shared" si="274"/>
        <v>0</v>
      </c>
      <c r="VDV160" s="358">
        <f t="shared" si="274"/>
        <v>0</v>
      </c>
      <c r="VDW160" s="358">
        <f t="shared" si="274"/>
        <v>0</v>
      </c>
      <c r="VDX160" s="358">
        <f t="shared" si="274"/>
        <v>0</v>
      </c>
      <c r="VDY160" s="358">
        <f t="shared" si="274"/>
        <v>0</v>
      </c>
      <c r="VDZ160" s="358">
        <f t="shared" si="274"/>
        <v>0</v>
      </c>
      <c r="VEA160" s="358">
        <f t="shared" si="274"/>
        <v>0</v>
      </c>
      <c r="VEB160" s="358">
        <f t="shared" si="274"/>
        <v>0</v>
      </c>
      <c r="VEC160" s="358">
        <f t="shared" si="274"/>
        <v>0</v>
      </c>
      <c r="VED160" s="358">
        <f t="shared" si="274"/>
        <v>0</v>
      </c>
      <c r="VEE160" s="358">
        <f t="shared" si="274"/>
        <v>0</v>
      </c>
      <c r="VEF160" s="358">
        <f t="shared" si="274"/>
        <v>0</v>
      </c>
      <c r="VEG160" s="358">
        <f t="shared" si="274"/>
        <v>0</v>
      </c>
      <c r="VEH160" s="358">
        <f t="shared" si="274"/>
        <v>0</v>
      </c>
      <c r="VEI160" s="358">
        <f t="shared" si="274"/>
        <v>0</v>
      </c>
      <c r="VEJ160" s="358">
        <f t="shared" si="274"/>
        <v>0</v>
      </c>
      <c r="VEK160" s="358">
        <f t="shared" si="274"/>
        <v>0</v>
      </c>
      <c r="VEL160" s="358">
        <f t="shared" si="274"/>
        <v>0</v>
      </c>
      <c r="VEM160" s="358">
        <f t="shared" si="274"/>
        <v>0</v>
      </c>
      <c r="VEN160" s="358">
        <f t="shared" si="274"/>
        <v>0</v>
      </c>
      <c r="VEO160" s="358">
        <f t="shared" si="274"/>
        <v>0</v>
      </c>
      <c r="VEP160" s="358">
        <f t="shared" si="274"/>
        <v>0</v>
      </c>
      <c r="VEQ160" s="358">
        <f t="shared" si="274"/>
        <v>0</v>
      </c>
      <c r="VER160" s="358">
        <f t="shared" si="274"/>
        <v>0</v>
      </c>
      <c r="VES160" s="358">
        <f t="shared" si="274"/>
        <v>0</v>
      </c>
      <c r="VET160" s="358">
        <f t="shared" si="274"/>
        <v>0</v>
      </c>
      <c r="VEU160" s="358">
        <f t="shared" si="274"/>
        <v>0</v>
      </c>
      <c r="VEV160" s="358">
        <f t="shared" si="274"/>
        <v>0</v>
      </c>
      <c r="VEW160" s="358">
        <f t="shared" si="274"/>
        <v>0</v>
      </c>
      <c r="VEX160" s="358">
        <f t="shared" si="274"/>
        <v>0</v>
      </c>
      <c r="VEY160" s="358">
        <f t="shared" si="274"/>
        <v>0</v>
      </c>
      <c r="VEZ160" s="358">
        <f t="shared" si="274"/>
        <v>0</v>
      </c>
      <c r="VFA160" s="358">
        <f t="shared" si="274"/>
        <v>0</v>
      </c>
      <c r="VFB160" s="358">
        <f t="shared" si="274"/>
        <v>0</v>
      </c>
      <c r="VFC160" s="358">
        <f t="shared" si="274"/>
        <v>0</v>
      </c>
      <c r="VFD160" s="358">
        <f t="shared" si="274"/>
        <v>0</v>
      </c>
      <c r="VFE160" s="358">
        <f t="shared" si="274"/>
        <v>0</v>
      </c>
      <c r="VFF160" s="358">
        <f t="shared" si="274"/>
        <v>0</v>
      </c>
      <c r="VFG160" s="358">
        <f t="shared" si="274"/>
        <v>0</v>
      </c>
      <c r="VFH160" s="358">
        <f t="shared" si="274"/>
        <v>0</v>
      </c>
      <c r="VFI160" s="358">
        <f t="shared" si="274"/>
        <v>0</v>
      </c>
      <c r="VFJ160" s="358">
        <f t="shared" si="274"/>
        <v>0</v>
      </c>
      <c r="VFK160" s="358">
        <f t="shared" si="274"/>
        <v>0</v>
      </c>
      <c r="VFL160" s="358">
        <f t="shared" si="274"/>
        <v>0</v>
      </c>
      <c r="VFM160" s="358">
        <f t="shared" si="274"/>
        <v>0</v>
      </c>
      <c r="VFN160" s="358">
        <f t="shared" si="274"/>
        <v>0</v>
      </c>
      <c r="VFO160" s="358">
        <f t="shared" si="274"/>
        <v>0</v>
      </c>
      <c r="VFP160" s="358">
        <f t="shared" si="274"/>
        <v>0</v>
      </c>
      <c r="VFQ160" s="358">
        <f t="shared" si="274"/>
        <v>0</v>
      </c>
      <c r="VFR160" s="358">
        <f t="shared" si="274"/>
        <v>0</v>
      </c>
      <c r="VFS160" s="358">
        <f t="shared" si="274"/>
        <v>0</v>
      </c>
      <c r="VFT160" s="358">
        <f t="shared" si="274"/>
        <v>0</v>
      </c>
      <c r="VFU160" s="358">
        <f t="shared" si="274"/>
        <v>0</v>
      </c>
      <c r="VFV160" s="358">
        <f t="shared" ref="VFV160:VIG160" si="275">VFV145*$H$83</f>
        <v>0</v>
      </c>
      <c r="VFW160" s="358">
        <f t="shared" si="275"/>
        <v>0</v>
      </c>
      <c r="VFX160" s="358">
        <f t="shared" si="275"/>
        <v>0</v>
      </c>
      <c r="VFY160" s="358">
        <f t="shared" si="275"/>
        <v>0</v>
      </c>
      <c r="VFZ160" s="358">
        <f t="shared" si="275"/>
        <v>0</v>
      </c>
      <c r="VGA160" s="358">
        <f t="shared" si="275"/>
        <v>0</v>
      </c>
      <c r="VGB160" s="358">
        <f t="shared" si="275"/>
        <v>0</v>
      </c>
      <c r="VGC160" s="358">
        <f t="shared" si="275"/>
        <v>0</v>
      </c>
      <c r="VGD160" s="358">
        <f t="shared" si="275"/>
        <v>0</v>
      </c>
      <c r="VGE160" s="358">
        <f t="shared" si="275"/>
        <v>0</v>
      </c>
      <c r="VGF160" s="358">
        <f t="shared" si="275"/>
        <v>0</v>
      </c>
      <c r="VGG160" s="358">
        <f t="shared" si="275"/>
        <v>0</v>
      </c>
      <c r="VGH160" s="358">
        <f t="shared" si="275"/>
        <v>0</v>
      </c>
      <c r="VGI160" s="358">
        <f t="shared" si="275"/>
        <v>0</v>
      </c>
      <c r="VGJ160" s="358">
        <f t="shared" si="275"/>
        <v>0</v>
      </c>
      <c r="VGK160" s="358">
        <f t="shared" si="275"/>
        <v>0</v>
      </c>
      <c r="VGL160" s="358">
        <f t="shared" si="275"/>
        <v>0</v>
      </c>
      <c r="VGM160" s="358">
        <f t="shared" si="275"/>
        <v>0</v>
      </c>
      <c r="VGN160" s="358">
        <f t="shared" si="275"/>
        <v>0</v>
      </c>
      <c r="VGO160" s="358">
        <f t="shared" si="275"/>
        <v>0</v>
      </c>
      <c r="VGP160" s="358">
        <f t="shared" si="275"/>
        <v>0</v>
      </c>
      <c r="VGQ160" s="358">
        <f t="shared" si="275"/>
        <v>0</v>
      </c>
      <c r="VGR160" s="358">
        <f t="shared" si="275"/>
        <v>0</v>
      </c>
      <c r="VGS160" s="358">
        <f t="shared" si="275"/>
        <v>0</v>
      </c>
      <c r="VGT160" s="358">
        <f t="shared" si="275"/>
        <v>0</v>
      </c>
      <c r="VGU160" s="358">
        <f t="shared" si="275"/>
        <v>0</v>
      </c>
      <c r="VGV160" s="358">
        <f t="shared" si="275"/>
        <v>0</v>
      </c>
      <c r="VGW160" s="358">
        <f t="shared" si="275"/>
        <v>0</v>
      </c>
      <c r="VGX160" s="358">
        <f t="shared" si="275"/>
        <v>0</v>
      </c>
      <c r="VGY160" s="358">
        <f t="shared" si="275"/>
        <v>0</v>
      </c>
      <c r="VGZ160" s="358">
        <f t="shared" si="275"/>
        <v>0</v>
      </c>
      <c r="VHA160" s="358">
        <f t="shared" si="275"/>
        <v>0</v>
      </c>
      <c r="VHB160" s="358">
        <f t="shared" si="275"/>
        <v>0</v>
      </c>
      <c r="VHC160" s="358">
        <f t="shared" si="275"/>
        <v>0</v>
      </c>
      <c r="VHD160" s="358">
        <f t="shared" si="275"/>
        <v>0</v>
      </c>
      <c r="VHE160" s="358">
        <f t="shared" si="275"/>
        <v>0</v>
      </c>
      <c r="VHF160" s="358">
        <f t="shared" si="275"/>
        <v>0</v>
      </c>
      <c r="VHG160" s="358">
        <f t="shared" si="275"/>
        <v>0</v>
      </c>
      <c r="VHH160" s="358">
        <f t="shared" si="275"/>
        <v>0</v>
      </c>
      <c r="VHI160" s="358">
        <f t="shared" si="275"/>
        <v>0</v>
      </c>
      <c r="VHJ160" s="358">
        <f t="shared" si="275"/>
        <v>0</v>
      </c>
      <c r="VHK160" s="358">
        <f t="shared" si="275"/>
        <v>0</v>
      </c>
      <c r="VHL160" s="358">
        <f t="shared" si="275"/>
        <v>0</v>
      </c>
      <c r="VHM160" s="358">
        <f t="shared" si="275"/>
        <v>0</v>
      </c>
      <c r="VHN160" s="358">
        <f t="shared" si="275"/>
        <v>0</v>
      </c>
      <c r="VHO160" s="358">
        <f t="shared" si="275"/>
        <v>0</v>
      </c>
      <c r="VHP160" s="358">
        <f t="shared" si="275"/>
        <v>0</v>
      </c>
      <c r="VHQ160" s="358">
        <f t="shared" si="275"/>
        <v>0</v>
      </c>
      <c r="VHR160" s="358">
        <f t="shared" si="275"/>
        <v>0</v>
      </c>
      <c r="VHS160" s="358">
        <f t="shared" si="275"/>
        <v>0</v>
      </c>
      <c r="VHT160" s="358">
        <f t="shared" si="275"/>
        <v>0</v>
      </c>
      <c r="VHU160" s="358">
        <f t="shared" si="275"/>
        <v>0</v>
      </c>
      <c r="VHV160" s="358">
        <f t="shared" si="275"/>
        <v>0</v>
      </c>
      <c r="VHW160" s="358">
        <f t="shared" si="275"/>
        <v>0</v>
      </c>
      <c r="VHX160" s="358">
        <f t="shared" si="275"/>
        <v>0</v>
      </c>
      <c r="VHY160" s="358">
        <f t="shared" si="275"/>
        <v>0</v>
      </c>
      <c r="VHZ160" s="358">
        <f t="shared" si="275"/>
        <v>0</v>
      </c>
      <c r="VIA160" s="358">
        <f t="shared" si="275"/>
        <v>0</v>
      </c>
      <c r="VIB160" s="358">
        <f t="shared" si="275"/>
        <v>0</v>
      </c>
      <c r="VIC160" s="358">
        <f t="shared" si="275"/>
        <v>0</v>
      </c>
      <c r="VID160" s="358">
        <f t="shared" si="275"/>
        <v>0</v>
      </c>
      <c r="VIE160" s="358">
        <f t="shared" si="275"/>
        <v>0</v>
      </c>
      <c r="VIF160" s="358">
        <f t="shared" si="275"/>
        <v>0</v>
      </c>
      <c r="VIG160" s="358">
        <f t="shared" si="275"/>
        <v>0</v>
      </c>
      <c r="VIH160" s="358">
        <f t="shared" ref="VIH160:VKS160" si="276">VIH145*$H$83</f>
        <v>0</v>
      </c>
      <c r="VII160" s="358">
        <f t="shared" si="276"/>
        <v>0</v>
      </c>
      <c r="VIJ160" s="358">
        <f t="shared" si="276"/>
        <v>0</v>
      </c>
      <c r="VIK160" s="358">
        <f t="shared" si="276"/>
        <v>0</v>
      </c>
      <c r="VIL160" s="358">
        <f t="shared" si="276"/>
        <v>0</v>
      </c>
      <c r="VIM160" s="358">
        <f t="shared" si="276"/>
        <v>0</v>
      </c>
      <c r="VIN160" s="358">
        <f t="shared" si="276"/>
        <v>0</v>
      </c>
      <c r="VIO160" s="358">
        <f t="shared" si="276"/>
        <v>0</v>
      </c>
      <c r="VIP160" s="358">
        <f t="shared" si="276"/>
        <v>0</v>
      </c>
      <c r="VIQ160" s="358">
        <f t="shared" si="276"/>
        <v>0</v>
      </c>
      <c r="VIR160" s="358">
        <f t="shared" si="276"/>
        <v>0</v>
      </c>
      <c r="VIS160" s="358">
        <f t="shared" si="276"/>
        <v>0</v>
      </c>
      <c r="VIT160" s="358">
        <f t="shared" si="276"/>
        <v>0</v>
      </c>
      <c r="VIU160" s="358">
        <f t="shared" si="276"/>
        <v>0</v>
      </c>
      <c r="VIV160" s="358">
        <f t="shared" si="276"/>
        <v>0</v>
      </c>
      <c r="VIW160" s="358">
        <f t="shared" si="276"/>
        <v>0</v>
      </c>
      <c r="VIX160" s="358">
        <f t="shared" si="276"/>
        <v>0</v>
      </c>
      <c r="VIY160" s="358">
        <f t="shared" si="276"/>
        <v>0</v>
      </c>
      <c r="VIZ160" s="358">
        <f t="shared" si="276"/>
        <v>0</v>
      </c>
      <c r="VJA160" s="358">
        <f t="shared" si="276"/>
        <v>0</v>
      </c>
      <c r="VJB160" s="358">
        <f t="shared" si="276"/>
        <v>0</v>
      </c>
      <c r="VJC160" s="358">
        <f t="shared" si="276"/>
        <v>0</v>
      </c>
      <c r="VJD160" s="358">
        <f t="shared" si="276"/>
        <v>0</v>
      </c>
      <c r="VJE160" s="358">
        <f t="shared" si="276"/>
        <v>0</v>
      </c>
      <c r="VJF160" s="358">
        <f t="shared" si="276"/>
        <v>0</v>
      </c>
      <c r="VJG160" s="358">
        <f t="shared" si="276"/>
        <v>0</v>
      </c>
      <c r="VJH160" s="358">
        <f t="shared" si="276"/>
        <v>0</v>
      </c>
      <c r="VJI160" s="358">
        <f t="shared" si="276"/>
        <v>0</v>
      </c>
      <c r="VJJ160" s="358">
        <f t="shared" si="276"/>
        <v>0</v>
      </c>
      <c r="VJK160" s="358">
        <f t="shared" si="276"/>
        <v>0</v>
      </c>
      <c r="VJL160" s="358">
        <f t="shared" si="276"/>
        <v>0</v>
      </c>
      <c r="VJM160" s="358">
        <f t="shared" si="276"/>
        <v>0</v>
      </c>
      <c r="VJN160" s="358">
        <f t="shared" si="276"/>
        <v>0</v>
      </c>
      <c r="VJO160" s="358">
        <f t="shared" si="276"/>
        <v>0</v>
      </c>
      <c r="VJP160" s="358">
        <f t="shared" si="276"/>
        <v>0</v>
      </c>
      <c r="VJQ160" s="358">
        <f t="shared" si="276"/>
        <v>0</v>
      </c>
      <c r="VJR160" s="358">
        <f t="shared" si="276"/>
        <v>0</v>
      </c>
      <c r="VJS160" s="358">
        <f t="shared" si="276"/>
        <v>0</v>
      </c>
      <c r="VJT160" s="358">
        <f t="shared" si="276"/>
        <v>0</v>
      </c>
      <c r="VJU160" s="358">
        <f t="shared" si="276"/>
        <v>0</v>
      </c>
      <c r="VJV160" s="358">
        <f t="shared" si="276"/>
        <v>0</v>
      </c>
      <c r="VJW160" s="358">
        <f t="shared" si="276"/>
        <v>0</v>
      </c>
      <c r="VJX160" s="358">
        <f t="shared" si="276"/>
        <v>0</v>
      </c>
      <c r="VJY160" s="358">
        <f t="shared" si="276"/>
        <v>0</v>
      </c>
      <c r="VJZ160" s="358">
        <f t="shared" si="276"/>
        <v>0</v>
      </c>
      <c r="VKA160" s="358">
        <f t="shared" si="276"/>
        <v>0</v>
      </c>
      <c r="VKB160" s="358">
        <f t="shared" si="276"/>
        <v>0</v>
      </c>
      <c r="VKC160" s="358">
        <f t="shared" si="276"/>
        <v>0</v>
      </c>
      <c r="VKD160" s="358">
        <f t="shared" si="276"/>
        <v>0</v>
      </c>
      <c r="VKE160" s="358">
        <f t="shared" si="276"/>
        <v>0</v>
      </c>
      <c r="VKF160" s="358">
        <f t="shared" si="276"/>
        <v>0</v>
      </c>
      <c r="VKG160" s="358">
        <f t="shared" si="276"/>
        <v>0</v>
      </c>
      <c r="VKH160" s="358">
        <f t="shared" si="276"/>
        <v>0</v>
      </c>
      <c r="VKI160" s="358">
        <f t="shared" si="276"/>
        <v>0</v>
      </c>
      <c r="VKJ160" s="358">
        <f t="shared" si="276"/>
        <v>0</v>
      </c>
      <c r="VKK160" s="358">
        <f t="shared" si="276"/>
        <v>0</v>
      </c>
      <c r="VKL160" s="358">
        <f t="shared" si="276"/>
        <v>0</v>
      </c>
      <c r="VKM160" s="358">
        <f t="shared" si="276"/>
        <v>0</v>
      </c>
      <c r="VKN160" s="358">
        <f t="shared" si="276"/>
        <v>0</v>
      </c>
      <c r="VKO160" s="358">
        <f t="shared" si="276"/>
        <v>0</v>
      </c>
      <c r="VKP160" s="358">
        <f t="shared" si="276"/>
        <v>0</v>
      </c>
      <c r="VKQ160" s="358">
        <f t="shared" si="276"/>
        <v>0</v>
      </c>
      <c r="VKR160" s="358">
        <f t="shared" si="276"/>
        <v>0</v>
      </c>
      <c r="VKS160" s="358">
        <f t="shared" si="276"/>
        <v>0</v>
      </c>
      <c r="VKT160" s="358">
        <f t="shared" ref="VKT160:VNE160" si="277">VKT145*$H$83</f>
        <v>0</v>
      </c>
      <c r="VKU160" s="358">
        <f t="shared" si="277"/>
        <v>0</v>
      </c>
      <c r="VKV160" s="358">
        <f t="shared" si="277"/>
        <v>0</v>
      </c>
      <c r="VKW160" s="358">
        <f t="shared" si="277"/>
        <v>0</v>
      </c>
      <c r="VKX160" s="358">
        <f t="shared" si="277"/>
        <v>0</v>
      </c>
      <c r="VKY160" s="358">
        <f t="shared" si="277"/>
        <v>0</v>
      </c>
      <c r="VKZ160" s="358">
        <f t="shared" si="277"/>
        <v>0</v>
      </c>
      <c r="VLA160" s="358">
        <f t="shared" si="277"/>
        <v>0</v>
      </c>
      <c r="VLB160" s="358">
        <f t="shared" si="277"/>
        <v>0</v>
      </c>
      <c r="VLC160" s="358">
        <f t="shared" si="277"/>
        <v>0</v>
      </c>
      <c r="VLD160" s="358">
        <f t="shared" si="277"/>
        <v>0</v>
      </c>
      <c r="VLE160" s="358">
        <f t="shared" si="277"/>
        <v>0</v>
      </c>
      <c r="VLF160" s="358">
        <f t="shared" si="277"/>
        <v>0</v>
      </c>
      <c r="VLG160" s="358">
        <f t="shared" si="277"/>
        <v>0</v>
      </c>
      <c r="VLH160" s="358">
        <f t="shared" si="277"/>
        <v>0</v>
      </c>
      <c r="VLI160" s="358">
        <f t="shared" si="277"/>
        <v>0</v>
      </c>
      <c r="VLJ160" s="358">
        <f t="shared" si="277"/>
        <v>0</v>
      </c>
      <c r="VLK160" s="358">
        <f t="shared" si="277"/>
        <v>0</v>
      </c>
      <c r="VLL160" s="358">
        <f t="shared" si="277"/>
        <v>0</v>
      </c>
      <c r="VLM160" s="358">
        <f t="shared" si="277"/>
        <v>0</v>
      </c>
      <c r="VLN160" s="358">
        <f t="shared" si="277"/>
        <v>0</v>
      </c>
      <c r="VLO160" s="358">
        <f t="shared" si="277"/>
        <v>0</v>
      </c>
      <c r="VLP160" s="358">
        <f t="shared" si="277"/>
        <v>0</v>
      </c>
      <c r="VLQ160" s="358">
        <f t="shared" si="277"/>
        <v>0</v>
      </c>
      <c r="VLR160" s="358">
        <f t="shared" si="277"/>
        <v>0</v>
      </c>
      <c r="VLS160" s="358">
        <f t="shared" si="277"/>
        <v>0</v>
      </c>
      <c r="VLT160" s="358">
        <f t="shared" si="277"/>
        <v>0</v>
      </c>
      <c r="VLU160" s="358">
        <f t="shared" si="277"/>
        <v>0</v>
      </c>
      <c r="VLV160" s="358">
        <f t="shared" si="277"/>
        <v>0</v>
      </c>
      <c r="VLW160" s="358">
        <f t="shared" si="277"/>
        <v>0</v>
      </c>
      <c r="VLX160" s="358">
        <f t="shared" si="277"/>
        <v>0</v>
      </c>
      <c r="VLY160" s="358">
        <f t="shared" si="277"/>
        <v>0</v>
      </c>
      <c r="VLZ160" s="358">
        <f t="shared" si="277"/>
        <v>0</v>
      </c>
      <c r="VMA160" s="358">
        <f t="shared" si="277"/>
        <v>0</v>
      </c>
      <c r="VMB160" s="358">
        <f t="shared" si="277"/>
        <v>0</v>
      </c>
      <c r="VMC160" s="358">
        <f t="shared" si="277"/>
        <v>0</v>
      </c>
      <c r="VMD160" s="358">
        <f t="shared" si="277"/>
        <v>0</v>
      </c>
      <c r="VME160" s="358">
        <f t="shared" si="277"/>
        <v>0</v>
      </c>
      <c r="VMF160" s="358">
        <f t="shared" si="277"/>
        <v>0</v>
      </c>
      <c r="VMG160" s="358">
        <f t="shared" si="277"/>
        <v>0</v>
      </c>
      <c r="VMH160" s="358">
        <f t="shared" si="277"/>
        <v>0</v>
      </c>
      <c r="VMI160" s="358">
        <f t="shared" si="277"/>
        <v>0</v>
      </c>
      <c r="VMJ160" s="358">
        <f t="shared" si="277"/>
        <v>0</v>
      </c>
      <c r="VMK160" s="358">
        <f t="shared" si="277"/>
        <v>0</v>
      </c>
      <c r="VML160" s="358">
        <f t="shared" si="277"/>
        <v>0</v>
      </c>
      <c r="VMM160" s="358">
        <f t="shared" si="277"/>
        <v>0</v>
      </c>
      <c r="VMN160" s="358">
        <f t="shared" si="277"/>
        <v>0</v>
      </c>
      <c r="VMO160" s="358">
        <f t="shared" si="277"/>
        <v>0</v>
      </c>
      <c r="VMP160" s="358">
        <f t="shared" si="277"/>
        <v>0</v>
      </c>
      <c r="VMQ160" s="358">
        <f t="shared" si="277"/>
        <v>0</v>
      </c>
      <c r="VMR160" s="358">
        <f t="shared" si="277"/>
        <v>0</v>
      </c>
      <c r="VMS160" s="358">
        <f t="shared" si="277"/>
        <v>0</v>
      </c>
      <c r="VMT160" s="358">
        <f t="shared" si="277"/>
        <v>0</v>
      </c>
      <c r="VMU160" s="358">
        <f t="shared" si="277"/>
        <v>0</v>
      </c>
      <c r="VMV160" s="358">
        <f t="shared" si="277"/>
        <v>0</v>
      </c>
      <c r="VMW160" s="358">
        <f t="shared" si="277"/>
        <v>0</v>
      </c>
      <c r="VMX160" s="358">
        <f t="shared" si="277"/>
        <v>0</v>
      </c>
      <c r="VMY160" s="358">
        <f t="shared" si="277"/>
        <v>0</v>
      </c>
      <c r="VMZ160" s="358">
        <f t="shared" si="277"/>
        <v>0</v>
      </c>
      <c r="VNA160" s="358">
        <f t="shared" si="277"/>
        <v>0</v>
      </c>
      <c r="VNB160" s="358">
        <f t="shared" si="277"/>
        <v>0</v>
      </c>
      <c r="VNC160" s="358">
        <f t="shared" si="277"/>
        <v>0</v>
      </c>
      <c r="VND160" s="358">
        <f t="shared" si="277"/>
        <v>0</v>
      </c>
      <c r="VNE160" s="358">
        <f t="shared" si="277"/>
        <v>0</v>
      </c>
      <c r="VNF160" s="358">
        <f t="shared" ref="VNF160:VPQ160" si="278">VNF145*$H$83</f>
        <v>0</v>
      </c>
      <c r="VNG160" s="358">
        <f t="shared" si="278"/>
        <v>0</v>
      </c>
      <c r="VNH160" s="358">
        <f t="shared" si="278"/>
        <v>0</v>
      </c>
      <c r="VNI160" s="358">
        <f t="shared" si="278"/>
        <v>0</v>
      </c>
      <c r="VNJ160" s="358">
        <f t="shared" si="278"/>
        <v>0</v>
      </c>
      <c r="VNK160" s="358">
        <f t="shared" si="278"/>
        <v>0</v>
      </c>
      <c r="VNL160" s="358">
        <f t="shared" si="278"/>
        <v>0</v>
      </c>
      <c r="VNM160" s="358">
        <f t="shared" si="278"/>
        <v>0</v>
      </c>
      <c r="VNN160" s="358">
        <f t="shared" si="278"/>
        <v>0</v>
      </c>
      <c r="VNO160" s="358">
        <f t="shared" si="278"/>
        <v>0</v>
      </c>
      <c r="VNP160" s="358">
        <f t="shared" si="278"/>
        <v>0</v>
      </c>
      <c r="VNQ160" s="358">
        <f t="shared" si="278"/>
        <v>0</v>
      </c>
      <c r="VNR160" s="358">
        <f t="shared" si="278"/>
        <v>0</v>
      </c>
      <c r="VNS160" s="358">
        <f t="shared" si="278"/>
        <v>0</v>
      </c>
      <c r="VNT160" s="358">
        <f t="shared" si="278"/>
        <v>0</v>
      </c>
      <c r="VNU160" s="358">
        <f t="shared" si="278"/>
        <v>0</v>
      </c>
      <c r="VNV160" s="358">
        <f t="shared" si="278"/>
        <v>0</v>
      </c>
      <c r="VNW160" s="358">
        <f t="shared" si="278"/>
        <v>0</v>
      </c>
      <c r="VNX160" s="358">
        <f t="shared" si="278"/>
        <v>0</v>
      </c>
      <c r="VNY160" s="358">
        <f t="shared" si="278"/>
        <v>0</v>
      </c>
      <c r="VNZ160" s="358">
        <f t="shared" si="278"/>
        <v>0</v>
      </c>
      <c r="VOA160" s="358">
        <f t="shared" si="278"/>
        <v>0</v>
      </c>
      <c r="VOB160" s="358">
        <f t="shared" si="278"/>
        <v>0</v>
      </c>
      <c r="VOC160" s="358">
        <f t="shared" si="278"/>
        <v>0</v>
      </c>
      <c r="VOD160" s="358">
        <f t="shared" si="278"/>
        <v>0</v>
      </c>
      <c r="VOE160" s="358">
        <f t="shared" si="278"/>
        <v>0</v>
      </c>
      <c r="VOF160" s="358">
        <f t="shared" si="278"/>
        <v>0</v>
      </c>
      <c r="VOG160" s="358">
        <f t="shared" si="278"/>
        <v>0</v>
      </c>
      <c r="VOH160" s="358">
        <f t="shared" si="278"/>
        <v>0</v>
      </c>
      <c r="VOI160" s="358">
        <f t="shared" si="278"/>
        <v>0</v>
      </c>
      <c r="VOJ160" s="358">
        <f t="shared" si="278"/>
        <v>0</v>
      </c>
      <c r="VOK160" s="358">
        <f t="shared" si="278"/>
        <v>0</v>
      </c>
      <c r="VOL160" s="358">
        <f t="shared" si="278"/>
        <v>0</v>
      </c>
      <c r="VOM160" s="358">
        <f t="shared" si="278"/>
        <v>0</v>
      </c>
      <c r="VON160" s="358">
        <f t="shared" si="278"/>
        <v>0</v>
      </c>
      <c r="VOO160" s="358">
        <f t="shared" si="278"/>
        <v>0</v>
      </c>
      <c r="VOP160" s="358">
        <f t="shared" si="278"/>
        <v>0</v>
      </c>
      <c r="VOQ160" s="358">
        <f t="shared" si="278"/>
        <v>0</v>
      </c>
      <c r="VOR160" s="358">
        <f t="shared" si="278"/>
        <v>0</v>
      </c>
      <c r="VOS160" s="358">
        <f t="shared" si="278"/>
        <v>0</v>
      </c>
      <c r="VOT160" s="358">
        <f t="shared" si="278"/>
        <v>0</v>
      </c>
      <c r="VOU160" s="358">
        <f t="shared" si="278"/>
        <v>0</v>
      </c>
      <c r="VOV160" s="358">
        <f t="shared" si="278"/>
        <v>0</v>
      </c>
      <c r="VOW160" s="358">
        <f t="shared" si="278"/>
        <v>0</v>
      </c>
      <c r="VOX160" s="358">
        <f t="shared" si="278"/>
        <v>0</v>
      </c>
      <c r="VOY160" s="358">
        <f t="shared" si="278"/>
        <v>0</v>
      </c>
      <c r="VOZ160" s="358">
        <f t="shared" si="278"/>
        <v>0</v>
      </c>
      <c r="VPA160" s="358">
        <f t="shared" si="278"/>
        <v>0</v>
      </c>
      <c r="VPB160" s="358">
        <f t="shared" si="278"/>
        <v>0</v>
      </c>
      <c r="VPC160" s="358">
        <f t="shared" si="278"/>
        <v>0</v>
      </c>
      <c r="VPD160" s="358">
        <f t="shared" si="278"/>
        <v>0</v>
      </c>
      <c r="VPE160" s="358">
        <f t="shared" si="278"/>
        <v>0</v>
      </c>
      <c r="VPF160" s="358">
        <f t="shared" si="278"/>
        <v>0</v>
      </c>
      <c r="VPG160" s="358">
        <f t="shared" si="278"/>
        <v>0</v>
      </c>
      <c r="VPH160" s="358">
        <f t="shared" si="278"/>
        <v>0</v>
      </c>
      <c r="VPI160" s="358">
        <f t="shared" si="278"/>
        <v>0</v>
      </c>
      <c r="VPJ160" s="358">
        <f t="shared" si="278"/>
        <v>0</v>
      </c>
      <c r="VPK160" s="358">
        <f t="shared" si="278"/>
        <v>0</v>
      </c>
      <c r="VPL160" s="358">
        <f t="shared" si="278"/>
        <v>0</v>
      </c>
      <c r="VPM160" s="358">
        <f t="shared" si="278"/>
        <v>0</v>
      </c>
      <c r="VPN160" s="358">
        <f t="shared" si="278"/>
        <v>0</v>
      </c>
      <c r="VPO160" s="358">
        <f t="shared" si="278"/>
        <v>0</v>
      </c>
      <c r="VPP160" s="358">
        <f t="shared" si="278"/>
        <v>0</v>
      </c>
      <c r="VPQ160" s="358">
        <f t="shared" si="278"/>
        <v>0</v>
      </c>
      <c r="VPR160" s="358">
        <f t="shared" ref="VPR160:VSC160" si="279">VPR145*$H$83</f>
        <v>0</v>
      </c>
      <c r="VPS160" s="358">
        <f t="shared" si="279"/>
        <v>0</v>
      </c>
      <c r="VPT160" s="358">
        <f t="shared" si="279"/>
        <v>0</v>
      </c>
      <c r="VPU160" s="358">
        <f t="shared" si="279"/>
        <v>0</v>
      </c>
      <c r="VPV160" s="358">
        <f t="shared" si="279"/>
        <v>0</v>
      </c>
      <c r="VPW160" s="358">
        <f t="shared" si="279"/>
        <v>0</v>
      </c>
      <c r="VPX160" s="358">
        <f t="shared" si="279"/>
        <v>0</v>
      </c>
      <c r="VPY160" s="358">
        <f t="shared" si="279"/>
        <v>0</v>
      </c>
      <c r="VPZ160" s="358">
        <f t="shared" si="279"/>
        <v>0</v>
      </c>
      <c r="VQA160" s="358">
        <f t="shared" si="279"/>
        <v>0</v>
      </c>
      <c r="VQB160" s="358">
        <f t="shared" si="279"/>
        <v>0</v>
      </c>
      <c r="VQC160" s="358">
        <f t="shared" si="279"/>
        <v>0</v>
      </c>
      <c r="VQD160" s="358">
        <f t="shared" si="279"/>
        <v>0</v>
      </c>
      <c r="VQE160" s="358">
        <f t="shared" si="279"/>
        <v>0</v>
      </c>
      <c r="VQF160" s="358">
        <f t="shared" si="279"/>
        <v>0</v>
      </c>
      <c r="VQG160" s="358">
        <f t="shared" si="279"/>
        <v>0</v>
      </c>
      <c r="VQH160" s="358">
        <f t="shared" si="279"/>
        <v>0</v>
      </c>
      <c r="VQI160" s="358">
        <f t="shared" si="279"/>
        <v>0</v>
      </c>
      <c r="VQJ160" s="358">
        <f t="shared" si="279"/>
        <v>0</v>
      </c>
      <c r="VQK160" s="358">
        <f t="shared" si="279"/>
        <v>0</v>
      </c>
      <c r="VQL160" s="358">
        <f t="shared" si="279"/>
        <v>0</v>
      </c>
      <c r="VQM160" s="358">
        <f t="shared" si="279"/>
        <v>0</v>
      </c>
      <c r="VQN160" s="358">
        <f t="shared" si="279"/>
        <v>0</v>
      </c>
      <c r="VQO160" s="358">
        <f t="shared" si="279"/>
        <v>0</v>
      </c>
      <c r="VQP160" s="358">
        <f t="shared" si="279"/>
        <v>0</v>
      </c>
      <c r="VQQ160" s="358">
        <f t="shared" si="279"/>
        <v>0</v>
      </c>
      <c r="VQR160" s="358">
        <f t="shared" si="279"/>
        <v>0</v>
      </c>
      <c r="VQS160" s="358">
        <f t="shared" si="279"/>
        <v>0</v>
      </c>
      <c r="VQT160" s="358">
        <f t="shared" si="279"/>
        <v>0</v>
      </c>
      <c r="VQU160" s="358">
        <f t="shared" si="279"/>
        <v>0</v>
      </c>
      <c r="VQV160" s="358">
        <f t="shared" si="279"/>
        <v>0</v>
      </c>
      <c r="VQW160" s="358">
        <f t="shared" si="279"/>
        <v>0</v>
      </c>
      <c r="VQX160" s="358">
        <f t="shared" si="279"/>
        <v>0</v>
      </c>
      <c r="VQY160" s="358">
        <f t="shared" si="279"/>
        <v>0</v>
      </c>
      <c r="VQZ160" s="358">
        <f t="shared" si="279"/>
        <v>0</v>
      </c>
      <c r="VRA160" s="358">
        <f t="shared" si="279"/>
        <v>0</v>
      </c>
      <c r="VRB160" s="358">
        <f t="shared" si="279"/>
        <v>0</v>
      </c>
      <c r="VRC160" s="358">
        <f t="shared" si="279"/>
        <v>0</v>
      </c>
      <c r="VRD160" s="358">
        <f t="shared" si="279"/>
        <v>0</v>
      </c>
      <c r="VRE160" s="358">
        <f t="shared" si="279"/>
        <v>0</v>
      </c>
      <c r="VRF160" s="358">
        <f t="shared" si="279"/>
        <v>0</v>
      </c>
      <c r="VRG160" s="358">
        <f t="shared" si="279"/>
        <v>0</v>
      </c>
      <c r="VRH160" s="358">
        <f t="shared" si="279"/>
        <v>0</v>
      </c>
      <c r="VRI160" s="358">
        <f t="shared" si="279"/>
        <v>0</v>
      </c>
      <c r="VRJ160" s="358">
        <f t="shared" si="279"/>
        <v>0</v>
      </c>
      <c r="VRK160" s="358">
        <f t="shared" si="279"/>
        <v>0</v>
      </c>
      <c r="VRL160" s="358">
        <f t="shared" si="279"/>
        <v>0</v>
      </c>
      <c r="VRM160" s="358">
        <f t="shared" si="279"/>
        <v>0</v>
      </c>
      <c r="VRN160" s="358">
        <f t="shared" si="279"/>
        <v>0</v>
      </c>
      <c r="VRO160" s="358">
        <f t="shared" si="279"/>
        <v>0</v>
      </c>
      <c r="VRP160" s="358">
        <f t="shared" si="279"/>
        <v>0</v>
      </c>
      <c r="VRQ160" s="358">
        <f t="shared" si="279"/>
        <v>0</v>
      </c>
      <c r="VRR160" s="358">
        <f t="shared" si="279"/>
        <v>0</v>
      </c>
      <c r="VRS160" s="358">
        <f t="shared" si="279"/>
        <v>0</v>
      </c>
      <c r="VRT160" s="358">
        <f t="shared" si="279"/>
        <v>0</v>
      </c>
      <c r="VRU160" s="358">
        <f t="shared" si="279"/>
        <v>0</v>
      </c>
      <c r="VRV160" s="358">
        <f t="shared" si="279"/>
        <v>0</v>
      </c>
      <c r="VRW160" s="358">
        <f t="shared" si="279"/>
        <v>0</v>
      </c>
      <c r="VRX160" s="358">
        <f t="shared" si="279"/>
        <v>0</v>
      </c>
      <c r="VRY160" s="358">
        <f t="shared" si="279"/>
        <v>0</v>
      </c>
      <c r="VRZ160" s="358">
        <f t="shared" si="279"/>
        <v>0</v>
      </c>
      <c r="VSA160" s="358">
        <f t="shared" si="279"/>
        <v>0</v>
      </c>
      <c r="VSB160" s="358">
        <f t="shared" si="279"/>
        <v>0</v>
      </c>
      <c r="VSC160" s="358">
        <f t="shared" si="279"/>
        <v>0</v>
      </c>
      <c r="VSD160" s="358">
        <f t="shared" ref="VSD160:VUO160" si="280">VSD145*$H$83</f>
        <v>0</v>
      </c>
      <c r="VSE160" s="358">
        <f t="shared" si="280"/>
        <v>0</v>
      </c>
      <c r="VSF160" s="358">
        <f t="shared" si="280"/>
        <v>0</v>
      </c>
      <c r="VSG160" s="358">
        <f t="shared" si="280"/>
        <v>0</v>
      </c>
      <c r="VSH160" s="358">
        <f t="shared" si="280"/>
        <v>0</v>
      </c>
      <c r="VSI160" s="358">
        <f t="shared" si="280"/>
        <v>0</v>
      </c>
      <c r="VSJ160" s="358">
        <f t="shared" si="280"/>
        <v>0</v>
      </c>
      <c r="VSK160" s="358">
        <f t="shared" si="280"/>
        <v>0</v>
      </c>
      <c r="VSL160" s="358">
        <f t="shared" si="280"/>
        <v>0</v>
      </c>
      <c r="VSM160" s="358">
        <f t="shared" si="280"/>
        <v>0</v>
      </c>
      <c r="VSN160" s="358">
        <f t="shared" si="280"/>
        <v>0</v>
      </c>
      <c r="VSO160" s="358">
        <f t="shared" si="280"/>
        <v>0</v>
      </c>
      <c r="VSP160" s="358">
        <f t="shared" si="280"/>
        <v>0</v>
      </c>
      <c r="VSQ160" s="358">
        <f t="shared" si="280"/>
        <v>0</v>
      </c>
      <c r="VSR160" s="358">
        <f t="shared" si="280"/>
        <v>0</v>
      </c>
      <c r="VSS160" s="358">
        <f t="shared" si="280"/>
        <v>0</v>
      </c>
      <c r="VST160" s="358">
        <f t="shared" si="280"/>
        <v>0</v>
      </c>
      <c r="VSU160" s="358">
        <f t="shared" si="280"/>
        <v>0</v>
      </c>
      <c r="VSV160" s="358">
        <f t="shared" si="280"/>
        <v>0</v>
      </c>
      <c r="VSW160" s="358">
        <f t="shared" si="280"/>
        <v>0</v>
      </c>
      <c r="VSX160" s="358">
        <f t="shared" si="280"/>
        <v>0</v>
      </c>
      <c r="VSY160" s="358">
        <f t="shared" si="280"/>
        <v>0</v>
      </c>
      <c r="VSZ160" s="358">
        <f t="shared" si="280"/>
        <v>0</v>
      </c>
      <c r="VTA160" s="358">
        <f t="shared" si="280"/>
        <v>0</v>
      </c>
      <c r="VTB160" s="358">
        <f t="shared" si="280"/>
        <v>0</v>
      </c>
      <c r="VTC160" s="358">
        <f t="shared" si="280"/>
        <v>0</v>
      </c>
      <c r="VTD160" s="358">
        <f t="shared" si="280"/>
        <v>0</v>
      </c>
      <c r="VTE160" s="358">
        <f t="shared" si="280"/>
        <v>0</v>
      </c>
      <c r="VTF160" s="358">
        <f t="shared" si="280"/>
        <v>0</v>
      </c>
      <c r="VTG160" s="358">
        <f t="shared" si="280"/>
        <v>0</v>
      </c>
      <c r="VTH160" s="358">
        <f t="shared" si="280"/>
        <v>0</v>
      </c>
      <c r="VTI160" s="358">
        <f t="shared" si="280"/>
        <v>0</v>
      </c>
      <c r="VTJ160" s="358">
        <f t="shared" si="280"/>
        <v>0</v>
      </c>
      <c r="VTK160" s="358">
        <f t="shared" si="280"/>
        <v>0</v>
      </c>
      <c r="VTL160" s="358">
        <f t="shared" si="280"/>
        <v>0</v>
      </c>
      <c r="VTM160" s="358">
        <f t="shared" si="280"/>
        <v>0</v>
      </c>
      <c r="VTN160" s="358">
        <f t="shared" si="280"/>
        <v>0</v>
      </c>
      <c r="VTO160" s="358">
        <f t="shared" si="280"/>
        <v>0</v>
      </c>
      <c r="VTP160" s="358">
        <f t="shared" si="280"/>
        <v>0</v>
      </c>
      <c r="VTQ160" s="358">
        <f t="shared" si="280"/>
        <v>0</v>
      </c>
      <c r="VTR160" s="358">
        <f t="shared" si="280"/>
        <v>0</v>
      </c>
      <c r="VTS160" s="358">
        <f t="shared" si="280"/>
        <v>0</v>
      </c>
      <c r="VTT160" s="358">
        <f t="shared" si="280"/>
        <v>0</v>
      </c>
      <c r="VTU160" s="358">
        <f t="shared" si="280"/>
        <v>0</v>
      </c>
      <c r="VTV160" s="358">
        <f t="shared" si="280"/>
        <v>0</v>
      </c>
      <c r="VTW160" s="358">
        <f t="shared" si="280"/>
        <v>0</v>
      </c>
      <c r="VTX160" s="358">
        <f t="shared" si="280"/>
        <v>0</v>
      </c>
      <c r="VTY160" s="358">
        <f t="shared" si="280"/>
        <v>0</v>
      </c>
      <c r="VTZ160" s="358">
        <f t="shared" si="280"/>
        <v>0</v>
      </c>
      <c r="VUA160" s="358">
        <f t="shared" si="280"/>
        <v>0</v>
      </c>
      <c r="VUB160" s="358">
        <f t="shared" si="280"/>
        <v>0</v>
      </c>
      <c r="VUC160" s="358">
        <f t="shared" si="280"/>
        <v>0</v>
      </c>
      <c r="VUD160" s="358">
        <f t="shared" si="280"/>
        <v>0</v>
      </c>
      <c r="VUE160" s="358">
        <f t="shared" si="280"/>
        <v>0</v>
      </c>
      <c r="VUF160" s="358">
        <f t="shared" si="280"/>
        <v>0</v>
      </c>
      <c r="VUG160" s="358">
        <f t="shared" si="280"/>
        <v>0</v>
      </c>
      <c r="VUH160" s="358">
        <f t="shared" si="280"/>
        <v>0</v>
      </c>
      <c r="VUI160" s="358">
        <f t="shared" si="280"/>
        <v>0</v>
      </c>
      <c r="VUJ160" s="358">
        <f t="shared" si="280"/>
        <v>0</v>
      </c>
      <c r="VUK160" s="358">
        <f t="shared" si="280"/>
        <v>0</v>
      </c>
      <c r="VUL160" s="358">
        <f t="shared" si="280"/>
        <v>0</v>
      </c>
      <c r="VUM160" s="358">
        <f t="shared" si="280"/>
        <v>0</v>
      </c>
      <c r="VUN160" s="358">
        <f t="shared" si="280"/>
        <v>0</v>
      </c>
      <c r="VUO160" s="358">
        <f t="shared" si="280"/>
        <v>0</v>
      </c>
      <c r="VUP160" s="358">
        <f t="shared" ref="VUP160:VXA160" si="281">VUP145*$H$83</f>
        <v>0</v>
      </c>
      <c r="VUQ160" s="358">
        <f t="shared" si="281"/>
        <v>0</v>
      </c>
      <c r="VUR160" s="358">
        <f t="shared" si="281"/>
        <v>0</v>
      </c>
      <c r="VUS160" s="358">
        <f t="shared" si="281"/>
        <v>0</v>
      </c>
      <c r="VUT160" s="358">
        <f t="shared" si="281"/>
        <v>0</v>
      </c>
      <c r="VUU160" s="358">
        <f t="shared" si="281"/>
        <v>0</v>
      </c>
      <c r="VUV160" s="358">
        <f t="shared" si="281"/>
        <v>0</v>
      </c>
      <c r="VUW160" s="358">
        <f t="shared" si="281"/>
        <v>0</v>
      </c>
      <c r="VUX160" s="358">
        <f t="shared" si="281"/>
        <v>0</v>
      </c>
      <c r="VUY160" s="358">
        <f t="shared" si="281"/>
        <v>0</v>
      </c>
      <c r="VUZ160" s="358">
        <f t="shared" si="281"/>
        <v>0</v>
      </c>
      <c r="VVA160" s="358">
        <f t="shared" si="281"/>
        <v>0</v>
      </c>
      <c r="VVB160" s="358">
        <f t="shared" si="281"/>
        <v>0</v>
      </c>
      <c r="VVC160" s="358">
        <f t="shared" si="281"/>
        <v>0</v>
      </c>
      <c r="VVD160" s="358">
        <f t="shared" si="281"/>
        <v>0</v>
      </c>
      <c r="VVE160" s="358">
        <f t="shared" si="281"/>
        <v>0</v>
      </c>
      <c r="VVF160" s="358">
        <f t="shared" si="281"/>
        <v>0</v>
      </c>
      <c r="VVG160" s="358">
        <f t="shared" si="281"/>
        <v>0</v>
      </c>
      <c r="VVH160" s="358">
        <f t="shared" si="281"/>
        <v>0</v>
      </c>
      <c r="VVI160" s="358">
        <f t="shared" si="281"/>
        <v>0</v>
      </c>
      <c r="VVJ160" s="358">
        <f t="shared" si="281"/>
        <v>0</v>
      </c>
      <c r="VVK160" s="358">
        <f t="shared" si="281"/>
        <v>0</v>
      </c>
      <c r="VVL160" s="358">
        <f t="shared" si="281"/>
        <v>0</v>
      </c>
      <c r="VVM160" s="358">
        <f t="shared" si="281"/>
        <v>0</v>
      </c>
      <c r="VVN160" s="358">
        <f t="shared" si="281"/>
        <v>0</v>
      </c>
      <c r="VVO160" s="358">
        <f t="shared" si="281"/>
        <v>0</v>
      </c>
      <c r="VVP160" s="358">
        <f t="shared" si="281"/>
        <v>0</v>
      </c>
      <c r="VVQ160" s="358">
        <f t="shared" si="281"/>
        <v>0</v>
      </c>
      <c r="VVR160" s="358">
        <f t="shared" si="281"/>
        <v>0</v>
      </c>
      <c r="VVS160" s="358">
        <f t="shared" si="281"/>
        <v>0</v>
      </c>
      <c r="VVT160" s="358">
        <f t="shared" si="281"/>
        <v>0</v>
      </c>
      <c r="VVU160" s="358">
        <f t="shared" si="281"/>
        <v>0</v>
      </c>
      <c r="VVV160" s="358">
        <f t="shared" si="281"/>
        <v>0</v>
      </c>
      <c r="VVW160" s="358">
        <f t="shared" si="281"/>
        <v>0</v>
      </c>
      <c r="VVX160" s="358">
        <f t="shared" si="281"/>
        <v>0</v>
      </c>
      <c r="VVY160" s="358">
        <f t="shared" si="281"/>
        <v>0</v>
      </c>
      <c r="VVZ160" s="358">
        <f t="shared" si="281"/>
        <v>0</v>
      </c>
      <c r="VWA160" s="358">
        <f t="shared" si="281"/>
        <v>0</v>
      </c>
      <c r="VWB160" s="358">
        <f t="shared" si="281"/>
        <v>0</v>
      </c>
      <c r="VWC160" s="358">
        <f t="shared" si="281"/>
        <v>0</v>
      </c>
      <c r="VWD160" s="358">
        <f t="shared" si="281"/>
        <v>0</v>
      </c>
      <c r="VWE160" s="358">
        <f t="shared" si="281"/>
        <v>0</v>
      </c>
      <c r="VWF160" s="358">
        <f t="shared" si="281"/>
        <v>0</v>
      </c>
      <c r="VWG160" s="358">
        <f t="shared" si="281"/>
        <v>0</v>
      </c>
      <c r="VWH160" s="358">
        <f t="shared" si="281"/>
        <v>0</v>
      </c>
      <c r="VWI160" s="358">
        <f t="shared" si="281"/>
        <v>0</v>
      </c>
      <c r="VWJ160" s="358">
        <f t="shared" si="281"/>
        <v>0</v>
      </c>
      <c r="VWK160" s="358">
        <f t="shared" si="281"/>
        <v>0</v>
      </c>
      <c r="VWL160" s="358">
        <f t="shared" si="281"/>
        <v>0</v>
      </c>
      <c r="VWM160" s="358">
        <f t="shared" si="281"/>
        <v>0</v>
      </c>
      <c r="VWN160" s="358">
        <f t="shared" si="281"/>
        <v>0</v>
      </c>
      <c r="VWO160" s="358">
        <f t="shared" si="281"/>
        <v>0</v>
      </c>
      <c r="VWP160" s="358">
        <f t="shared" si="281"/>
        <v>0</v>
      </c>
      <c r="VWQ160" s="358">
        <f t="shared" si="281"/>
        <v>0</v>
      </c>
      <c r="VWR160" s="358">
        <f t="shared" si="281"/>
        <v>0</v>
      </c>
      <c r="VWS160" s="358">
        <f t="shared" si="281"/>
        <v>0</v>
      </c>
      <c r="VWT160" s="358">
        <f t="shared" si="281"/>
        <v>0</v>
      </c>
      <c r="VWU160" s="358">
        <f t="shared" si="281"/>
        <v>0</v>
      </c>
      <c r="VWV160" s="358">
        <f t="shared" si="281"/>
        <v>0</v>
      </c>
      <c r="VWW160" s="358">
        <f t="shared" si="281"/>
        <v>0</v>
      </c>
      <c r="VWX160" s="358">
        <f t="shared" si="281"/>
        <v>0</v>
      </c>
      <c r="VWY160" s="358">
        <f t="shared" si="281"/>
        <v>0</v>
      </c>
      <c r="VWZ160" s="358">
        <f t="shared" si="281"/>
        <v>0</v>
      </c>
      <c r="VXA160" s="358">
        <f t="shared" si="281"/>
        <v>0</v>
      </c>
      <c r="VXB160" s="358">
        <f t="shared" ref="VXB160:VZM160" si="282">VXB145*$H$83</f>
        <v>0</v>
      </c>
      <c r="VXC160" s="358">
        <f t="shared" si="282"/>
        <v>0</v>
      </c>
      <c r="VXD160" s="358">
        <f t="shared" si="282"/>
        <v>0</v>
      </c>
      <c r="VXE160" s="358">
        <f t="shared" si="282"/>
        <v>0</v>
      </c>
      <c r="VXF160" s="358">
        <f t="shared" si="282"/>
        <v>0</v>
      </c>
      <c r="VXG160" s="358">
        <f t="shared" si="282"/>
        <v>0</v>
      </c>
      <c r="VXH160" s="358">
        <f t="shared" si="282"/>
        <v>0</v>
      </c>
      <c r="VXI160" s="358">
        <f t="shared" si="282"/>
        <v>0</v>
      </c>
      <c r="VXJ160" s="358">
        <f t="shared" si="282"/>
        <v>0</v>
      </c>
      <c r="VXK160" s="358">
        <f t="shared" si="282"/>
        <v>0</v>
      </c>
      <c r="VXL160" s="358">
        <f t="shared" si="282"/>
        <v>0</v>
      </c>
      <c r="VXM160" s="358">
        <f t="shared" si="282"/>
        <v>0</v>
      </c>
      <c r="VXN160" s="358">
        <f t="shared" si="282"/>
        <v>0</v>
      </c>
      <c r="VXO160" s="358">
        <f t="shared" si="282"/>
        <v>0</v>
      </c>
      <c r="VXP160" s="358">
        <f t="shared" si="282"/>
        <v>0</v>
      </c>
      <c r="VXQ160" s="358">
        <f t="shared" si="282"/>
        <v>0</v>
      </c>
      <c r="VXR160" s="358">
        <f t="shared" si="282"/>
        <v>0</v>
      </c>
      <c r="VXS160" s="358">
        <f t="shared" si="282"/>
        <v>0</v>
      </c>
      <c r="VXT160" s="358">
        <f t="shared" si="282"/>
        <v>0</v>
      </c>
      <c r="VXU160" s="358">
        <f t="shared" si="282"/>
        <v>0</v>
      </c>
      <c r="VXV160" s="358">
        <f t="shared" si="282"/>
        <v>0</v>
      </c>
      <c r="VXW160" s="358">
        <f t="shared" si="282"/>
        <v>0</v>
      </c>
      <c r="VXX160" s="358">
        <f t="shared" si="282"/>
        <v>0</v>
      </c>
      <c r="VXY160" s="358">
        <f t="shared" si="282"/>
        <v>0</v>
      </c>
      <c r="VXZ160" s="358">
        <f t="shared" si="282"/>
        <v>0</v>
      </c>
      <c r="VYA160" s="358">
        <f t="shared" si="282"/>
        <v>0</v>
      </c>
      <c r="VYB160" s="358">
        <f t="shared" si="282"/>
        <v>0</v>
      </c>
      <c r="VYC160" s="358">
        <f t="shared" si="282"/>
        <v>0</v>
      </c>
      <c r="VYD160" s="358">
        <f t="shared" si="282"/>
        <v>0</v>
      </c>
      <c r="VYE160" s="358">
        <f t="shared" si="282"/>
        <v>0</v>
      </c>
      <c r="VYF160" s="358">
        <f t="shared" si="282"/>
        <v>0</v>
      </c>
      <c r="VYG160" s="358">
        <f t="shared" si="282"/>
        <v>0</v>
      </c>
      <c r="VYH160" s="358">
        <f t="shared" si="282"/>
        <v>0</v>
      </c>
      <c r="VYI160" s="358">
        <f t="shared" si="282"/>
        <v>0</v>
      </c>
      <c r="VYJ160" s="358">
        <f t="shared" si="282"/>
        <v>0</v>
      </c>
      <c r="VYK160" s="358">
        <f t="shared" si="282"/>
        <v>0</v>
      </c>
      <c r="VYL160" s="358">
        <f t="shared" si="282"/>
        <v>0</v>
      </c>
      <c r="VYM160" s="358">
        <f t="shared" si="282"/>
        <v>0</v>
      </c>
      <c r="VYN160" s="358">
        <f t="shared" si="282"/>
        <v>0</v>
      </c>
      <c r="VYO160" s="358">
        <f t="shared" si="282"/>
        <v>0</v>
      </c>
      <c r="VYP160" s="358">
        <f t="shared" si="282"/>
        <v>0</v>
      </c>
      <c r="VYQ160" s="358">
        <f t="shared" si="282"/>
        <v>0</v>
      </c>
      <c r="VYR160" s="358">
        <f t="shared" si="282"/>
        <v>0</v>
      </c>
      <c r="VYS160" s="358">
        <f t="shared" si="282"/>
        <v>0</v>
      </c>
      <c r="VYT160" s="358">
        <f t="shared" si="282"/>
        <v>0</v>
      </c>
      <c r="VYU160" s="358">
        <f t="shared" si="282"/>
        <v>0</v>
      </c>
      <c r="VYV160" s="358">
        <f t="shared" si="282"/>
        <v>0</v>
      </c>
      <c r="VYW160" s="358">
        <f t="shared" si="282"/>
        <v>0</v>
      </c>
      <c r="VYX160" s="358">
        <f t="shared" si="282"/>
        <v>0</v>
      </c>
      <c r="VYY160" s="358">
        <f t="shared" si="282"/>
        <v>0</v>
      </c>
      <c r="VYZ160" s="358">
        <f t="shared" si="282"/>
        <v>0</v>
      </c>
      <c r="VZA160" s="358">
        <f t="shared" si="282"/>
        <v>0</v>
      </c>
      <c r="VZB160" s="358">
        <f t="shared" si="282"/>
        <v>0</v>
      </c>
      <c r="VZC160" s="358">
        <f t="shared" si="282"/>
        <v>0</v>
      </c>
      <c r="VZD160" s="358">
        <f t="shared" si="282"/>
        <v>0</v>
      </c>
      <c r="VZE160" s="358">
        <f t="shared" si="282"/>
        <v>0</v>
      </c>
      <c r="VZF160" s="358">
        <f t="shared" si="282"/>
        <v>0</v>
      </c>
      <c r="VZG160" s="358">
        <f t="shared" si="282"/>
        <v>0</v>
      </c>
      <c r="VZH160" s="358">
        <f t="shared" si="282"/>
        <v>0</v>
      </c>
      <c r="VZI160" s="358">
        <f t="shared" si="282"/>
        <v>0</v>
      </c>
      <c r="VZJ160" s="358">
        <f t="shared" si="282"/>
        <v>0</v>
      </c>
      <c r="VZK160" s="358">
        <f t="shared" si="282"/>
        <v>0</v>
      </c>
      <c r="VZL160" s="358">
        <f t="shared" si="282"/>
        <v>0</v>
      </c>
      <c r="VZM160" s="358">
        <f t="shared" si="282"/>
        <v>0</v>
      </c>
      <c r="VZN160" s="358">
        <f t="shared" ref="VZN160:WBY160" si="283">VZN145*$H$83</f>
        <v>0</v>
      </c>
      <c r="VZO160" s="358">
        <f t="shared" si="283"/>
        <v>0</v>
      </c>
      <c r="VZP160" s="358">
        <f t="shared" si="283"/>
        <v>0</v>
      </c>
      <c r="VZQ160" s="358">
        <f t="shared" si="283"/>
        <v>0</v>
      </c>
      <c r="VZR160" s="358">
        <f t="shared" si="283"/>
        <v>0</v>
      </c>
      <c r="VZS160" s="358">
        <f t="shared" si="283"/>
        <v>0</v>
      </c>
      <c r="VZT160" s="358">
        <f t="shared" si="283"/>
        <v>0</v>
      </c>
      <c r="VZU160" s="358">
        <f t="shared" si="283"/>
        <v>0</v>
      </c>
      <c r="VZV160" s="358">
        <f t="shared" si="283"/>
        <v>0</v>
      </c>
      <c r="VZW160" s="358">
        <f t="shared" si="283"/>
        <v>0</v>
      </c>
      <c r="VZX160" s="358">
        <f t="shared" si="283"/>
        <v>0</v>
      </c>
      <c r="VZY160" s="358">
        <f t="shared" si="283"/>
        <v>0</v>
      </c>
      <c r="VZZ160" s="358">
        <f t="shared" si="283"/>
        <v>0</v>
      </c>
      <c r="WAA160" s="358">
        <f t="shared" si="283"/>
        <v>0</v>
      </c>
      <c r="WAB160" s="358">
        <f t="shared" si="283"/>
        <v>0</v>
      </c>
      <c r="WAC160" s="358">
        <f t="shared" si="283"/>
        <v>0</v>
      </c>
      <c r="WAD160" s="358">
        <f t="shared" si="283"/>
        <v>0</v>
      </c>
      <c r="WAE160" s="358">
        <f t="shared" si="283"/>
        <v>0</v>
      </c>
      <c r="WAF160" s="358">
        <f t="shared" si="283"/>
        <v>0</v>
      </c>
      <c r="WAG160" s="358">
        <f t="shared" si="283"/>
        <v>0</v>
      </c>
      <c r="WAH160" s="358">
        <f t="shared" si="283"/>
        <v>0</v>
      </c>
      <c r="WAI160" s="358">
        <f t="shared" si="283"/>
        <v>0</v>
      </c>
      <c r="WAJ160" s="358">
        <f t="shared" si="283"/>
        <v>0</v>
      </c>
      <c r="WAK160" s="358">
        <f t="shared" si="283"/>
        <v>0</v>
      </c>
      <c r="WAL160" s="358">
        <f t="shared" si="283"/>
        <v>0</v>
      </c>
      <c r="WAM160" s="358">
        <f t="shared" si="283"/>
        <v>0</v>
      </c>
      <c r="WAN160" s="358">
        <f t="shared" si="283"/>
        <v>0</v>
      </c>
      <c r="WAO160" s="358">
        <f t="shared" si="283"/>
        <v>0</v>
      </c>
      <c r="WAP160" s="358">
        <f t="shared" si="283"/>
        <v>0</v>
      </c>
      <c r="WAQ160" s="358">
        <f t="shared" si="283"/>
        <v>0</v>
      </c>
      <c r="WAR160" s="358">
        <f t="shared" si="283"/>
        <v>0</v>
      </c>
      <c r="WAS160" s="358">
        <f t="shared" si="283"/>
        <v>0</v>
      </c>
      <c r="WAT160" s="358">
        <f t="shared" si="283"/>
        <v>0</v>
      </c>
      <c r="WAU160" s="358">
        <f t="shared" si="283"/>
        <v>0</v>
      </c>
      <c r="WAV160" s="358">
        <f t="shared" si="283"/>
        <v>0</v>
      </c>
      <c r="WAW160" s="358">
        <f t="shared" si="283"/>
        <v>0</v>
      </c>
      <c r="WAX160" s="358">
        <f t="shared" si="283"/>
        <v>0</v>
      </c>
      <c r="WAY160" s="358">
        <f t="shared" si="283"/>
        <v>0</v>
      </c>
      <c r="WAZ160" s="358">
        <f t="shared" si="283"/>
        <v>0</v>
      </c>
      <c r="WBA160" s="358">
        <f t="shared" si="283"/>
        <v>0</v>
      </c>
      <c r="WBB160" s="358">
        <f t="shared" si="283"/>
        <v>0</v>
      </c>
      <c r="WBC160" s="358">
        <f t="shared" si="283"/>
        <v>0</v>
      </c>
      <c r="WBD160" s="358">
        <f t="shared" si="283"/>
        <v>0</v>
      </c>
      <c r="WBE160" s="358">
        <f t="shared" si="283"/>
        <v>0</v>
      </c>
      <c r="WBF160" s="358">
        <f t="shared" si="283"/>
        <v>0</v>
      </c>
      <c r="WBG160" s="358">
        <f t="shared" si="283"/>
        <v>0</v>
      </c>
      <c r="WBH160" s="358">
        <f t="shared" si="283"/>
        <v>0</v>
      </c>
      <c r="WBI160" s="358">
        <f t="shared" si="283"/>
        <v>0</v>
      </c>
      <c r="WBJ160" s="358">
        <f t="shared" si="283"/>
        <v>0</v>
      </c>
      <c r="WBK160" s="358">
        <f t="shared" si="283"/>
        <v>0</v>
      </c>
      <c r="WBL160" s="358">
        <f t="shared" si="283"/>
        <v>0</v>
      </c>
      <c r="WBM160" s="358">
        <f t="shared" si="283"/>
        <v>0</v>
      </c>
      <c r="WBN160" s="358">
        <f t="shared" si="283"/>
        <v>0</v>
      </c>
      <c r="WBO160" s="358">
        <f t="shared" si="283"/>
        <v>0</v>
      </c>
      <c r="WBP160" s="358">
        <f t="shared" si="283"/>
        <v>0</v>
      </c>
      <c r="WBQ160" s="358">
        <f t="shared" si="283"/>
        <v>0</v>
      </c>
      <c r="WBR160" s="358">
        <f t="shared" si="283"/>
        <v>0</v>
      </c>
      <c r="WBS160" s="358">
        <f t="shared" si="283"/>
        <v>0</v>
      </c>
      <c r="WBT160" s="358">
        <f t="shared" si="283"/>
        <v>0</v>
      </c>
      <c r="WBU160" s="358">
        <f t="shared" si="283"/>
        <v>0</v>
      </c>
      <c r="WBV160" s="358">
        <f t="shared" si="283"/>
        <v>0</v>
      </c>
      <c r="WBW160" s="358">
        <f t="shared" si="283"/>
        <v>0</v>
      </c>
      <c r="WBX160" s="358">
        <f t="shared" si="283"/>
        <v>0</v>
      </c>
      <c r="WBY160" s="358">
        <f t="shared" si="283"/>
        <v>0</v>
      </c>
      <c r="WBZ160" s="358">
        <f t="shared" ref="WBZ160:WEK160" si="284">WBZ145*$H$83</f>
        <v>0</v>
      </c>
      <c r="WCA160" s="358">
        <f t="shared" si="284"/>
        <v>0</v>
      </c>
      <c r="WCB160" s="358">
        <f t="shared" si="284"/>
        <v>0</v>
      </c>
      <c r="WCC160" s="358">
        <f t="shared" si="284"/>
        <v>0</v>
      </c>
      <c r="WCD160" s="358">
        <f t="shared" si="284"/>
        <v>0</v>
      </c>
      <c r="WCE160" s="358">
        <f t="shared" si="284"/>
        <v>0</v>
      </c>
      <c r="WCF160" s="358">
        <f t="shared" si="284"/>
        <v>0</v>
      </c>
      <c r="WCG160" s="358">
        <f t="shared" si="284"/>
        <v>0</v>
      </c>
      <c r="WCH160" s="358">
        <f t="shared" si="284"/>
        <v>0</v>
      </c>
      <c r="WCI160" s="358">
        <f t="shared" si="284"/>
        <v>0</v>
      </c>
      <c r="WCJ160" s="358">
        <f t="shared" si="284"/>
        <v>0</v>
      </c>
      <c r="WCK160" s="358">
        <f t="shared" si="284"/>
        <v>0</v>
      </c>
      <c r="WCL160" s="358">
        <f t="shared" si="284"/>
        <v>0</v>
      </c>
      <c r="WCM160" s="358">
        <f t="shared" si="284"/>
        <v>0</v>
      </c>
      <c r="WCN160" s="358">
        <f t="shared" si="284"/>
        <v>0</v>
      </c>
      <c r="WCO160" s="358">
        <f t="shared" si="284"/>
        <v>0</v>
      </c>
      <c r="WCP160" s="358">
        <f t="shared" si="284"/>
        <v>0</v>
      </c>
      <c r="WCQ160" s="358">
        <f t="shared" si="284"/>
        <v>0</v>
      </c>
      <c r="WCR160" s="358">
        <f t="shared" si="284"/>
        <v>0</v>
      </c>
      <c r="WCS160" s="358">
        <f t="shared" si="284"/>
        <v>0</v>
      </c>
      <c r="WCT160" s="358">
        <f t="shared" si="284"/>
        <v>0</v>
      </c>
      <c r="WCU160" s="358">
        <f t="shared" si="284"/>
        <v>0</v>
      </c>
      <c r="WCV160" s="358">
        <f t="shared" si="284"/>
        <v>0</v>
      </c>
      <c r="WCW160" s="358">
        <f t="shared" si="284"/>
        <v>0</v>
      </c>
      <c r="WCX160" s="358">
        <f t="shared" si="284"/>
        <v>0</v>
      </c>
      <c r="WCY160" s="358">
        <f t="shared" si="284"/>
        <v>0</v>
      </c>
      <c r="WCZ160" s="358">
        <f t="shared" si="284"/>
        <v>0</v>
      </c>
      <c r="WDA160" s="358">
        <f t="shared" si="284"/>
        <v>0</v>
      </c>
      <c r="WDB160" s="358">
        <f t="shared" si="284"/>
        <v>0</v>
      </c>
      <c r="WDC160" s="358">
        <f t="shared" si="284"/>
        <v>0</v>
      </c>
      <c r="WDD160" s="358">
        <f t="shared" si="284"/>
        <v>0</v>
      </c>
      <c r="WDE160" s="358">
        <f t="shared" si="284"/>
        <v>0</v>
      </c>
      <c r="WDF160" s="358">
        <f t="shared" si="284"/>
        <v>0</v>
      </c>
      <c r="WDG160" s="358">
        <f t="shared" si="284"/>
        <v>0</v>
      </c>
      <c r="WDH160" s="358">
        <f t="shared" si="284"/>
        <v>0</v>
      </c>
      <c r="WDI160" s="358">
        <f t="shared" si="284"/>
        <v>0</v>
      </c>
      <c r="WDJ160" s="358">
        <f t="shared" si="284"/>
        <v>0</v>
      </c>
      <c r="WDK160" s="358">
        <f t="shared" si="284"/>
        <v>0</v>
      </c>
      <c r="WDL160" s="358">
        <f t="shared" si="284"/>
        <v>0</v>
      </c>
      <c r="WDM160" s="358">
        <f t="shared" si="284"/>
        <v>0</v>
      </c>
      <c r="WDN160" s="358">
        <f t="shared" si="284"/>
        <v>0</v>
      </c>
      <c r="WDO160" s="358">
        <f t="shared" si="284"/>
        <v>0</v>
      </c>
      <c r="WDP160" s="358">
        <f t="shared" si="284"/>
        <v>0</v>
      </c>
      <c r="WDQ160" s="358">
        <f t="shared" si="284"/>
        <v>0</v>
      </c>
      <c r="WDR160" s="358">
        <f t="shared" si="284"/>
        <v>0</v>
      </c>
      <c r="WDS160" s="358">
        <f t="shared" si="284"/>
        <v>0</v>
      </c>
      <c r="WDT160" s="358">
        <f t="shared" si="284"/>
        <v>0</v>
      </c>
      <c r="WDU160" s="358">
        <f t="shared" si="284"/>
        <v>0</v>
      </c>
      <c r="WDV160" s="358">
        <f t="shared" si="284"/>
        <v>0</v>
      </c>
      <c r="WDW160" s="358">
        <f t="shared" si="284"/>
        <v>0</v>
      </c>
      <c r="WDX160" s="358">
        <f t="shared" si="284"/>
        <v>0</v>
      </c>
      <c r="WDY160" s="358">
        <f t="shared" si="284"/>
        <v>0</v>
      </c>
      <c r="WDZ160" s="358">
        <f t="shared" si="284"/>
        <v>0</v>
      </c>
      <c r="WEA160" s="358">
        <f t="shared" si="284"/>
        <v>0</v>
      </c>
      <c r="WEB160" s="358">
        <f t="shared" si="284"/>
        <v>0</v>
      </c>
      <c r="WEC160" s="358">
        <f t="shared" si="284"/>
        <v>0</v>
      </c>
      <c r="WED160" s="358">
        <f t="shared" si="284"/>
        <v>0</v>
      </c>
      <c r="WEE160" s="358">
        <f t="shared" si="284"/>
        <v>0</v>
      </c>
      <c r="WEF160" s="358">
        <f t="shared" si="284"/>
        <v>0</v>
      </c>
      <c r="WEG160" s="358">
        <f t="shared" si="284"/>
        <v>0</v>
      </c>
      <c r="WEH160" s="358">
        <f t="shared" si="284"/>
        <v>0</v>
      </c>
      <c r="WEI160" s="358">
        <f t="shared" si="284"/>
        <v>0</v>
      </c>
      <c r="WEJ160" s="358">
        <f t="shared" si="284"/>
        <v>0</v>
      </c>
      <c r="WEK160" s="358">
        <f t="shared" si="284"/>
        <v>0</v>
      </c>
      <c r="WEL160" s="358">
        <f t="shared" ref="WEL160:WGW160" si="285">WEL145*$H$83</f>
        <v>0</v>
      </c>
      <c r="WEM160" s="358">
        <f t="shared" si="285"/>
        <v>0</v>
      </c>
      <c r="WEN160" s="358">
        <f t="shared" si="285"/>
        <v>0</v>
      </c>
      <c r="WEO160" s="358">
        <f t="shared" si="285"/>
        <v>0</v>
      </c>
      <c r="WEP160" s="358">
        <f t="shared" si="285"/>
        <v>0</v>
      </c>
      <c r="WEQ160" s="358">
        <f t="shared" si="285"/>
        <v>0</v>
      </c>
      <c r="WER160" s="358">
        <f t="shared" si="285"/>
        <v>0</v>
      </c>
      <c r="WES160" s="358">
        <f t="shared" si="285"/>
        <v>0</v>
      </c>
      <c r="WET160" s="358">
        <f t="shared" si="285"/>
        <v>0</v>
      </c>
      <c r="WEU160" s="358">
        <f t="shared" si="285"/>
        <v>0</v>
      </c>
      <c r="WEV160" s="358">
        <f t="shared" si="285"/>
        <v>0</v>
      </c>
      <c r="WEW160" s="358">
        <f t="shared" si="285"/>
        <v>0</v>
      </c>
      <c r="WEX160" s="358">
        <f t="shared" si="285"/>
        <v>0</v>
      </c>
      <c r="WEY160" s="358">
        <f t="shared" si="285"/>
        <v>0</v>
      </c>
      <c r="WEZ160" s="358">
        <f t="shared" si="285"/>
        <v>0</v>
      </c>
      <c r="WFA160" s="358">
        <f t="shared" si="285"/>
        <v>0</v>
      </c>
      <c r="WFB160" s="358">
        <f t="shared" si="285"/>
        <v>0</v>
      </c>
      <c r="WFC160" s="358">
        <f t="shared" si="285"/>
        <v>0</v>
      </c>
      <c r="WFD160" s="358">
        <f t="shared" si="285"/>
        <v>0</v>
      </c>
      <c r="WFE160" s="358">
        <f t="shared" si="285"/>
        <v>0</v>
      </c>
      <c r="WFF160" s="358">
        <f t="shared" si="285"/>
        <v>0</v>
      </c>
      <c r="WFG160" s="358">
        <f t="shared" si="285"/>
        <v>0</v>
      </c>
      <c r="WFH160" s="358">
        <f t="shared" si="285"/>
        <v>0</v>
      </c>
      <c r="WFI160" s="358">
        <f t="shared" si="285"/>
        <v>0</v>
      </c>
      <c r="WFJ160" s="358">
        <f t="shared" si="285"/>
        <v>0</v>
      </c>
      <c r="WFK160" s="358">
        <f t="shared" si="285"/>
        <v>0</v>
      </c>
      <c r="WFL160" s="358">
        <f t="shared" si="285"/>
        <v>0</v>
      </c>
      <c r="WFM160" s="358">
        <f t="shared" si="285"/>
        <v>0</v>
      </c>
      <c r="WFN160" s="358">
        <f t="shared" si="285"/>
        <v>0</v>
      </c>
      <c r="WFO160" s="358">
        <f t="shared" si="285"/>
        <v>0</v>
      </c>
      <c r="WFP160" s="358">
        <f t="shared" si="285"/>
        <v>0</v>
      </c>
      <c r="WFQ160" s="358">
        <f t="shared" si="285"/>
        <v>0</v>
      </c>
      <c r="WFR160" s="358">
        <f t="shared" si="285"/>
        <v>0</v>
      </c>
      <c r="WFS160" s="358">
        <f t="shared" si="285"/>
        <v>0</v>
      </c>
      <c r="WFT160" s="358">
        <f t="shared" si="285"/>
        <v>0</v>
      </c>
      <c r="WFU160" s="358">
        <f t="shared" si="285"/>
        <v>0</v>
      </c>
      <c r="WFV160" s="358">
        <f t="shared" si="285"/>
        <v>0</v>
      </c>
      <c r="WFW160" s="358">
        <f t="shared" si="285"/>
        <v>0</v>
      </c>
      <c r="WFX160" s="358">
        <f t="shared" si="285"/>
        <v>0</v>
      </c>
      <c r="WFY160" s="358">
        <f t="shared" si="285"/>
        <v>0</v>
      </c>
      <c r="WFZ160" s="358">
        <f t="shared" si="285"/>
        <v>0</v>
      </c>
      <c r="WGA160" s="358">
        <f t="shared" si="285"/>
        <v>0</v>
      </c>
      <c r="WGB160" s="358">
        <f t="shared" si="285"/>
        <v>0</v>
      </c>
      <c r="WGC160" s="358">
        <f t="shared" si="285"/>
        <v>0</v>
      </c>
      <c r="WGD160" s="358">
        <f t="shared" si="285"/>
        <v>0</v>
      </c>
      <c r="WGE160" s="358">
        <f t="shared" si="285"/>
        <v>0</v>
      </c>
      <c r="WGF160" s="358">
        <f t="shared" si="285"/>
        <v>0</v>
      </c>
      <c r="WGG160" s="358">
        <f t="shared" si="285"/>
        <v>0</v>
      </c>
      <c r="WGH160" s="358">
        <f t="shared" si="285"/>
        <v>0</v>
      </c>
      <c r="WGI160" s="358">
        <f t="shared" si="285"/>
        <v>0</v>
      </c>
      <c r="WGJ160" s="358">
        <f t="shared" si="285"/>
        <v>0</v>
      </c>
      <c r="WGK160" s="358">
        <f t="shared" si="285"/>
        <v>0</v>
      </c>
      <c r="WGL160" s="358">
        <f t="shared" si="285"/>
        <v>0</v>
      </c>
      <c r="WGM160" s="358">
        <f t="shared" si="285"/>
        <v>0</v>
      </c>
      <c r="WGN160" s="358">
        <f t="shared" si="285"/>
        <v>0</v>
      </c>
      <c r="WGO160" s="358">
        <f t="shared" si="285"/>
        <v>0</v>
      </c>
      <c r="WGP160" s="358">
        <f t="shared" si="285"/>
        <v>0</v>
      </c>
      <c r="WGQ160" s="358">
        <f t="shared" si="285"/>
        <v>0</v>
      </c>
      <c r="WGR160" s="358">
        <f t="shared" si="285"/>
        <v>0</v>
      </c>
      <c r="WGS160" s="358">
        <f t="shared" si="285"/>
        <v>0</v>
      </c>
      <c r="WGT160" s="358">
        <f t="shared" si="285"/>
        <v>0</v>
      </c>
      <c r="WGU160" s="358">
        <f t="shared" si="285"/>
        <v>0</v>
      </c>
      <c r="WGV160" s="358">
        <f t="shared" si="285"/>
        <v>0</v>
      </c>
      <c r="WGW160" s="358">
        <f t="shared" si="285"/>
        <v>0</v>
      </c>
      <c r="WGX160" s="358">
        <f t="shared" ref="WGX160:WJI160" si="286">WGX145*$H$83</f>
        <v>0</v>
      </c>
      <c r="WGY160" s="358">
        <f t="shared" si="286"/>
        <v>0</v>
      </c>
      <c r="WGZ160" s="358">
        <f t="shared" si="286"/>
        <v>0</v>
      </c>
      <c r="WHA160" s="358">
        <f t="shared" si="286"/>
        <v>0</v>
      </c>
      <c r="WHB160" s="358">
        <f t="shared" si="286"/>
        <v>0</v>
      </c>
      <c r="WHC160" s="358">
        <f t="shared" si="286"/>
        <v>0</v>
      </c>
      <c r="WHD160" s="358">
        <f t="shared" si="286"/>
        <v>0</v>
      </c>
      <c r="WHE160" s="358">
        <f t="shared" si="286"/>
        <v>0</v>
      </c>
      <c r="WHF160" s="358">
        <f t="shared" si="286"/>
        <v>0</v>
      </c>
      <c r="WHG160" s="358">
        <f t="shared" si="286"/>
        <v>0</v>
      </c>
      <c r="WHH160" s="358">
        <f t="shared" si="286"/>
        <v>0</v>
      </c>
      <c r="WHI160" s="358">
        <f t="shared" si="286"/>
        <v>0</v>
      </c>
      <c r="WHJ160" s="358">
        <f t="shared" si="286"/>
        <v>0</v>
      </c>
      <c r="WHK160" s="358">
        <f t="shared" si="286"/>
        <v>0</v>
      </c>
      <c r="WHL160" s="358">
        <f t="shared" si="286"/>
        <v>0</v>
      </c>
      <c r="WHM160" s="358">
        <f t="shared" si="286"/>
        <v>0</v>
      </c>
      <c r="WHN160" s="358">
        <f t="shared" si="286"/>
        <v>0</v>
      </c>
      <c r="WHO160" s="358">
        <f t="shared" si="286"/>
        <v>0</v>
      </c>
      <c r="WHP160" s="358">
        <f t="shared" si="286"/>
        <v>0</v>
      </c>
      <c r="WHQ160" s="358">
        <f t="shared" si="286"/>
        <v>0</v>
      </c>
      <c r="WHR160" s="358">
        <f t="shared" si="286"/>
        <v>0</v>
      </c>
      <c r="WHS160" s="358">
        <f t="shared" si="286"/>
        <v>0</v>
      </c>
      <c r="WHT160" s="358">
        <f t="shared" si="286"/>
        <v>0</v>
      </c>
      <c r="WHU160" s="358">
        <f t="shared" si="286"/>
        <v>0</v>
      </c>
      <c r="WHV160" s="358">
        <f t="shared" si="286"/>
        <v>0</v>
      </c>
      <c r="WHW160" s="358">
        <f t="shared" si="286"/>
        <v>0</v>
      </c>
      <c r="WHX160" s="358">
        <f t="shared" si="286"/>
        <v>0</v>
      </c>
      <c r="WHY160" s="358">
        <f t="shared" si="286"/>
        <v>0</v>
      </c>
      <c r="WHZ160" s="358">
        <f t="shared" si="286"/>
        <v>0</v>
      </c>
      <c r="WIA160" s="358">
        <f t="shared" si="286"/>
        <v>0</v>
      </c>
      <c r="WIB160" s="358">
        <f t="shared" si="286"/>
        <v>0</v>
      </c>
      <c r="WIC160" s="358">
        <f t="shared" si="286"/>
        <v>0</v>
      </c>
      <c r="WID160" s="358">
        <f t="shared" si="286"/>
        <v>0</v>
      </c>
      <c r="WIE160" s="358">
        <f t="shared" si="286"/>
        <v>0</v>
      </c>
      <c r="WIF160" s="358">
        <f t="shared" si="286"/>
        <v>0</v>
      </c>
      <c r="WIG160" s="358">
        <f t="shared" si="286"/>
        <v>0</v>
      </c>
      <c r="WIH160" s="358">
        <f t="shared" si="286"/>
        <v>0</v>
      </c>
      <c r="WII160" s="358">
        <f t="shared" si="286"/>
        <v>0</v>
      </c>
      <c r="WIJ160" s="358">
        <f t="shared" si="286"/>
        <v>0</v>
      </c>
      <c r="WIK160" s="358">
        <f t="shared" si="286"/>
        <v>0</v>
      </c>
      <c r="WIL160" s="358">
        <f t="shared" si="286"/>
        <v>0</v>
      </c>
      <c r="WIM160" s="358">
        <f t="shared" si="286"/>
        <v>0</v>
      </c>
      <c r="WIN160" s="358">
        <f t="shared" si="286"/>
        <v>0</v>
      </c>
      <c r="WIO160" s="358">
        <f t="shared" si="286"/>
        <v>0</v>
      </c>
      <c r="WIP160" s="358">
        <f t="shared" si="286"/>
        <v>0</v>
      </c>
      <c r="WIQ160" s="358">
        <f t="shared" si="286"/>
        <v>0</v>
      </c>
      <c r="WIR160" s="358">
        <f t="shared" si="286"/>
        <v>0</v>
      </c>
      <c r="WIS160" s="358">
        <f t="shared" si="286"/>
        <v>0</v>
      </c>
      <c r="WIT160" s="358">
        <f t="shared" si="286"/>
        <v>0</v>
      </c>
      <c r="WIU160" s="358">
        <f t="shared" si="286"/>
        <v>0</v>
      </c>
      <c r="WIV160" s="358">
        <f t="shared" si="286"/>
        <v>0</v>
      </c>
      <c r="WIW160" s="358">
        <f t="shared" si="286"/>
        <v>0</v>
      </c>
      <c r="WIX160" s="358">
        <f t="shared" si="286"/>
        <v>0</v>
      </c>
      <c r="WIY160" s="358">
        <f t="shared" si="286"/>
        <v>0</v>
      </c>
      <c r="WIZ160" s="358">
        <f t="shared" si="286"/>
        <v>0</v>
      </c>
      <c r="WJA160" s="358">
        <f t="shared" si="286"/>
        <v>0</v>
      </c>
      <c r="WJB160" s="358">
        <f t="shared" si="286"/>
        <v>0</v>
      </c>
      <c r="WJC160" s="358">
        <f t="shared" si="286"/>
        <v>0</v>
      </c>
      <c r="WJD160" s="358">
        <f t="shared" si="286"/>
        <v>0</v>
      </c>
      <c r="WJE160" s="358">
        <f t="shared" si="286"/>
        <v>0</v>
      </c>
      <c r="WJF160" s="358">
        <f t="shared" si="286"/>
        <v>0</v>
      </c>
      <c r="WJG160" s="358">
        <f t="shared" si="286"/>
        <v>0</v>
      </c>
      <c r="WJH160" s="358">
        <f t="shared" si="286"/>
        <v>0</v>
      </c>
      <c r="WJI160" s="358">
        <f t="shared" si="286"/>
        <v>0</v>
      </c>
      <c r="WJJ160" s="358">
        <f t="shared" ref="WJJ160:WLU160" si="287">WJJ145*$H$83</f>
        <v>0</v>
      </c>
      <c r="WJK160" s="358">
        <f t="shared" si="287"/>
        <v>0</v>
      </c>
      <c r="WJL160" s="358">
        <f t="shared" si="287"/>
        <v>0</v>
      </c>
      <c r="WJM160" s="358">
        <f t="shared" si="287"/>
        <v>0</v>
      </c>
      <c r="WJN160" s="358">
        <f t="shared" si="287"/>
        <v>0</v>
      </c>
      <c r="WJO160" s="358">
        <f t="shared" si="287"/>
        <v>0</v>
      </c>
      <c r="WJP160" s="358">
        <f t="shared" si="287"/>
        <v>0</v>
      </c>
      <c r="WJQ160" s="358">
        <f t="shared" si="287"/>
        <v>0</v>
      </c>
      <c r="WJR160" s="358">
        <f t="shared" si="287"/>
        <v>0</v>
      </c>
      <c r="WJS160" s="358">
        <f t="shared" si="287"/>
        <v>0</v>
      </c>
      <c r="WJT160" s="358">
        <f t="shared" si="287"/>
        <v>0</v>
      </c>
      <c r="WJU160" s="358">
        <f t="shared" si="287"/>
        <v>0</v>
      </c>
      <c r="WJV160" s="358">
        <f t="shared" si="287"/>
        <v>0</v>
      </c>
      <c r="WJW160" s="358">
        <f t="shared" si="287"/>
        <v>0</v>
      </c>
      <c r="WJX160" s="358">
        <f t="shared" si="287"/>
        <v>0</v>
      </c>
      <c r="WJY160" s="358">
        <f t="shared" si="287"/>
        <v>0</v>
      </c>
      <c r="WJZ160" s="358">
        <f t="shared" si="287"/>
        <v>0</v>
      </c>
      <c r="WKA160" s="358">
        <f t="shared" si="287"/>
        <v>0</v>
      </c>
      <c r="WKB160" s="358">
        <f t="shared" si="287"/>
        <v>0</v>
      </c>
      <c r="WKC160" s="358">
        <f t="shared" si="287"/>
        <v>0</v>
      </c>
      <c r="WKD160" s="358">
        <f t="shared" si="287"/>
        <v>0</v>
      </c>
      <c r="WKE160" s="358">
        <f t="shared" si="287"/>
        <v>0</v>
      </c>
      <c r="WKF160" s="358">
        <f t="shared" si="287"/>
        <v>0</v>
      </c>
      <c r="WKG160" s="358">
        <f t="shared" si="287"/>
        <v>0</v>
      </c>
      <c r="WKH160" s="358">
        <f t="shared" si="287"/>
        <v>0</v>
      </c>
      <c r="WKI160" s="358">
        <f t="shared" si="287"/>
        <v>0</v>
      </c>
      <c r="WKJ160" s="358">
        <f t="shared" si="287"/>
        <v>0</v>
      </c>
      <c r="WKK160" s="358">
        <f t="shared" si="287"/>
        <v>0</v>
      </c>
      <c r="WKL160" s="358">
        <f t="shared" si="287"/>
        <v>0</v>
      </c>
      <c r="WKM160" s="358">
        <f t="shared" si="287"/>
        <v>0</v>
      </c>
      <c r="WKN160" s="358">
        <f t="shared" si="287"/>
        <v>0</v>
      </c>
      <c r="WKO160" s="358">
        <f t="shared" si="287"/>
        <v>0</v>
      </c>
      <c r="WKP160" s="358">
        <f t="shared" si="287"/>
        <v>0</v>
      </c>
      <c r="WKQ160" s="358">
        <f t="shared" si="287"/>
        <v>0</v>
      </c>
      <c r="WKR160" s="358">
        <f t="shared" si="287"/>
        <v>0</v>
      </c>
      <c r="WKS160" s="358">
        <f t="shared" si="287"/>
        <v>0</v>
      </c>
      <c r="WKT160" s="358">
        <f t="shared" si="287"/>
        <v>0</v>
      </c>
      <c r="WKU160" s="358">
        <f t="shared" si="287"/>
        <v>0</v>
      </c>
      <c r="WKV160" s="358">
        <f t="shared" si="287"/>
        <v>0</v>
      </c>
      <c r="WKW160" s="358">
        <f t="shared" si="287"/>
        <v>0</v>
      </c>
      <c r="WKX160" s="358">
        <f t="shared" si="287"/>
        <v>0</v>
      </c>
      <c r="WKY160" s="358">
        <f t="shared" si="287"/>
        <v>0</v>
      </c>
      <c r="WKZ160" s="358">
        <f t="shared" si="287"/>
        <v>0</v>
      </c>
      <c r="WLA160" s="358">
        <f t="shared" si="287"/>
        <v>0</v>
      </c>
      <c r="WLB160" s="358">
        <f t="shared" si="287"/>
        <v>0</v>
      </c>
      <c r="WLC160" s="358">
        <f t="shared" si="287"/>
        <v>0</v>
      </c>
      <c r="WLD160" s="358">
        <f t="shared" si="287"/>
        <v>0</v>
      </c>
      <c r="WLE160" s="358">
        <f t="shared" si="287"/>
        <v>0</v>
      </c>
      <c r="WLF160" s="358">
        <f t="shared" si="287"/>
        <v>0</v>
      </c>
      <c r="WLG160" s="358">
        <f t="shared" si="287"/>
        <v>0</v>
      </c>
      <c r="WLH160" s="358">
        <f t="shared" si="287"/>
        <v>0</v>
      </c>
      <c r="WLI160" s="358">
        <f t="shared" si="287"/>
        <v>0</v>
      </c>
      <c r="WLJ160" s="358">
        <f t="shared" si="287"/>
        <v>0</v>
      </c>
      <c r="WLK160" s="358">
        <f t="shared" si="287"/>
        <v>0</v>
      </c>
      <c r="WLL160" s="358">
        <f t="shared" si="287"/>
        <v>0</v>
      </c>
      <c r="WLM160" s="358">
        <f t="shared" si="287"/>
        <v>0</v>
      </c>
      <c r="WLN160" s="358">
        <f t="shared" si="287"/>
        <v>0</v>
      </c>
      <c r="WLO160" s="358">
        <f t="shared" si="287"/>
        <v>0</v>
      </c>
      <c r="WLP160" s="358">
        <f t="shared" si="287"/>
        <v>0</v>
      </c>
      <c r="WLQ160" s="358">
        <f t="shared" si="287"/>
        <v>0</v>
      </c>
      <c r="WLR160" s="358">
        <f t="shared" si="287"/>
        <v>0</v>
      </c>
      <c r="WLS160" s="358">
        <f t="shared" si="287"/>
        <v>0</v>
      </c>
      <c r="WLT160" s="358">
        <f t="shared" si="287"/>
        <v>0</v>
      </c>
      <c r="WLU160" s="358">
        <f t="shared" si="287"/>
        <v>0</v>
      </c>
      <c r="WLV160" s="358">
        <f t="shared" ref="WLV160:WOG160" si="288">WLV145*$H$83</f>
        <v>0</v>
      </c>
      <c r="WLW160" s="358">
        <f t="shared" si="288"/>
        <v>0</v>
      </c>
      <c r="WLX160" s="358">
        <f t="shared" si="288"/>
        <v>0</v>
      </c>
      <c r="WLY160" s="358">
        <f t="shared" si="288"/>
        <v>0</v>
      </c>
      <c r="WLZ160" s="358">
        <f t="shared" si="288"/>
        <v>0</v>
      </c>
      <c r="WMA160" s="358">
        <f t="shared" si="288"/>
        <v>0</v>
      </c>
      <c r="WMB160" s="358">
        <f t="shared" si="288"/>
        <v>0</v>
      </c>
      <c r="WMC160" s="358">
        <f t="shared" si="288"/>
        <v>0</v>
      </c>
      <c r="WMD160" s="358">
        <f t="shared" si="288"/>
        <v>0</v>
      </c>
      <c r="WME160" s="358">
        <f t="shared" si="288"/>
        <v>0</v>
      </c>
      <c r="WMF160" s="358">
        <f t="shared" si="288"/>
        <v>0</v>
      </c>
      <c r="WMG160" s="358">
        <f t="shared" si="288"/>
        <v>0</v>
      </c>
      <c r="WMH160" s="358">
        <f t="shared" si="288"/>
        <v>0</v>
      </c>
      <c r="WMI160" s="358">
        <f t="shared" si="288"/>
        <v>0</v>
      </c>
      <c r="WMJ160" s="358">
        <f t="shared" si="288"/>
        <v>0</v>
      </c>
      <c r="WMK160" s="358">
        <f t="shared" si="288"/>
        <v>0</v>
      </c>
      <c r="WML160" s="358">
        <f t="shared" si="288"/>
        <v>0</v>
      </c>
      <c r="WMM160" s="358">
        <f t="shared" si="288"/>
        <v>0</v>
      </c>
      <c r="WMN160" s="358">
        <f t="shared" si="288"/>
        <v>0</v>
      </c>
      <c r="WMO160" s="358">
        <f t="shared" si="288"/>
        <v>0</v>
      </c>
      <c r="WMP160" s="358">
        <f t="shared" si="288"/>
        <v>0</v>
      </c>
      <c r="WMQ160" s="358">
        <f t="shared" si="288"/>
        <v>0</v>
      </c>
      <c r="WMR160" s="358">
        <f t="shared" si="288"/>
        <v>0</v>
      </c>
      <c r="WMS160" s="358">
        <f t="shared" si="288"/>
        <v>0</v>
      </c>
      <c r="WMT160" s="358">
        <f t="shared" si="288"/>
        <v>0</v>
      </c>
      <c r="WMU160" s="358">
        <f t="shared" si="288"/>
        <v>0</v>
      </c>
      <c r="WMV160" s="358">
        <f t="shared" si="288"/>
        <v>0</v>
      </c>
      <c r="WMW160" s="358">
        <f t="shared" si="288"/>
        <v>0</v>
      </c>
      <c r="WMX160" s="358">
        <f t="shared" si="288"/>
        <v>0</v>
      </c>
      <c r="WMY160" s="358">
        <f t="shared" si="288"/>
        <v>0</v>
      </c>
      <c r="WMZ160" s="358">
        <f t="shared" si="288"/>
        <v>0</v>
      </c>
      <c r="WNA160" s="358">
        <f t="shared" si="288"/>
        <v>0</v>
      </c>
      <c r="WNB160" s="358">
        <f t="shared" si="288"/>
        <v>0</v>
      </c>
      <c r="WNC160" s="358">
        <f t="shared" si="288"/>
        <v>0</v>
      </c>
      <c r="WND160" s="358">
        <f t="shared" si="288"/>
        <v>0</v>
      </c>
      <c r="WNE160" s="358">
        <f t="shared" si="288"/>
        <v>0</v>
      </c>
      <c r="WNF160" s="358">
        <f t="shared" si="288"/>
        <v>0</v>
      </c>
      <c r="WNG160" s="358">
        <f t="shared" si="288"/>
        <v>0</v>
      </c>
      <c r="WNH160" s="358">
        <f t="shared" si="288"/>
        <v>0</v>
      </c>
      <c r="WNI160" s="358">
        <f t="shared" si="288"/>
        <v>0</v>
      </c>
      <c r="WNJ160" s="358">
        <f t="shared" si="288"/>
        <v>0</v>
      </c>
      <c r="WNK160" s="358">
        <f t="shared" si="288"/>
        <v>0</v>
      </c>
      <c r="WNL160" s="358">
        <f t="shared" si="288"/>
        <v>0</v>
      </c>
      <c r="WNM160" s="358">
        <f t="shared" si="288"/>
        <v>0</v>
      </c>
      <c r="WNN160" s="358">
        <f t="shared" si="288"/>
        <v>0</v>
      </c>
      <c r="WNO160" s="358">
        <f t="shared" si="288"/>
        <v>0</v>
      </c>
      <c r="WNP160" s="358">
        <f t="shared" si="288"/>
        <v>0</v>
      </c>
      <c r="WNQ160" s="358">
        <f t="shared" si="288"/>
        <v>0</v>
      </c>
      <c r="WNR160" s="358">
        <f t="shared" si="288"/>
        <v>0</v>
      </c>
      <c r="WNS160" s="358">
        <f t="shared" si="288"/>
        <v>0</v>
      </c>
      <c r="WNT160" s="358">
        <f t="shared" si="288"/>
        <v>0</v>
      </c>
      <c r="WNU160" s="358">
        <f t="shared" si="288"/>
        <v>0</v>
      </c>
      <c r="WNV160" s="358">
        <f t="shared" si="288"/>
        <v>0</v>
      </c>
      <c r="WNW160" s="358">
        <f t="shared" si="288"/>
        <v>0</v>
      </c>
      <c r="WNX160" s="358">
        <f t="shared" si="288"/>
        <v>0</v>
      </c>
      <c r="WNY160" s="358">
        <f t="shared" si="288"/>
        <v>0</v>
      </c>
      <c r="WNZ160" s="358">
        <f t="shared" si="288"/>
        <v>0</v>
      </c>
      <c r="WOA160" s="358">
        <f t="shared" si="288"/>
        <v>0</v>
      </c>
      <c r="WOB160" s="358">
        <f t="shared" si="288"/>
        <v>0</v>
      </c>
      <c r="WOC160" s="358">
        <f t="shared" si="288"/>
        <v>0</v>
      </c>
      <c r="WOD160" s="358">
        <f t="shared" si="288"/>
        <v>0</v>
      </c>
      <c r="WOE160" s="358">
        <f t="shared" si="288"/>
        <v>0</v>
      </c>
      <c r="WOF160" s="358">
        <f t="shared" si="288"/>
        <v>0</v>
      </c>
      <c r="WOG160" s="358">
        <f t="shared" si="288"/>
        <v>0</v>
      </c>
      <c r="WOH160" s="358">
        <f t="shared" ref="WOH160:WQS160" si="289">WOH145*$H$83</f>
        <v>0</v>
      </c>
      <c r="WOI160" s="358">
        <f t="shared" si="289"/>
        <v>0</v>
      </c>
      <c r="WOJ160" s="358">
        <f t="shared" si="289"/>
        <v>0</v>
      </c>
      <c r="WOK160" s="358">
        <f t="shared" si="289"/>
        <v>0</v>
      </c>
      <c r="WOL160" s="358">
        <f t="shared" si="289"/>
        <v>0</v>
      </c>
      <c r="WOM160" s="358">
        <f t="shared" si="289"/>
        <v>0</v>
      </c>
      <c r="WON160" s="358">
        <f t="shared" si="289"/>
        <v>0</v>
      </c>
      <c r="WOO160" s="358">
        <f t="shared" si="289"/>
        <v>0</v>
      </c>
      <c r="WOP160" s="358">
        <f t="shared" si="289"/>
        <v>0</v>
      </c>
      <c r="WOQ160" s="358">
        <f t="shared" si="289"/>
        <v>0</v>
      </c>
      <c r="WOR160" s="358">
        <f t="shared" si="289"/>
        <v>0</v>
      </c>
      <c r="WOS160" s="358">
        <f t="shared" si="289"/>
        <v>0</v>
      </c>
      <c r="WOT160" s="358">
        <f t="shared" si="289"/>
        <v>0</v>
      </c>
      <c r="WOU160" s="358">
        <f t="shared" si="289"/>
        <v>0</v>
      </c>
      <c r="WOV160" s="358">
        <f t="shared" si="289"/>
        <v>0</v>
      </c>
      <c r="WOW160" s="358">
        <f t="shared" si="289"/>
        <v>0</v>
      </c>
      <c r="WOX160" s="358">
        <f t="shared" si="289"/>
        <v>0</v>
      </c>
      <c r="WOY160" s="358">
        <f t="shared" si="289"/>
        <v>0</v>
      </c>
      <c r="WOZ160" s="358">
        <f t="shared" si="289"/>
        <v>0</v>
      </c>
      <c r="WPA160" s="358">
        <f t="shared" si="289"/>
        <v>0</v>
      </c>
      <c r="WPB160" s="358">
        <f t="shared" si="289"/>
        <v>0</v>
      </c>
      <c r="WPC160" s="358">
        <f t="shared" si="289"/>
        <v>0</v>
      </c>
      <c r="WPD160" s="358">
        <f t="shared" si="289"/>
        <v>0</v>
      </c>
      <c r="WPE160" s="358">
        <f t="shared" si="289"/>
        <v>0</v>
      </c>
      <c r="WPF160" s="358">
        <f t="shared" si="289"/>
        <v>0</v>
      </c>
      <c r="WPG160" s="358">
        <f t="shared" si="289"/>
        <v>0</v>
      </c>
      <c r="WPH160" s="358">
        <f t="shared" si="289"/>
        <v>0</v>
      </c>
      <c r="WPI160" s="358">
        <f t="shared" si="289"/>
        <v>0</v>
      </c>
      <c r="WPJ160" s="358">
        <f t="shared" si="289"/>
        <v>0</v>
      </c>
      <c r="WPK160" s="358">
        <f t="shared" si="289"/>
        <v>0</v>
      </c>
      <c r="WPL160" s="358">
        <f t="shared" si="289"/>
        <v>0</v>
      </c>
      <c r="WPM160" s="358">
        <f t="shared" si="289"/>
        <v>0</v>
      </c>
      <c r="WPN160" s="358">
        <f t="shared" si="289"/>
        <v>0</v>
      </c>
      <c r="WPO160" s="358">
        <f t="shared" si="289"/>
        <v>0</v>
      </c>
      <c r="WPP160" s="358">
        <f t="shared" si="289"/>
        <v>0</v>
      </c>
      <c r="WPQ160" s="358">
        <f t="shared" si="289"/>
        <v>0</v>
      </c>
      <c r="WPR160" s="358">
        <f t="shared" si="289"/>
        <v>0</v>
      </c>
      <c r="WPS160" s="358">
        <f t="shared" si="289"/>
        <v>0</v>
      </c>
      <c r="WPT160" s="358">
        <f t="shared" si="289"/>
        <v>0</v>
      </c>
      <c r="WPU160" s="358">
        <f t="shared" si="289"/>
        <v>0</v>
      </c>
      <c r="WPV160" s="358">
        <f t="shared" si="289"/>
        <v>0</v>
      </c>
      <c r="WPW160" s="358">
        <f t="shared" si="289"/>
        <v>0</v>
      </c>
      <c r="WPX160" s="358">
        <f t="shared" si="289"/>
        <v>0</v>
      </c>
      <c r="WPY160" s="358">
        <f t="shared" si="289"/>
        <v>0</v>
      </c>
      <c r="WPZ160" s="358">
        <f t="shared" si="289"/>
        <v>0</v>
      </c>
      <c r="WQA160" s="358">
        <f t="shared" si="289"/>
        <v>0</v>
      </c>
      <c r="WQB160" s="358">
        <f t="shared" si="289"/>
        <v>0</v>
      </c>
      <c r="WQC160" s="358">
        <f t="shared" si="289"/>
        <v>0</v>
      </c>
      <c r="WQD160" s="358">
        <f t="shared" si="289"/>
        <v>0</v>
      </c>
      <c r="WQE160" s="358">
        <f t="shared" si="289"/>
        <v>0</v>
      </c>
      <c r="WQF160" s="358">
        <f t="shared" si="289"/>
        <v>0</v>
      </c>
      <c r="WQG160" s="358">
        <f t="shared" si="289"/>
        <v>0</v>
      </c>
      <c r="WQH160" s="358">
        <f t="shared" si="289"/>
        <v>0</v>
      </c>
      <c r="WQI160" s="358">
        <f t="shared" si="289"/>
        <v>0</v>
      </c>
      <c r="WQJ160" s="358">
        <f t="shared" si="289"/>
        <v>0</v>
      </c>
      <c r="WQK160" s="358">
        <f t="shared" si="289"/>
        <v>0</v>
      </c>
      <c r="WQL160" s="358">
        <f t="shared" si="289"/>
        <v>0</v>
      </c>
      <c r="WQM160" s="358">
        <f t="shared" si="289"/>
        <v>0</v>
      </c>
      <c r="WQN160" s="358">
        <f t="shared" si="289"/>
        <v>0</v>
      </c>
      <c r="WQO160" s="358">
        <f t="shared" si="289"/>
        <v>0</v>
      </c>
      <c r="WQP160" s="358">
        <f t="shared" si="289"/>
        <v>0</v>
      </c>
      <c r="WQQ160" s="358">
        <f t="shared" si="289"/>
        <v>0</v>
      </c>
      <c r="WQR160" s="358">
        <f t="shared" si="289"/>
        <v>0</v>
      </c>
      <c r="WQS160" s="358">
        <f t="shared" si="289"/>
        <v>0</v>
      </c>
      <c r="WQT160" s="358">
        <f t="shared" ref="WQT160:WTE160" si="290">WQT145*$H$83</f>
        <v>0</v>
      </c>
      <c r="WQU160" s="358">
        <f t="shared" si="290"/>
        <v>0</v>
      </c>
      <c r="WQV160" s="358">
        <f t="shared" si="290"/>
        <v>0</v>
      </c>
      <c r="WQW160" s="358">
        <f t="shared" si="290"/>
        <v>0</v>
      </c>
      <c r="WQX160" s="358">
        <f t="shared" si="290"/>
        <v>0</v>
      </c>
      <c r="WQY160" s="358">
        <f t="shared" si="290"/>
        <v>0</v>
      </c>
      <c r="WQZ160" s="358">
        <f t="shared" si="290"/>
        <v>0</v>
      </c>
      <c r="WRA160" s="358">
        <f t="shared" si="290"/>
        <v>0</v>
      </c>
      <c r="WRB160" s="358">
        <f t="shared" si="290"/>
        <v>0</v>
      </c>
      <c r="WRC160" s="358">
        <f t="shared" si="290"/>
        <v>0</v>
      </c>
      <c r="WRD160" s="358">
        <f t="shared" si="290"/>
        <v>0</v>
      </c>
      <c r="WRE160" s="358">
        <f t="shared" si="290"/>
        <v>0</v>
      </c>
      <c r="WRF160" s="358">
        <f t="shared" si="290"/>
        <v>0</v>
      </c>
      <c r="WRG160" s="358">
        <f t="shared" si="290"/>
        <v>0</v>
      </c>
      <c r="WRH160" s="358">
        <f t="shared" si="290"/>
        <v>0</v>
      </c>
      <c r="WRI160" s="358">
        <f t="shared" si="290"/>
        <v>0</v>
      </c>
      <c r="WRJ160" s="358">
        <f t="shared" si="290"/>
        <v>0</v>
      </c>
      <c r="WRK160" s="358">
        <f t="shared" si="290"/>
        <v>0</v>
      </c>
      <c r="WRL160" s="358">
        <f t="shared" si="290"/>
        <v>0</v>
      </c>
      <c r="WRM160" s="358">
        <f t="shared" si="290"/>
        <v>0</v>
      </c>
      <c r="WRN160" s="358">
        <f t="shared" si="290"/>
        <v>0</v>
      </c>
      <c r="WRO160" s="358">
        <f t="shared" si="290"/>
        <v>0</v>
      </c>
      <c r="WRP160" s="358">
        <f t="shared" si="290"/>
        <v>0</v>
      </c>
      <c r="WRQ160" s="358">
        <f t="shared" si="290"/>
        <v>0</v>
      </c>
      <c r="WRR160" s="358">
        <f t="shared" si="290"/>
        <v>0</v>
      </c>
      <c r="WRS160" s="358">
        <f t="shared" si="290"/>
        <v>0</v>
      </c>
      <c r="WRT160" s="358">
        <f t="shared" si="290"/>
        <v>0</v>
      </c>
      <c r="WRU160" s="358">
        <f t="shared" si="290"/>
        <v>0</v>
      </c>
      <c r="WRV160" s="358">
        <f t="shared" si="290"/>
        <v>0</v>
      </c>
      <c r="WRW160" s="358">
        <f t="shared" si="290"/>
        <v>0</v>
      </c>
      <c r="WRX160" s="358">
        <f t="shared" si="290"/>
        <v>0</v>
      </c>
      <c r="WRY160" s="358">
        <f t="shared" si="290"/>
        <v>0</v>
      </c>
      <c r="WRZ160" s="358">
        <f t="shared" si="290"/>
        <v>0</v>
      </c>
      <c r="WSA160" s="358">
        <f t="shared" si="290"/>
        <v>0</v>
      </c>
      <c r="WSB160" s="358">
        <f t="shared" si="290"/>
        <v>0</v>
      </c>
      <c r="WSC160" s="358">
        <f t="shared" si="290"/>
        <v>0</v>
      </c>
      <c r="WSD160" s="358">
        <f t="shared" si="290"/>
        <v>0</v>
      </c>
      <c r="WSE160" s="358">
        <f t="shared" si="290"/>
        <v>0</v>
      </c>
      <c r="WSF160" s="358">
        <f t="shared" si="290"/>
        <v>0</v>
      </c>
      <c r="WSG160" s="358">
        <f t="shared" si="290"/>
        <v>0</v>
      </c>
      <c r="WSH160" s="358">
        <f t="shared" si="290"/>
        <v>0</v>
      </c>
      <c r="WSI160" s="358">
        <f t="shared" si="290"/>
        <v>0</v>
      </c>
      <c r="WSJ160" s="358">
        <f t="shared" si="290"/>
        <v>0</v>
      </c>
      <c r="WSK160" s="358">
        <f t="shared" si="290"/>
        <v>0</v>
      </c>
      <c r="WSL160" s="358">
        <f t="shared" si="290"/>
        <v>0</v>
      </c>
      <c r="WSM160" s="358">
        <f t="shared" si="290"/>
        <v>0</v>
      </c>
      <c r="WSN160" s="358">
        <f t="shared" si="290"/>
        <v>0</v>
      </c>
      <c r="WSO160" s="358">
        <f t="shared" si="290"/>
        <v>0</v>
      </c>
      <c r="WSP160" s="358">
        <f t="shared" si="290"/>
        <v>0</v>
      </c>
      <c r="WSQ160" s="358">
        <f t="shared" si="290"/>
        <v>0</v>
      </c>
      <c r="WSR160" s="358">
        <f t="shared" si="290"/>
        <v>0</v>
      </c>
      <c r="WSS160" s="358">
        <f t="shared" si="290"/>
        <v>0</v>
      </c>
      <c r="WST160" s="358">
        <f t="shared" si="290"/>
        <v>0</v>
      </c>
      <c r="WSU160" s="358">
        <f t="shared" si="290"/>
        <v>0</v>
      </c>
      <c r="WSV160" s="358">
        <f t="shared" si="290"/>
        <v>0</v>
      </c>
      <c r="WSW160" s="358">
        <f t="shared" si="290"/>
        <v>0</v>
      </c>
      <c r="WSX160" s="358">
        <f t="shared" si="290"/>
        <v>0</v>
      </c>
      <c r="WSY160" s="358">
        <f t="shared" si="290"/>
        <v>0</v>
      </c>
      <c r="WSZ160" s="358">
        <f t="shared" si="290"/>
        <v>0</v>
      </c>
      <c r="WTA160" s="358">
        <f t="shared" si="290"/>
        <v>0</v>
      </c>
      <c r="WTB160" s="358">
        <f t="shared" si="290"/>
        <v>0</v>
      </c>
      <c r="WTC160" s="358">
        <f t="shared" si="290"/>
        <v>0</v>
      </c>
      <c r="WTD160" s="358">
        <f t="shared" si="290"/>
        <v>0</v>
      </c>
      <c r="WTE160" s="358">
        <f t="shared" si="290"/>
        <v>0</v>
      </c>
      <c r="WTF160" s="358">
        <f t="shared" ref="WTF160:WVQ160" si="291">WTF145*$H$83</f>
        <v>0</v>
      </c>
      <c r="WTG160" s="358">
        <f t="shared" si="291"/>
        <v>0</v>
      </c>
      <c r="WTH160" s="358">
        <f t="shared" si="291"/>
        <v>0</v>
      </c>
      <c r="WTI160" s="358">
        <f t="shared" si="291"/>
        <v>0</v>
      </c>
      <c r="WTJ160" s="358">
        <f t="shared" si="291"/>
        <v>0</v>
      </c>
      <c r="WTK160" s="358">
        <f t="shared" si="291"/>
        <v>0</v>
      </c>
      <c r="WTL160" s="358">
        <f t="shared" si="291"/>
        <v>0</v>
      </c>
      <c r="WTM160" s="358">
        <f t="shared" si="291"/>
        <v>0</v>
      </c>
      <c r="WTN160" s="358">
        <f t="shared" si="291"/>
        <v>0</v>
      </c>
      <c r="WTO160" s="358">
        <f t="shared" si="291"/>
        <v>0</v>
      </c>
      <c r="WTP160" s="358">
        <f t="shared" si="291"/>
        <v>0</v>
      </c>
      <c r="WTQ160" s="358">
        <f t="shared" si="291"/>
        <v>0</v>
      </c>
      <c r="WTR160" s="358">
        <f t="shared" si="291"/>
        <v>0</v>
      </c>
      <c r="WTS160" s="358">
        <f t="shared" si="291"/>
        <v>0</v>
      </c>
      <c r="WTT160" s="358">
        <f t="shared" si="291"/>
        <v>0</v>
      </c>
      <c r="WTU160" s="358">
        <f t="shared" si="291"/>
        <v>0</v>
      </c>
      <c r="WTV160" s="358">
        <f t="shared" si="291"/>
        <v>0</v>
      </c>
      <c r="WTW160" s="358">
        <f t="shared" si="291"/>
        <v>0</v>
      </c>
      <c r="WTX160" s="358">
        <f t="shared" si="291"/>
        <v>0</v>
      </c>
      <c r="WTY160" s="358">
        <f t="shared" si="291"/>
        <v>0</v>
      </c>
      <c r="WTZ160" s="358">
        <f t="shared" si="291"/>
        <v>0</v>
      </c>
      <c r="WUA160" s="358">
        <f t="shared" si="291"/>
        <v>0</v>
      </c>
      <c r="WUB160" s="358">
        <f t="shared" si="291"/>
        <v>0</v>
      </c>
      <c r="WUC160" s="358">
        <f t="shared" si="291"/>
        <v>0</v>
      </c>
      <c r="WUD160" s="358">
        <f t="shared" si="291"/>
        <v>0</v>
      </c>
      <c r="WUE160" s="358">
        <f t="shared" si="291"/>
        <v>0</v>
      </c>
      <c r="WUF160" s="358">
        <f t="shared" si="291"/>
        <v>0</v>
      </c>
      <c r="WUG160" s="358">
        <f t="shared" si="291"/>
        <v>0</v>
      </c>
      <c r="WUH160" s="358">
        <f t="shared" si="291"/>
        <v>0</v>
      </c>
      <c r="WUI160" s="358">
        <f t="shared" si="291"/>
        <v>0</v>
      </c>
      <c r="WUJ160" s="358">
        <f t="shared" si="291"/>
        <v>0</v>
      </c>
      <c r="WUK160" s="358">
        <f t="shared" si="291"/>
        <v>0</v>
      </c>
      <c r="WUL160" s="358">
        <f t="shared" si="291"/>
        <v>0</v>
      </c>
      <c r="WUM160" s="358">
        <f t="shared" si="291"/>
        <v>0</v>
      </c>
      <c r="WUN160" s="358">
        <f t="shared" si="291"/>
        <v>0</v>
      </c>
      <c r="WUO160" s="358">
        <f t="shared" si="291"/>
        <v>0</v>
      </c>
      <c r="WUP160" s="358">
        <f t="shared" si="291"/>
        <v>0</v>
      </c>
      <c r="WUQ160" s="358">
        <f t="shared" si="291"/>
        <v>0</v>
      </c>
      <c r="WUR160" s="358">
        <f t="shared" si="291"/>
        <v>0</v>
      </c>
      <c r="WUS160" s="358">
        <f t="shared" si="291"/>
        <v>0</v>
      </c>
      <c r="WUT160" s="358">
        <f t="shared" si="291"/>
        <v>0</v>
      </c>
      <c r="WUU160" s="358">
        <f t="shared" si="291"/>
        <v>0</v>
      </c>
      <c r="WUV160" s="358">
        <f t="shared" si="291"/>
        <v>0</v>
      </c>
      <c r="WUW160" s="358">
        <f t="shared" si="291"/>
        <v>0</v>
      </c>
      <c r="WUX160" s="358">
        <f t="shared" si="291"/>
        <v>0</v>
      </c>
      <c r="WUY160" s="358">
        <f t="shared" si="291"/>
        <v>0</v>
      </c>
      <c r="WUZ160" s="358">
        <f t="shared" si="291"/>
        <v>0</v>
      </c>
      <c r="WVA160" s="358">
        <f t="shared" si="291"/>
        <v>0</v>
      </c>
      <c r="WVB160" s="358">
        <f t="shared" si="291"/>
        <v>0</v>
      </c>
      <c r="WVC160" s="358">
        <f t="shared" si="291"/>
        <v>0</v>
      </c>
      <c r="WVD160" s="358">
        <f t="shared" si="291"/>
        <v>0</v>
      </c>
      <c r="WVE160" s="358">
        <f t="shared" si="291"/>
        <v>0</v>
      </c>
      <c r="WVF160" s="358">
        <f t="shared" si="291"/>
        <v>0</v>
      </c>
      <c r="WVG160" s="358">
        <f t="shared" si="291"/>
        <v>0</v>
      </c>
      <c r="WVH160" s="358">
        <f t="shared" si="291"/>
        <v>0</v>
      </c>
      <c r="WVI160" s="358">
        <f t="shared" si="291"/>
        <v>0</v>
      </c>
      <c r="WVJ160" s="358">
        <f t="shared" si="291"/>
        <v>0</v>
      </c>
      <c r="WVK160" s="358">
        <f t="shared" si="291"/>
        <v>0</v>
      </c>
      <c r="WVL160" s="358">
        <f t="shared" si="291"/>
        <v>0</v>
      </c>
      <c r="WVM160" s="358">
        <f t="shared" si="291"/>
        <v>0</v>
      </c>
      <c r="WVN160" s="358">
        <f t="shared" si="291"/>
        <v>0</v>
      </c>
      <c r="WVO160" s="358">
        <f t="shared" si="291"/>
        <v>0</v>
      </c>
      <c r="WVP160" s="358">
        <f t="shared" si="291"/>
        <v>0</v>
      </c>
      <c r="WVQ160" s="358">
        <f t="shared" si="291"/>
        <v>0</v>
      </c>
      <c r="WVR160" s="358">
        <f t="shared" ref="WVR160:WYC160" si="292">WVR145*$H$83</f>
        <v>0</v>
      </c>
      <c r="WVS160" s="358">
        <f t="shared" si="292"/>
        <v>0</v>
      </c>
      <c r="WVT160" s="358">
        <f t="shared" si="292"/>
        <v>0</v>
      </c>
      <c r="WVU160" s="358">
        <f t="shared" si="292"/>
        <v>0</v>
      </c>
      <c r="WVV160" s="358">
        <f t="shared" si="292"/>
        <v>0</v>
      </c>
      <c r="WVW160" s="358">
        <f t="shared" si="292"/>
        <v>0</v>
      </c>
      <c r="WVX160" s="358">
        <f t="shared" si="292"/>
        <v>0</v>
      </c>
      <c r="WVY160" s="358">
        <f t="shared" si="292"/>
        <v>0</v>
      </c>
      <c r="WVZ160" s="358">
        <f t="shared" si="292"/>
        <v>0</v>
      </c>
      <c r="WWA160" s="358">
        <f t="shared" si="292"/>
        <v>0</v>
      </c>
      <c r="WWB160" s="358">
        <f t="shared" si="292"/>
        <v>0</v>
      </c>
      <c r="WWC160" s="358">
        <f t="shared" si="292"/>
        <v>0</v>
      </c>
      <c r="WWD160" s="358">
        <f t="shared" si="292"/>
        <v>0</v>
      </c>
      <c r="WWE160" s="358">
        <f t="shared" si="292"/>
        <v>0</v>
      </c>
      <c r="WWF160" s="358">
        <f t="shared" si="292"/>
        <v>0</v>
      </c>
      <c r="WWG160" s="358">
        <f t="shared" si="292"/>
        <v>0</v>
      </c>
      <c r="WWH160" s="358">
        <f t="shared" si="292"/>
        <v>0</v>
      </c>
      <c r="WWI160" s="358">
        <f t="shared" si="292"/>
        <v>0</v>
      </c>
      <c r="WWJ160" s="358">
        <f t="shared" si="292"/>
        <v>0</v>
      </c>
      <c r="WWK160" s="358">
        <f t="shared" si="292"/>
        <v>0</v>
      </c>
      <c r="WWL160" s="358">
        <f t="shared" si="292"/>
        <v>0</v>
      </c>
      <c r="WWM160" s="358">
        <f t="shared" si="292"/>
        <v>0</v>
      </c>
      <c r="WWN160" s="358">
        <f t="shared" si="292"/>
        <v>0</v>
      </c>
      <c r="WWO160" s="358">
        <f t="shared" si="292"/>
        <v>0</v>
      </c>
      <c r="WWP160" s="358">
        <f t="shared" si="292"/>
        <v>0</v>
      </c>
      <c r="WWQ160" s="358">
        <f t="shared" si="292"/>
        <v>0</v>
      </c>
      <c r="WWR160" s="358">
        <f t="shared" si="292"/>
        <v>0</v>
      </c>
      <c r="WWS160" s="358">
        <f t="shared" si="292"/>
        <v>0</v>
      </c>
      <c r="WWT160" s="358">
        <f t="shared" si="292"/>
        <v>0</v>
      </c>
      <c r="WWU160" s="358">
        <f t="shared" si="292"/>
        <v>0</v>
      </c>
      <c r="WWV160" s="358">
        <f t="shared" si="292"/>
        <v>0</v>
      </c>
      <c r="WWW160" s="358">
        <f t="shared" si="292"/>
        <v>0</v>
      </c>
      <c r="WWX160" s="358">
        <f t="shared" si="292"/>
        <v>0</v>
      </c>
      <c r="WWY160" s="358">
        <f t="shared" si="292"/>
        <v>0</v>
      </c>
      <c r="WWZ160" s="358">
        <f t="shared" si="292"/>
        <v>0</v>
      </c>
      <c r="WXA160" s="358">
        <f t="shared" si="292"/>
        <v>0</v>
      </c>
      <c r="WXB160" s="358">
        <f t="shared" si="292"/>
        <v>0</v>
      </c>
      <c r="WXC160" s="358">
        <f t="shared" si="292"/>
        <v>0</v>
      </c>
      <c r="WXD160" s="358">
        <f t="shared" si="292"/>
        <v>0</v>
      </c>
      <c r="WXE160" s="358">
        <f t="shared" si="292"/>
        <v>0</v>
      </c>
      <c r="WXF160" s="358">
        <f t="shared" si="292"/>
        <v>0</v>
      </c>
      <c r="WXG160" s="358">
        <f t="shared" si="292"/>
        <v>0</v>
      </c>
      <c r="WXH160" s="358">
        <f t="shared" si="292"/>
        <v>0</v>
      </c>
      <c r="WXI160" s="358">
        <f t="shared" si="292"/>
        <v>0</v>
      </c>
      <c r="WXJ160" s="358">
        <f t="shared" si="292"/>
        <v>0</v>
      </c>
      <c r="WXK160" s="358">
        <f t="shared" si="292"/>
        <v>0</v>
      </c>
      <c r="WXL160" s="358">
        <f t="shared" si="292"/>
        <v>0</v>
      </c>
      <c r="WXM160" s="358">
        <f t="shared" si="292"/>
        <v>0</v>
      </c>
      <c r="WXN160" s="358">
        <f t="shared" si="292"/>
        <v>0</v>
      </c>
      <c r="WXO160" s="358">
        <f t="shared" si="292"/>
        <v>0</v>
      </c>
      <c r="WXP160" s="358">
        <f t="shared" si="292"/>
        <v>0</v>
      </c>
      <c r="WXQ160" s="358">
        <f t="shared" si="292"/>
        <v>0</v>
      </c>
      <c r="WXR160" s="358">
        <f t="shared" si="292"/>
        <v>0</v>
      </c>
      <c r="WXS160" s="358">
        <f t="shared" si="292"/>
        <v>0</v>
      </c>
      <c r="WXT160" s="358">
        <f t="shared" si="292"/>
        <v>0</v>
      </c>
      <c r="WXU160" s="358">
        <f t="shared" si="292"/>
        <v>0</v>
      </c>
      <c r="WXV160" s="358">
        <f t="shared" si="292"/>
        <v>0</v>
      </c>
      <c r="WXW160" s="358">
        <f t="shared" si="292"/>
        <v>0</v>
      </c>
      <c r="WXX160" s="358">
        <f t="shared" si="292"/>
        <v>0</v>
      </c>
      <c r="WXY160" s="358">
        <f t="shared" si="292"/>
        <v>0</v>
      </c>
      <c r="WXZ160" s="358">
        <f t="shared" si="292"/>
        <v>0</v>
      </c>
      <c r="WYA160" s="358">
        <f t="shared" si="292"/>
        <v>0</v>
      </c>
      <c r="WYB160" s="358">
        <f t="shared" si="292"/>
        <v>0</v>
      </c>
      <c r="WYC160" s="358">
        <f t="shared" si="292"/>
        <v>0</v>
      </c>
      <c r="WYD160" s="358">
        <f t="shared" ref="WYD160:XAO160" si="293">WYD145*$H$83</f>
        <v>0</v>
      </c>
      <c r="WYE160" s="358">
        <f t="shared" si="293"/>
        <v>0</v>
      </c>
      <c r="WYF160" s="358">
        <f t="shared" si="293"/>
        <v>0</v>
      </c>
      <c r="WYG160" s="358">
        <f t="shared" si="293"/>
        <v>0</v>
      </c>
      <c r="WYH160" s="358">
        <f t="shared" si="293"/>
        <v>0</v>
      </c>
      <c r="WYI160" s="358">
        <f t="shared" si="293"/>
        <v>0</v>
      </c>
      <c r="WYJ160" s="358">
        <f t="shared" si="293"/>
        <v>0</v>
      </c>
      <c r="WYK160" s="358">
        <f t="shared" si="293"/>
        <v>0</v>
      </c>
      <c r="WYL160" s="358">
        <f t="shared" si="293"/>
        <v>0</v>
      </c>
      <c r="WYM160" s="358">
        <f t="shared" si="293"/>
        <v>0</v>
      </c>
      <c r="WYN160" s="358">
        <f t="shared" si="293"/>
        <v>0</v>
      </c>
      <c r="WYO160" s="358">
        <f t="shared" si="293"/>
        <v>0</v>
      </c>
      <c r="WYP160" s="358">
        <f t="shared" si="293"/>
        <v>0</v>
      </c>
      <c r="WYQ160" s="358">
        <f t="shared" si="293"/>
        <v>0</v>
      </c>
      <c r="WYR160" s="358">
        <f t="shared" si="293"/>
        <v>0</v>
      </c>
      <c r="WYS160" s="358">
        <f t="shared" si="293"/>
        <v>0</v>
      </c>
      <c r="WYT160" s="358">
        <f t="shared" si="293"/>
        <v>0</v>
      </c>
      <c r="WYU160" s="358">
        <f t="shared" si="293"/>
        <v>0</v>
      </c>
      <c r="WYV160" s="358">
        <f t="shared" si="293"/>
        <v>0</v>
      </c>
      <c r="WYW160" s="358">
        <f t="shared" si="293"/>
        <v>0</v>
      </c>
      <c r="WYX160" s="358">
        <f t="shared" si="293"/>
        <v>0</v>
      </c>
      <c r="WYY160" s="358">
        <f t="shared" si="293"/>
        <v>0</v>
      </c>
      <c r="WYZ160" s="358">
        <f t="shared" si="293"/>
        <v>0</v>
      </c>
      <c r="WZA160" s="358">
        <f t="shared" si="293"/>
        <v>0</v>
      </c>
      <c r="WZB160" s="358">
        <f t="shared" si="293"/>
        <v>0</v>
      </c>
      <c r="WZC160" s="358">
        <f t="shared" si="293"/>
        <v>0</v>
      </c>
      <c r="WZD160" s="358">
        <f t="shared" si="293"/>
        <v>0</v>
      </c>
      <c r="WZE160" s="358">
        <f t="shared" si="293"/>
        <v>0</v>
      </c>
      <c r="WZF160" s="358">
        <f t="shared" si="293"/>
        <v>0</v>
      </c>
      <c r="WZG160" s="358">
        <f t="shared" si="293"/>
        <v>0</v>
      </c>
      <c r="WZH160" s="358">
        <f t="shared" si="293"/>
        <v>0</v>
      </c>
      <c r="WZI160" s="358">
        <f t="shared" si="293"/>
        <v>0</v>
      </c>
      <c r="WZJ160" s="358">
        <f t="shared" si="293"/>
        <v>0</v>
      </c>
      <c r="WZK160" s="358">
        <f t="shared" si="293"/>
        <v>0</v>
      </c>
      <c r="WZL160" s="358">
        <f t="shared" si="293"/>
        <v>0</v>
      </c>
      <c r="WZM160" s="358">
        <f t="shared" si="293"/>
        <v>0</v>
      </c>
      <c r="WZN160" s="358">
        <f t="shared" si="293"/>
        <v>0</v>
      </c>
      <c r="WZO160" s="358">
        <f t="shared" si="293"/>
        <v>0</v>
      </c>
      <c r="WZP160" s="358">
        <f t="shared" si="293"/>
        <v>0</v>
      </c>
      <c r="WZQ160" s="358">
        <f t="shared" si="293"/>
        <v>0</v>
      </c>
      <c r="WZR160" s="358">
        <f t="shared" si="293"/>
        <v>0</v>
      </c>
      <c r="WZS160" s="358">
        <f t="shared" si="293"/>
        <v>0</v>
      </c>
      <c r="WZT160" s="358">
        <f t="shared" si="293"/>
        <v>0</v>
      </c>
      <c r="WZU160" s="358">
        <f t="shared" si="293"/>
        <v>0</v>
      </c>
      <c r="WZV160" s="358">
        <f t="shared" si="293"/>
        <v>0</v>
      </c>
      <c r="WZW160" s="358">
        <f t="shared" si="293"/>
        <v>0</v>
      </c>
      <c r="WZX160" s="358">
        <f t="shared" si="293"/>
        <v>0</v>
      </c>
      <c r="WZY160" s="358">
        <f t="shared" si="293"/>
        <v>0</v>
      </c>
      <c r="WZZ160" s="358">
        <f t="shared" si="293"/>
        <v>0</v>
      </c>
      <c r="XAA160" s="358">
        <f t="shared" si="293"/>
        <v>0</v>
      </c>
      <c r="XAB160" s="358">
        <f t="shared" si="293"/>
        <v>0</v>
      </c>
      <c r="XAC160" s="358">
        <f t="shared" si="293"/>
        <v>0</v>
      </c>
      <c r="XAD160" s="358">
        <f t="shared" si="293"/>
        <v>0</v>
      </c>
      <c r="XAE160" s="358">
        <f t="shared" si="293"/>
        <v>0</v>
      </c>
      <c r="XAF160" s="358">
        <f t="shared" si="293"/>
        <v>0</v>
      </c>
      <c r="XAG160" s="358">
        <f t="shared" si="293"/>
        <v>0</v>
      </c>
      <c r="XAH160" s="358">
        <f t="shared" si="293"/>
        <v>0</v>
      </c>
      <c r="XAI160" s="358">
        <f t="shared" si="293"/>
        <v>0</v>
      </c>
      <c r="XAJ160" s="358">
        <f t="shared" si="293"/>
        <v>0</v>
      </c>
      <c r="XAK160" s="358">
        <f t="shared" si="293"/>
        <v>0</v>
      </c>
      <c r="XAL160" s="358">
        <f t="shared" si="293"/>
        <v>0</v>
      </c>
      <c r="XAM160" s="358">
        <f t="shared" si="293"/>
        <v>0</v>
      </c>
      <c r="XAN160" s="358">
        <f t="shared" si="293"/>
        <v>0</v>
      </c>
      <c r="XAO160" s="358">
        <f t="shared" si="293"/>
        <v>0</v>
      </c>
      <c r="XAP160" s="358">
        <f t="shared" ref="XAP160:XDA160" si="294">XAP145*$H$83</f>
        <v>0</v>
      </c>
      <c r="XAQ160" s="358">
        <f t="shared" si="294"/>
        <v>0</v>
      </c>
      <c r="XAR160" s="358">
        <f t="shared" si="294"/>
        <v>0</v>
      </c>
      <c r="XAS160" s="358">
        <f t="shared" si="294"/>
        <v>0</v>
      </c>
      <c r="XAT160" s="358">
        <f t="shared" si="294"/>
        <v>0</v>
      </c>
      <c r="XAU160" s="358">
        <f t="shared" si="294"/>
        <v>0</v>
      </c>
      <c r="XAV160" s="358">
        <f t="shared" si="294"/>
        <v>0</v>
      </c>
      <c r="XAW160" s="358">
        <f t="shared" si="294"/>
        <v>0</v>
      </c>
      <c r="XAX160" s="358">
        <f t="shared" si="294"/>
        <v>0</v>
      </c>
      <c r="XAY160" s="358">
        <f t="shared" si="294"/>
        <v>0</v>
      </c>
      <c r="XAZ160" s="358">
        <f t="shared" si="294"/>
        <v>0</v>
      </c>
      <c r="XBA160" s="358">
        <f t="shared" si="294"/>
        <v>0</v>
      </c>
      <c r="XBB160" s="358">
        <f t="shared" si="294"/>
        <v>0</v>
      </c>
      <c r="XBC160" s="358">
        <f t="shared" si="294"/>
        <v>0</v>
      </c>
      <c r="XBD160" s="358">
        <f t="shared" si="294"/>
        <v>0</v>
      </c>
      <c r="XBE160" s="358">
        <f t="shared" si="294"/>
        <v>0</v>
      </c>
      <c r="XBF160" s="358">
        <f t="shared" si="294"/>
        <v>0</v>
      </c>
      <c r="XBG160" s="358">
        <f t="shared" si="294"/>
        <v>0</v>
      </c>
      <c r="XBH160" s="358">
        <f t="shared" si="294"/>
        <v>0</v>
      </c>
      <c r="XBI160" s="358">
        <f t="shared" si="294"/>
        <v>0</v>
      </c>
      <c r="XBJ160" s="358">
        <f t="shared" si="294"/>
        <v>0</v>
      </c>
      <c r="XBK160" s="358">
        <f t="shared" si="294"/>
        <v>0</v>
      </c>
      <c r="XBL160" s="358">
        <f t="shared" si="294"/>
        <v>0</v>
      </c>
      <c r="XBM160" s="358">
        <f t="shared" si="294"/>
        <v>0</v>
      </c>
      <c r="XBN160" s="358">
        <f t="shared" si="294"/>
        <v>0</v>
      </c>
      <c r="XBO160" s="358">
        <f t="shared" si="294"/>
        <v>0</v>
      </c>
      <c r="XBP160" s="358">
        <f t="shared" si="294"/>
        <v>0</v>
      </c>
      <c r="XBQ160" s="358">
        <f t="shared" si="294"/>
        <v>0</v>
      </c>
      <c r="XBR160" s="358">
        <f t="shared" si="294"/>
        <v>0</v>
      </c>
      <c r="XBS160" s="358">
        <f t="shared" si="294"/>
        <v>0</v>
      </c>
      <c r="XBT160" s="358">
        <f t="shared" si="294"/>
        <v>0</v>
      </c>
      <c r="XBU160" s="358">
        <f t="shared" si="294"/>
        <v>0</v>
      </c>
      <c r="XBV160" s="358">
        <f t="shared" si="294"/>
        <v>0</v>
      </c>
      <c r="XBW160" s="358">
        <f t="shared" si="294"/>
        <v>0</v>
      </c>
      <c r="XBX160" s="358">
        <f t="shared" si="294"/>
        <v>0</v>
      </c>
      <c r="XBY160" s="358">
        <f t="shared" si="294"/>
        <v>0</v>
      </c>
      <c r="XBZ160" s="358">
        <f t="shared" si="294"/>
        <v>0</v>
      </c>
      <c r="XCA160" s="358">
        <f t="shared" si="294"/>
        <v>0</v>
      </c>
      <c r="XCB160" s="358">
        <f t="shared" si="294"/>
        <v>0</v>
      </c>
      <c r="XCC160" s="358">
        <f t="shared" si="294"/>
        <v>0</v>
      </c>
      <c r="XCD160" s="358">
        <f t="shared" si="294"/>
        <v>0</v>
      </c>
      <c r="XCE160" s="358">
        <f t="shared" si="294"/>
        <v>0</v>
      </c>
      <c r="XCF160" s="358">
        <f t="shared" si="294"/>
        <v>0</v>
      </c>
      <c r="XCG160" s="358">
        <f t="shared" si="294"/>
        <v>0</v>
      </c>
      <c r="XCH160" s="358">
        <f t="shared" si="294"/>
        <v>0</v>
      </c>
      <c r="XCI160" s="358">
        <f t="shared" si="294"/>
        <v>0</v>
      </c>
      <c r="XCJ160" s="358">
        <f t="shared" si="294"/>
        <v>0</v>
      </c>
      <c r="XCK160" s="358">
        <f t="shared" si="294"/>
        <v>0</v>
      </c>
      <c r="XCL160" s="358">
        <f t="shared" si="294"/>
        <v>0</v>
      </c>
      <c r="XCM160" s="358">
        <f t="shared" si="294"/>
        <v>0</v>
      </c>
      <c r="XCN160" s="358">
        <f t="shared" si="294"/>
        <v>0</v>
      </c>
      <c r="XCO160" s="358">
        <f t="shared" si="294"/>
        <v>0</v>
      </c>
      <c r="XCP160" s="358">
        <f t="shared" si="294"/>
        <v>0</v>
      </c>
      <c r="XCQ160" s="358">
        <f t="shared" si="294"/>
        <v>0</v>
      </c>
      <c r="XCR160" s="358">
        <f t="shared" si="294"/>
        <v>0</v>
      </c>
      <c r="XCS160" s="358">
        <f t="shared" si="294"/>
        <v>0</v>
      </c>
      <c r="XCT160" s="358">
        <f t="shared" si="294"/>
        <v>0</v>
      </c>
      <c r="XCU160" s="358">
        <f t="shared" si="294"/>
        <v>0</v>
      </c>
      <c r="XCV160" s="358">
        <f t="shared" si="294"/>
        <v>0</v>
      </c>
      <c r="XCW160" s="358">
        <f t="shared" si="294"/>
        <v>0</v>
      </c>
      <c r="XCX160" s="358">
        <f t="shared" si="294"/>
        <v>0</v>
      </c>
      <c r="XCY160" s="358">
        <f t="shared" si="294"/>
        <v>0</v>
      </c>
      <c r="XCZ160" s="358">
        <f t="shared" si="294"/>
        <v>0</v>
      </c>
      <c r="XDA160" s="358">
        <f t="shared" si="294"/>
        <v>0</v>
      </c>
      <c r="XDB160" s="358">
        <f t="shared" ref="XDB160:XFD160" si="295">XDB145*$H$83</f>
        <v>0</v>
      </c>
      <c r="XDC160" s="358">
        <f t="shared" si="295"/>
        <v>0</v>
      </c>
      <c r="XDD160" s="358">
        <f t="shared" si="295"/>
        <v>0</v>
      </c>
      <c r="XDE160" s="358">
        <f t="shared" si="295"/>
        <v>0</v>
      </c>
      <c r="XDF160" s="358">
        <f t="shared" si="295"/>
        <v>0</v>
      </c>
      <c r="XDG160" s="358">
        <f t="shared" si="295"/>
        <v>0</v>
      </c>
      <c r="XDH160" s="358">
        <f t="shared" si="295"/>
        <v>0</v>
      </c>
      <c r="XDI160" s="358">
        <f t="shared" si="295"/>
        <v>0</v>
      </c>
      <c r="XDJ160" s="358">
        <f t="shared" si="295"/>
        <v>0</v>
      </c>
      <c r="XDK160" s="358">
        <f t="shared" si="295"/>
        <v>0</v>
      </c>
      <c r="XDL160" s="358">
        <f t="shared" si="295"/>
        <v>0</v>
      </c>
      <c r="XDM160" s="358">
        <f t="shared" si="295"/>
        <v>0</v>
      </c>
      <c r="XDN160" s="358">
        <f t="shared" si="295"/>
        <v>0</v>
      </c>
      <c r="XDO160" s="358">
        <f t="shared" si="295"/>
        <v>0</v>
      </c>
      <c r="XDP160" s="358">
        <f t="shared" si="295"/>
        <v>0</v>
      </c>
      <c r="XDQ160" s="358">
        <f t="shared" si="295"/>
        <v>0</v>
      </c>
      <c r="XDR160" s="358">
        <f t="shared" si="295"/>
        <v>0</v>
      </c>
      <c r="XDS160" s="358">
        <f t="shared" si="295"/>
        <v>0</v>
      </c>
      <c r="XDT160" s="358">
        <f t="shared" si="295"/>
        <v>0</v>
      </c>
      <c r="XDU160" s="358">
        <f t="shared" si="295"/>
        <v>0</v>
      </c>
      <c r="XDV160" s="358">
        <f t="shared" si="295"/>
        <v>0</v>
      </c>
      <c r="XDW160" s="358">
        <f t="shared" si="295"/>
        <v>0</v>
      </c>
      <c r="XDX160" s="358">
        <f t="shared" si="295"/>
        <v>0</v>
      </c>
      <c r="XDY160" s="358">
        <f t="shared" si="295"/>
        <v>0</v>
      </c>
      <c r="XDZ160" s="358">
        <f t="shared" si="295"/>
        <v>0</v>
      </c>
      <c r="XEA160" s="358">
        <f t="shared" si="295"/>
        <v>0</v>
      </c>
      <c r="XEB160" s="358">
        <f t="shared" si="295"/>
        <v>0</v>
      </c>
      <c r="XEC160" s="358">
        <f t="shared" si="295"/>
        <v>0</v>
      </c>
      <c r="XED160" s="358">
        <f t="shared" si="295"/>
        <v>0</v>
      </c>
      <c r="XEE160" s="358">
        <f t="shared" si="295"/>
        <v>0</v>
      </c>
      <c r="XEF160" s="358">
        <f t="shared" si="295"/>
        <v>0</v>
      </c>
      <c r="XEG160" s="358">
        <f t="shared" si="295"/>
        <v>0</v>
      </c>
      <c r="XEH160" s="358">
        <f t="shared" si="295"/>
        <v>0</v>
      </c>
      <c r="XEI160" s="358">
        <f t="shared" si="295"/>
        <v>0</v>
      </c>
      <c r="XEJ160" s="358">
        <f t="shared" si="295"/>
        <v>0</v>
      </c>
      <c r="XEK160" s="358">
        <f t="shared" si="295"/>
        <v>0</v>
      </c>
      <c r="XEL160" s="358">
        <f t="shared" si="295"/>
        <v>0</v>
      </c>
      <c r="XEM160" s="358">
        <f t="shared" si="295"/>
        <v>0</v>
      </c>
      <c r="XEN160" s="358">
        <f t="shared" si="295"/>
        <v>0</v>
      </c>
      <c r="XEO160" s="358">
        <f t="shared" si="295"/>
        <v>0</v>
      </c>
      <c r="XEP160" s="358">
        <f t="shared" si="295"/>
        <v>0</v>
      </c>
      <c r="XEQ160" s="358">
        <f t="shared" si="295"/>
        <v>0</v>
      </c>
      <c r="XER160" s="358">
        <f t="shared" si="295"/>
        <v>0</v>
      </c>
      <c r="XES160" s="358">
        <f t="shared" si="295"/>
        <v>0</v>
      </c>
      <c r="XET160" s="358">
        <f t="shared" si="295"/>
        <v>0</v>
      </c>
      <c r="XEU160" s="358">
        <f t="shared" si="295"/>
        <v>0</v>
      </c>
      <c r="XEV160" s="358">
        <f t="shared" si="295"/>
        <v>0</v>
      </c>
      <c r="XEW160" s="358">
        <f t="shared" si="295"/>
        <v>0</v>
      </c>
      <c r="XEX160" s="358">
        <f t="shared" si="295"/>
        <v>0</v>
      </c>
      <c r="XEY160" s="358">
        <f t="shared" si="295"/>
        <v>0</v>
      </c>
      <c r="XEZ160" s="358">
        <f t="shared" si="295"/>
        <v>0</v>
      </c>
      <c r="XFA160" s="358">
        <f t="shared" si="295"/>
        <v>0</v>
      </c>
      <c r="XFB160" s="358">
        <f t="shared" si="295"/>
        <v>0</v>
      </c>
      <c r="XFC160" s="358">
        <f t="shared" si="295"/>
        <v>0</v>
      </c>
      <c r="XFD160" s="358">
        <f t="shared" si="295"/>
        <v>0</v>
      </c>
    </row>
    <row r="161" spans="1:53" s="1" customFormat="1" x14ac:dyDescent="0.25">
      <c r="B161" s="5"/>
      <c r="C161" s="16"/>
      <c r="D161" s="6"/>
      <c r="E161" s="72"/>
      <c r="F161" s="447"/>
      <c r="G161" s="72"/>
      <c r="H161" s="278"/>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2"/>
      <c r="AY161" s="62"/>
      <c r="AZ161" s="62"/>
      <c r="BA161" s="62"/>
    </row>
    <row r="162" spans="1:53" s="1" customFormat="1" x14ac:dyDescent="0.25">
      <c r="A162" s="1" t="s">
        <v>812</v>
      </c>
      <c r="B162" s="5"/>
      <c r="C162" s="16"/>
      <c r="D162" s="6"/>
      <c r="E162" s="72"/>
      <c r="F162" s="447"/>
      <c r="G162" s="72"/>
      <c r="H162" s="278"/>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2"/>
      <c r="AY162" s="62"/>
      <c r="AZ162" s="62"/>
      <c r="BA162" s="62"/>
    </row>
    <row r="163" spans="1:53" s="1" customFormat="1" x14ac:dyDescent="0.25">
      <c r="B163" s="5"/>
      <c r="C163" s="16"/>
      <c r="D163" s="6"/>
      <c r="E163" s="72"/>
      <c r="F163" s="447"/>
      <c r="G163" s="72"/>
      <c r="H163" s="278"/>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2"/>
      <c r="AY163" s="62"/>
      <c r="AZ163" s="62"/>
      <c r="BA163" s="62"/>
    </row>
    <row r="164" spans="1:53" s="1" customFormat="1" x14ac:dyDescent="0.25">
      <c r="B164" s="5"/>
      <c r="C164" s="16" t="s">
        <v>799</v>
      </c>
      <c r="D164" s="6"/>
      <c r="E164" s="72"/>
      <c r="F164" s="447"/>
      <c r="G164" s="72"/>
      <c r="H164" s="278"/>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2"/>
      <c r="AY164" s="62"/>
      <c r="AZ164" s="62"/>
      <c r="BA164" s="62"/>
    </row>
    <row r="165" spans="1:53" s="1" customFormat="1" x14ac:dyDescent="0.25">
      <c r="B165" s="5"/>
      <c r="C165" s="16"/>
      <c r="D165" s="6"/>
      <c r="E165" s="72"/>
      <c r="F165" s="447"/>
      <c r="G165" s="72"/>
      <c r="H165" s="278"/>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2"/>
      <c r="AY165" s="62"/>
      <c r="AZ165" s="62"/>
      <c r="BA165" s="62"/>
    </row>
    <row r="166" spans="1:53" s="3" customFormat="1" x14ac:dyDescent="0.25">
      <c r="A166" s="6"/>
      <c r="B166" s="16"/>
      <c r="C166" s="16"/>
      <c r="E166" s="490" t="str">
        <f>E$150</f>
        <v>No-Build auto trips avoided</v>
      </c>
      <c r="F166" s="490" t="str">
        <f t="shared" ref="F166:AZ166" si="296">F$150</f>
        <v>Calculated</v>
      </c>
      <c r="G166" s="490" t="str">
        <f t="shared" si="296"/>
        <v>Trips</v>
      </c>
      <c r="H166" s="796"/>
      <c r="I166" s="797">
        <f>I$150</f>
        <v>0</v>
      </c>
      <c r="J166" s="797">
        <f t="shared" si="296"/>
        <v>0</v>
      </c>
      <c r="K166" s="797">
        <f t="shared" si="296"/>
        <v>0</v>
      </c>
      <c r="L166" s="797">
        <f t="shared" si="296"/>
        <v>0</v>
      </c>
      <c r="M166" s="797">
        <f t="shared" si="296"/>
        <v>0</v>
      </c>
      <c r="N166" s="797">
        <f t="shared" si="296"/>
        <v>0</v>
      </c>
      <c r="O166" s="797">
        <f t="shared" si="296"/>
        <v>0</v>
      </c>
      <c r="P166" s="797">
        <f t="shared" si="296"/>
        <v>0</v>
      </c>
      <c r="Q166" s="797">
        <f t="shared" si="296"/>
        <v>0</v>
      </c>
      <c r="R166" s="797">
        <f t="shared" si="296"/>
        <v>0</v>
      </c>
      <c r="S166" s="797">
        <f t="shared" si="296"/>
        <v>0</v>
      </c>
      <c r="T166" s="797">
        <f t="shared" si="296"/>
        <v>0</v>
      </c>
      <c r="U166" s="797">
        <f t="shared" si="296"/>
        <v>0</v>
      </c>
      <c r="V166" s="797">
        <f t="shared" si="296"/>
        <v>0</v>
      </c>
      <c r="W166" s="797">
        <f t="shared" si="296"/>
        <v>0</v>
      </c>
      <c r="X166" s="797">
        <f t="shared" si="296"/>
        <v>0</v>
      </c>
      <c r="Y166" s="797">
        <f t="shared" si="296"/>
        <v>0</v>
      </c>
      <c r="Z166" s="797">
        <f t="shared" si="296"/>
        <v>0</v>
      </c>
      <c r="AA166" s="797">
        <f t="shared" si="296"/>
        <v>0</v>
      </c>
      <c r="AB166" s="797">
        <f t="shared" si="296"/>
        <v>0</v>
      </c>
      <c r="AC166" s="797">
        <f t="shared" si="296"/>
        <v>0</v>
      </c>
      <c r="AD166" s="797">
        <f t="shared" si="296"/>
        <v>0</v>
      </c>
      <c r="AE166" s="797">
        <f t="shared" si="296"/>
        <v>0</v>
      </c>
      <c r="AF166" s="797">
        <f t="shared" si="296"/>
        <v>0</v>
      </c>
      <c r="AG166" s="797">
        <f t="shared" si="296"/>
        <v>0</v>
      </c>
      <c r="AH166" s="797">
        <f t="shared" si="296"/>
        <v>0</v>
      </c>
      <c r="AI166" s="797">
        <f t="shared" si="296"/>
        <v>0</v>
      </c>
      <c r="AJ166" s="797">
        <f t="shared" si="296"/>
        <v>0</v>
      </c>
      <c r="AK166" s="797">
        <f t="shared" si="296"/>
        <v>0</v>
      </c>
      <c r="AL166" s="797">
        <f t="shared" si="296"/>
        <v>0</v>
      </c>
      <c r="AM166" s="797">
        <f t="shared" si="296"/>
        <v>0</v>
      </c>
      <c r="AN166" s="797">
        <f t="shared" si="296"/>
        <v>0</v>
      </c>
      <c r="AO166" s="797">
        <f t="shared" si="296"/>
        <v>0</v>
      </c>
      <c r="AP166" s="797">
        <f t="shared" si="296"/>
        <v>0</v>
      </c>
      <c r="AQ166" s="797">
        <f t="shared" si="296"/>
        <v>0</v>
      </c>
      <c r="AR166" s="797">
        <f t="shared" si="296"/>
        <v>0</v>
      </c>
      <c r="AS166" s="797">
        <f t="shared" si="296"/>
        <v>0</v>
      </c>
      <c r="AT166" s="797">
        <f t="shared" si="296"/>
        <v>0</v>
      </c>
      <c r="AU166" s="797">
        <f t="shared" si="296"/>
        <v>0</v>
      </c>
      <c r="AV166" s="797">
        <f t="shared" si="296"/>
        <v>0</v>
      </c>
      <c r="AW166" s="797">
        <f t="shared" si="296"/>
        <v>0</v>
      </c>
      <c r="AX166" s="797">
        <f t="shared" si="296"/>
        <v>0</v>
      </c>
      <c r="AY166" s="797">
        <f t="shared" si="296"/>
        <v>0</v>
      </c>
      <c r="AZ166" s="797">
        <f t="shared" si="296"/>
        <v>0</v>
      </c>
      <c r="BA166" s="797"/>
    </row>
    <row r="167" spans="1:53" s="3" customFormat="1" x14ac:dyDescent="0.25">
      <c r="A167" s="6"/>
      <c r="B167" s="16"/>
      <c r="C167" s="16"/>
      <c r="E167" s="490" t="str">
        <f>E$151</f>
        <v>Build auto trips avoided</v>
      </c>
      <c r="F167" s="490" t="str">
        <f t="shared" ref="F167:AZ172" si="297">F$151</f>
        <v>Calculated</v>
      </c>
      <c r="G167" s="490" t="str">
        <f t="shared" si="297"/>
        <v>Trips</v>
      </c>
      <c r="H167" s="796"/>
      <c r="I167" s="797">
        <f t="shared" si="297"/>
        <v>0</v>
      </c>
      <c r="J167" s="797">
        <f t="shared" si="297"/>
        <v>0</v>
      </c>
      <c r="K167" s="797">
        <f t="shared" si="297"/>
        <v>0</v>
      </c>
      <c r="L167" s="797">
        <f t="shared" si="297"/>
        <v>0</v>
      </c>
      <c r="M167" s="797">
        <f t="shared" si="297"/>
        <v>0</v>
      </c>
      <c r="N167" s="797">
        <f t="shared" si="297"/>
        <v>0</v>
      </c>
      <c r="O167" s="797">
        <f t="shared" si="297"/>
        <v>0</v>
      </c>
      <c r="P167" s="797">
        <f t="shared" si="297"/>
        <v>0</v>
      </c>
      <c r="Q167" s="797">
        <f t="shared" si="297"/>
        <v>0</v>
      </c>
      <c r="R167" s="797">
        <f t="shared" si="297"/>
        <v>0</v>
      </c>
      <c r="S167" s="797">
        <f t="shared" si="297"/>
        <v>0</v>
      </c>
      <c r="T167" s="797">
        <f t="shared" si="297"/>
        <v>0</v>
      </c>
      <c r="U167" s="797">
        <f t="shared" si="297"/>
        <v>0</v>
      </c>
      <c r="V167" s="797">
        <f t="shared" si="297"/>
        <v>0</v>
      </c>
      <c r="W167" s="797">
        <f t="shared" si="297"/>
        <v>0</v>
      </c>
      <c r="X167" s="797">
        <f t="shared" si="297"/>
        <v>0</v>
      </c>
      <c r="Y167" s="797">
        <f t="shared" si="297"/>
        <v>0</v>
      </c>
      <c r="Z167" s="797">
        <f t="shared" si="297"/>
        <v>0</v>
      </c>
      <c r="AA167" s="797">
        <f t="shared" si="297"/>
        <v>0</v>
      </c>
      <c r="AB167" s="797">
        <f t="shared" si="297"/>
        <v>0</v>
      </c>
      <c r="AC167" s="797">
        <f t="shared" si="297"/>
        <v>0</v>
      </c>
      <c r="AD167" s="797">
        <f t="shared" si="297"/>
        <v>0</v>
      </c>
      <c r="AE167" s="797">
        <f t="shared" si="297"/>
        <v>0</v>
      </c>
      <c r="AF167" s="797">
        <f t="shared" si="297"/>
        <v>0</v>
      </c>
      <c r="AG167" s="797">
        <f t="shared" si="297"/>
        <v>0</v>
      </c>
      <c r="AH167" s="797">
        <f t="shared" si="297"/>
        <v>0</v>
      </c>
      <c r="AI167" s="797">
        <f t="shared" si="297"/>
        <v>0</v>
      </c>
      <c r="AJ167" s="797">
        <f t="shared" si="297"/>
        <v>0</v>
      </c>
      <c r="AK167" s="797">
        <f t="shared" si="297"/>
        <v>0</v>
      </c>
      <c r="AL167" s="797">
        <f t="shared" si="297"/>
        <v>0</v>
      </c>
      <c r="AM167" s="797">
        <f t="shared" si="297"/>
        <v>0</v>
      </c>
      <c r="AN167" s="797">
        <f t="shared" si="297"/>
        <v>0</v>
      </c>
      <c r="AO167" s="797">
        <f t="shared" si="297"/>
        <v>0</v>
      </c>
      <c r="AP167" s="797">
        <f t="shared" si="297"/>
        <v>0</v>
      </c>
      <c r="AQ167" s="797">
        <f t="shared" si="297"/>
        <v>0</v>
      </c>
      <c r="AR167" s="797">
        <f t="shared" si="297"/>
        <v>0</v>
      </c>
      <c r="AS167" s="797">
        <f t="shared" si="297"/>
        <v>0</v>
      </c>
      <c r="AT167" s="797">
        <f t="shared" si="297"/>
        <v>0</v>
      </c>
      <c r="AU167" s="797">
        <f t="shared" si="297"/>
        <v>0</v>
      </c>
      <c r="AV167" s="797">
        <f t="shared" si="297"/>
        <v>0</v>
      </c>
      <c r="AW167" s="797">
        <f t="shared" si="297"/>
        <v>0</v>
      </c>
      <c r="AX167" s="797">
        <f t="shared" si="297"/>
        <v>0</v>
      </c>
      <c r="AY167" s="797">
        <f t="shared" si="297"/>
        <v>0</v>
      </c>
      <c r="AZ167" s="797">
        <f t="shared" si="297"/>
        <v>0</v>
      </c>
      <c r="BA167" s="797"/>
    </row>
    <row r="168" spans="1:53" s="1" customFormat="1" x14ac:dyDescent="0.25">
      <c r="B168" s="5"/>
      <c r="C168" s="16"/>
      <c r="D168" s="6"/>
      <c r="E168" s="72"/>
      <c r="F168" s="447"/>
      <c r="G168" s="72"/>
      <c r="H168" s="278"/>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2"/>
      <c r="AY168" s="62"/>
      <c r="AZ168" s="62"/>
      <c r="BA168" s="62"/>
    </row>
    <row r="169" spans="1:53" x14ac:dyDescent="0.25">
      <c r="E169" s="280" t="s">
        <v>813</v>
      </c>
      <c r="F169" s="280" t="str">
        <f t="shared" si="297"/>
        <v>Calculated</v>
      </c>
      <c r="G169" s="280" t="str">
        <f t="shared" si="297"/>
        <v>Trips</v>
      </c>
      <c r="H169" s="277"/>
      <c r="I169" s="61">
        <f>(I167-I166)*I$3</f>
        <v>0</v>
      </c>
      <c r="J169" s="61">
        <f t="shared" ref="J169:AY169" si="298">(J167-J166)*J$3</f>
        <v>0</v>
      </c>
      <c r="K169" s="61">
        <f t="shared" si="298"/>
        <v>0</v>
      </c>
      <c r="L169" s="61">
        <f t="shared" si="298"/>
        <v>0</v>
      </c>
      <c r="M169" s="61">
        <f t="shared" si="298"/>
        <v>0</v>
      </c>
      <c r="N169" s="61">
        <f t="shared" si="298"/>
        <v>0</v>
      </c>
      <c r="O169" s="61">
        <f t="shared" si="298"/>
        <v>0</v>
      </c>
      <c r="P169" s="61">
        <f t="shared" si="298"/>
        <v>0</v>
      </c>
      <c r="Q169" s="61">
        <f t="shared" si="298"/>
        <v>0</v>
      </c>
      <c r="R169" s="61">
        <f t="shared" si="298"/>
        <v>0</v>
      </c>
      <c r="S169" s="61">
        <f t="shared" si="298"/>
        <v>0</v>
      </c>
      <c r="T169" s="61">
        <f t="shared" si="298"/>
        <v>0</v>
      </c>
      <c r="U169" s="61">
        <f t="shared" si="298"/>
        <v>0</v>
      </c>
      <c r="V169" s="61">
        <f t="shared" si="298"/>
        <v>0</v>
      </c>
      <c r="W169" s="61">
        <f t="shared" si="298"/>
        <v>0</v>
      </c>
      <c r="X169" s="61">
        <f t="shared" si="298"/>
        <v>0</v>
      </c>
      <c r="Y169" s="61">
        <f t="shared" si="298"/>
        <v>0</v>
      </c>
      <c r="Z169" s="61">
        <f t="shared" si="298"/>
        <v>0</v>
      </c>
      <c r="AA169" s="61">
        <f t="shared" si="298"/>
        <v>0</v>
      </c>
      <c r="AB169" s="61">
        <f t="shared" si="298"/>
        <v>0</v>
      </c>
      <c r="AC169" s="61">
        <f t="shared" si="298"/>
        <v>0</v>
      </c>
      <c r="AD169" s="61">
        <f t="shared" si="298"/>
        <v>0</v>
      </c>
      <c r="AE169" s="61">
        <f t="shared" si="298"/>
        <v>0</v>
      </c>
      <c r="AF169" s="61">
        <f t="shared" si="298"/>
        <v>0</v>
      </c>
      <c r="AG169" s="61">
        <f t="shared" si="298"/>
        <v>0</v>
      </c>
      <c r="AH169" s="61">
        <f t="shared" si="298"/>
        <v>0</v>
      </c>
      <c r="AI169" s="61">
        <f t="shared" si="298"/>
        <v>0</v>
      </c>
      <c r="AJ169" s="61">
        <f t="shared" si="298"/>
        <v>0</v>
      </c>
      <c r="AK169" s="61">
        <f t="shared" si="298"/>
        <v>0</v>
      </c>
      <c r="AL169" s="61">
        <f t="shared" si="298"/>
        <v>0</v>
      </c>
      <c r="AM169" s="61">
        <f t="shared" si="298"/>
        <v>0</v>
      </c>
      <c r="AN169" s="61">
        <f t="shared" si="298"/>
        <v>0</v>
      </c>
      <c r="AO169" s="61">
        <f t="shared" si="298"/>
        <v>0</v>
      </c>
      <c r="AP169" s="61">
        <f t="shared" si="298"/>
        <v>0</v>
      </c>
      <c r="AQ169" s="61">
        <f t="shared" si="298"/>
        <v>0</v>
      </c>
      <c r="AR169" s="61">
        <f t="shared" si="298"/>
        <v>0</v>
      </c>
      <c r="AS169" s="61">
        <f t="shared" si="298"/>
        <v>0</v>
      </c>
      <c r="AT169" s="61">
        <f t="shared" si="298"/>
        <v>0</v>
      </c>
      <c r="AU169" s="61">
        <f t="shared" si="298"/>
        <v>0</v>
      </c>
      <c r="AV169" s="61">
        <f t="shared" si="298"/>
        <v>0</v>
      </c>
      <c r="AW169" s="61">
        <f t="shared" si="298"/>
        <v>0</v>
      </c>
      <c r="AX169" s="61">
        <f t="shared" si="298"/>
        <v>0</v>
      </c>
      <c r="AY169" s="61">
        <f t="shared" si="298"/>
        <v>0</v>
      </c>
      <c r="AZ169" s="61">
        <f t="shared" ref="AZ169" si="299">(AZ167-AZ166)*AZ$3</f>
        <v>0</v>
      </c>
      <c r="BA169" s="61"/>
    </row>
    <row r="170" spans="1:53" s="1" customFormat="1" x14ac:dyDescent="0.25">
      <c r="B170" s="5"/>
      <c r="C170" s="16"/>
      <c r="D170" s="6"/>
      <c r="E170" s="72"/>
      <c r="F170" s="72"/>
      <c r="G170" s="72"/>
      <c r="H170" s="278"/>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2"/>
      <c r="AY170" s="62"/>
      <c r="AZ170" s="62"/>
      <c r="BA170" s="62"/>
    </row>
    <row r="171" spans="1:53" s="1" customFormat="1" x14ac:dyDescent="0.25">
      <c r="B171" s="5"/>
      <c r="C171" s="16"/>
      <c r="D171" s="6"/>
      <c r="E171" s="281" t="str">
        <f>'User Inputs'!E22</f>
        <v>Urban or Rural Location</v>
      </c>
      <c r="F171" s="281" t="str">
        <f>'User Inputs'!F22</f>
        <v>Project Defined</v>
      </c>
      <c r="G171" s="281" t="str">
        <f>'User Inputs'!G22</f>
        <v>Location</v>
      </c>
      <c r="H171" s="68">
        <f>'User Inputs'!H22</f>
        <v>0</v>
      </c>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2"/>
      <c r="AY171" s="62"/>
      <c r="AZ171" s="62"/>
      <c r="BA171" s="62"/>
    </row>
    <row r="172" spans="1:53" s="1" customFormat="1" x14ac:dyDescent="0.25">
      <c r="B172" s="5"/>
      <c r="C172" s="16"/>
      <c r="D172" s="6"/>
      <c r="E172" s="280" t="s">
        <v>814</v>
      </c>
      <c r="F172" s="280" t="str">
        <f t="shared" si="297"/>
        <v>Calculated</v>
      </c>
      <c r="G172" s="280" t="s">
        <v>815</v>
      </c>
      <c r="H172" s="1045">
        <f>IF(AND(H171="Urban",H54&gt;0),H54/H54,0)</f>
        <v>0</v>
      </c>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2"/>
      <c r="AY172" s="62"/>
      <c r="AZ172" s="62"/>
      <c r="BA172" s="62"/>
    </row>
    <row r="173" spans="1:53" s="1" customFormat="1" x14ac:dyDescent="0.25">
      <c r="B173" s="5"/>
      <c r="C173" s="16"/>
      <c r="D173" s="6"/>
      <c r="E173" s="72"/>
      <c r="F173" s="72"/>
      <c r="G173" s="72"/>
      <c r="H173" s="279"/>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2"/>
      <c r="AY173" s="62"/>
      <c r="AZ173" s="62"/>
      <c r="BA173" s="62"/>
    </row>
    <row r="174" spans="1:53" s="1" customFormat="1" x14ac:dyDescent="0.25">
      <c r="B174" s="5"/>
      <c r="C174" s="16" t="s">
        <v>816</v>
      </c>
      <c r="D174" s="6"/>
      <c r="E174" s="72"/>
      <c r="F174" s="72"/>
      <c r="G174" s="72"/>
      <c r="H174" s="279"/>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2"/>
      <c r="AY174" s="62"/>
      <c r="AZ174" s="62"/>
      <c r="BA174" s="62"/>
    </row>
    <row r="175" spans="1:53" s="1" customFormat="1" x14ac:dyDescent="0.25">
      <c r="B175" s="5"/>
      <c r="C175" s="16"/>
      <c r="D175" s="6"/>
      <c r="E175" s="72"/>
      <c r="F175" s="72"/>
      <c r="G175" s="72"/>
      <c r="H175" s="279"/>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2"/>
      <c r="AY175" s="62"/>
      <c r="AZ175" s="62"/>
      <c r="BA175" s="62"/>
    </row>
    <row r="176" spans="1:53" s="30" customFormat="1" x14ac:dyDescent="0.25">
      <c r="A176" s="307"/>
      <c r="B176" s="354"/>
      <c r="C176" s="496"/>
      <c r="D176" s="497"/>
      <c r="E176" s="492" t="s">
        <v>817</v>
      </c>
      <c r="F176" s="492" t="str">
        <f t="shared" ref="F176:G176" si="300">F$151</f>
        <v>Calculated</v>
      </c>
      <c r="G176" s="492" t="str">
        <f t="shared" si="300"/>
        <v>Trips</v>
      </c>
      <c r="H176" s="357">
        <f>SUM(I176:BA176)</f>
        <v>0</v>
      </c>
      <c r="I176" s="358">
        <f>$H$172*I169</f>
        <v>0</v>
      </c>
      <c r="J176" s="358">
        <f t="shared" ref="J176:AY176" si="301">$H$172*J169</f>
        <v>0</v>
      </c>
      <c r="K176" s="358">
        <f t="shared" si="301"/>
        <v>0</v>
      </c>
      <c r="L176" s="358">
        <f t="shared" si="301"/>
        <v>0</v>
      </c>
      <c r="M176" s="358">
        <f t="shared" si="301"/>
        <v>0</v>
      </c>
      <c r="N176" s="358">
        <f t="shared" si="301"/>
        <v>0</v>
      </c>
      <c r="O176" s="358">
        <f t="shared" si="301"/>
        <v>0</v>
      </c>
      <c r="P176" s="358">
        <f t="shared" si="301"/>
        <v>0</v>
      </c>
      <c r="Q176" s="358">
        <f t="shared" si="301"/>
        <v>0</v>
      </c>
      <c r="R176" s="358">
        <f t="shared" si="301"/>
        <v>0</v>
      </c>
      <c r="S176" s="358">
        <f t="shared" si="301"/>
        <v>0</v>
      </c>
      <c r="T176" s="358">
        <f t="shared" si="301"/>
        <v>0</v>
      </c>
      <c r="U176" s="358">
        <f t="shared" si="301"/>
        <v>0</v>
      </c>
      <c r="V176" s="358">
        <f t="shared" si="301"/>
        <v>0</v>
      </c>
      <c r="W176" s="358">
        <f t="shared" si="301"/>
        <v>0</v>
      </c>
      <c r="X176" s="358">
        <f t="shared" si="301"/>
        <v>0</v>
      </c>
      <c r="Y176" s="358">
        <f t="shared" si="301"/>
        <v>0</v>
      </c>
      <c r="Z176" s="358">
        <f t="shared" si="301"/>
        <v>0</v>
      </c>
      <c r="AA176" s="358">
        <f t="shared" si="301"/>
        <v>0</v>
      </c>
      <c r="AB176" s="358">
        <f t="shared" si="301"/>
        <v>0</v>
      </c>
      <c r="AC176" s="358">
        <f t="shared" si="301"/>
        <v>0</v>
      </c>
      <c r="AD176" s="358">
        <f t="shared" si="301"/>
        <v>0</v>
      </c>
      <c r="AE176" s="358">
        <f t="shared" si="301"/>
        <v>0</v>
      </c>
      <c r="AF176" s="358">
        <f t="shared" si="301"/>
        <v>0</v>
      </c>
      <c r="AG176" s="358">
        <f t="shared" si="301"/>
        <v>0</v>
      </c>
      <c r="AH176" s="358">
        <f t="shared" si="301"/>
        <v>0</v>
      </c>
      <c r="AI176" s="358">
        <f t="shared" si="301"/>
        <v>0</v>
      </c>
      <c r="AJ176" s="358">
        <f t="shared" si="301"/>
        <v>0</v>
      </c>
      <c r="AK176" s="358">
        <f t="shared" si="301"/>
        <v>0</v>
      </c>
      <c r="AL176" s="358">
        <f t="shared" si="301"/>
        <v>0</v>
      </c>
      <c r="AM176" s="358">
        <f t="shared" si="301"/>
        <v>0</v>
      </c>
      <c r="AN176" s="358">
        <f t="shared" si="301"/>
        <v>0</v>
      </c>
      <c r="AO176" s="358">
        <f t="shared" si="301"/>
        <v>0</v>
      </c>
      <c r="AP176" s="358">
        <f t="shared" si="301"/>
        <v>0</v>
      </c>
      <c r="AQ176" s="358">
        <f t="shared" si="301"/>
        <v>0</v>
      </c>
      <c r="AR176" s="358">
        <f t="shared" si="301"/>
        <v>0</v>
      </c>
      <c r="AS176" s="358">
        <f t="shared" si="301"/>
        <v>0</v>
      </c>
      <c r="AT176" s="358">
        <f t="shared" si="301"/>
        <v>0</v>
      </c>
      <c r="AU176" s="358">
        <f t="shared" si="301"/>
        <v>0</v>
      </c>
      <c r="AV176" s="358">
        <f t="shared" si="301"/>
        <v>0</v>
      </c>
      <c r="AW176" s="358">
        <f t="shared" si="301"/>
        <v>0</v>
      </c>
      <c r="AX176" s="358">
        <f t="shared" si="301"/>
        <v>0</v>
      </c>
      <c r="AY176" s="358">
        <f t="shared" si="301"/>
        <v>0</v>
      </c>
      <c r="AZ176" s="358">
        <f t="shared" ref="AZ176" si="302">$H$172*AZ169</f>
        <v>0</v>
      </c>
      <c r="BA176" s="358"/>
    </row>
    <row r="177" spans="1:53" x14ac:dyDescent="0.25">
      <c r="H177" s="277"/>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61"/>
      <c r="AH177" s="61"/>
      <c r="AI177" s="61"/>
      <c r="AJ177" s="61"/>
      <c r="AK177" s="61"/>
      <c r="AL177" s="61"/>
      <c r="AM177" s="61"/>
      <c r="AN177" s="61"/>
      <c r="AO177" s="61"/>
      <c r="AP177" s="61"/>
      <c r="AQ177" s="61"/>
      <c r="AR177" s="61"/>
      <c r="AS177" s="61"/>
      <c r="AT177" s="61"/>
      <c r="AU177" s="61"/>
      <c r="AV177" s="61"/>
      <c r="AW177" s="61"/>
      <c r="AX177" s="61"/>
      <c r="AY177" s="61"/>
      <c r="AZ177" s="61"/>
      <c r="BA177" s="61"/>
    </row>
    <row r="178" spans="1:53" x14ac:dyDescent="0.25">
      <c r="A178" s="1" t="s">
        <v>818</v>
      </c>
      <c r="F178" s="447"/>
      <c r="G178" s="447"/>
      <c r="H178" s="277"/>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c r="AH178" s="61"/>
      <c r="AI178" s="61"/>
      <c r="AJ178" s="61"/>
      <c r="AK178" s="61"/>
      <c r="AL178" s="61"/>
      <c r="AM178" s="61"/>
      <c r="AN178" s="61"/>
      <c r="AO178" s="61"/>
      <c r="AP178" s="61"/>
      <c r="AQ178" s="61"/>
      <c r="AR178" s="61"/>
      <c r="AS178" s="61"/>
      <c r="AT178" s="61"/>
      <c r="AU178" s="61"/>
      <c r="AV178" s="61"/>
      <c r="AW178" s="61"/>
      <c r="AX178" s="61"/>
      <c r="AY178" s="61"/>
      <c r="AZ178" s="61"/>
      <c r="BA178" s="61"/>
    </row>
    <row r="179" spans="1:53" x14ac:dyDescent="0.25">
      <c r="F179" s="447"/>
      <c r="G179" s="447"/>
      <c r="H179" s="277"/>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c r="AH179" s="61"/>
      <c r="AI179" s="61"/>
      <c r="AJ179" s="61"/>
      <c r="AK179" s="61"/>
      <c r="AL179" s="61"/>
      <c r="AM179" s="61"/>
      <c r="AN179" s="61"/>
      <c r="AO179" s="61"/>
      <c r="AP179" s="61"/>
      <c r="AQ179" s="61"/>
      <c r="AR179" s="61"/>
      <c r="AS179" s="61"/>
      <c r="AT179" s="61"/>
      <c r="AU179" s="61"/>
      <c r="AV179" s="61"/>
      <c r="AW179" s="61"/>
      <c r="AX179" s="61"/>
      <c r="AY179" s="61"/>
      <c r="AZ179" s="61"/>
      <c r="BA179" s="61"/>
    </row>
    <row r="180" spans="1:53" x14ac:dyDescent="0.25">
      <c r="B180" s="2" t="s">
        <v>819</v>
      </c>
      <c r="F180" s="447"/>
      <c r="G180" s="447"/>
      <c r="H180" s="277"/>
      <c r="I180" s="61"/>
      <c r="J180" s="61"/>
      <c r="K180" s="61"/>
      <c r="L180" s="61"/>
      <c r="M180" s="61"/>
      <c r="N180" s="61"/>
      <c r="O180" s="61"/>
      <c r="P180" s="61"/>
      <c r="Q180" s="61"/>
      <c r="R180" s="61"/>
      <c r="S180" s="61"/>
      <c r="T180" s="61"/>
      <c r="U180" s="61"/>
      <c r="V180" s="61"/>
      <c r="W180" s="61"/>
      <c r="X180" s="61"/>
      <c r="Y180" s="61"/>
      <c r="Z180" s="61"/>
      <c r="AA180" s="61"/>
      <c r="AB180" s="61"/>
      <c r="AC180" s="61"/>
      <c r="AD180" s="61"/>
      <c r="AE180" s="61"/>
      <c r="AF180" s="61"/>
      <c r="AG180" s="61"/>
      <c r="AH180" s="61"/>
      <c r="AI180" s="61"/>
      <c r="AJ180" s="61"/>
      <c r="AK180" s="61"/>
      <c r="AL180" s="61"/>
      <c r="AM180" s="61"/>
      <c r="AN180" s="61"/>
      <c r="AO180" s="61"/>
      <c r="AP180" s="61"/>
      <c r="AQ180" s="61"/>
      <c r="AR180" s="61"/>
      <c r="AS180" s="61"/>
      <c r="AT180" s="61"/>
      <c r="AU180" s="61"/>
      <c r="AV180" s="61"/>
      <c r="AW180" s="61"/>
      <c r="AX180" s="61"/>
      <c r="AY180" s="61"/>
      <c r="AZ180" s="61"/>
      <c r="BA180" s="61"/>
    </row>
    <row r="181" spans="1:53" x14ac:dyDescent="0.25">
      <c r="E181" s="4"/>
      <c r="F181" s="942"/>
      <c r="G181" s="942"/>
      <c r="H181" s="943"/>
      <c r="I181" s="61"/>
      <c r="J181" s="61"/>
      <c r="K181" s="61"/>
      <c r="L181" s="61"/>
      <c r="M181" s="61"/>
      <c r="N181" s="61"/>
      <c r="O181" s="61"/>
      <c r="P181" s="61"/>
      <c r="Q181" s="61"/>
      <c r="R181" s="61"/>
      <c r="S181" s="61"/>
      <c r="T181" s="61"/>
      <c r="U181" s="61"/>
      <c r="V181" s="61"/>
      <c r="W181" s="61"/>
      <c r="X181" s="61"/>
      <c r="Y181" s="61"/>
      <c r="Z181" s="61"/>
      <c r="AA181" s="61"/>
      <c r="AB181" s="61"/>
      <c r="AC181" s="61"/>
      <c r="AD181" s="61"/>
      <c r="AE181" s="61"/>
      <c r="AF181" s="61"/>
      <c r="AG181" s="61"/>
      <c r="AH181" s="61"/>
      <c r="AI181" s="61"/>
      <c r="AJ181" s="61"/>
      <c r="AK181" s="61"/>
      <c r="AL181" s="61"/>
      <c r="AM181" s="61"/>
      <c r="AN181" s="61"/>
      <c r="AO181" s="61"/>
      <c r="AP181" s="61"/>
      <c r="AQ181" s="61"/>
      <c r="AR181" s="61"/>
      <c r="AS181" s="61"/>
      <c r="AT181" s="61"/>
      <c r="AU181" s="61"/>
      <c r="AV181" s="61"/>
      <c r="AW181" s="61"/>
      <c r="AX181" s="61"/>
      <c r="AY181" s="61"/>
      <c r="AZ181" s="61"/>
      <c r="BA181" s="61"/>
    </row>
    <row r="182" spans="1:53" x14ac:dyDescent="0.25">
      <c r="C182" s="16" t="s">
        <v>820</v>
      </c>
      <c r="F182" s="447"/>
      <c r="G182" s="447"/>
      <c r="H182" s="277"/>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c r="AH182" s="61"/>
      <c r="AI182" s="61"/>
      <c r="AJ182" s="61"/>
      <c r="AK182" s="61"/>
      <c r="AL182" s="61"/>
      <c r="AM182" s="61"/>
      <c r="AN182" s="61"/>
      <c r="AO182" s="61"/>
      <c r="AP182" s="61"/>
      <c r="AQ182" s="61"/>
      <c r="AR182" s="61"/>
      <c r="AS182" s="61"/>
      <c r="AT182" s="61"/>
      <c r="AU182" s="61"/>
      <c r="AV182" s="61"/>
      <c r="AW182" s="61"/>
      <c r="AX182" s="61"/>
      <c r="AY182" s="61"/>
      <c r="AZ182" s="61"/>
      <c r="BA182" s="61"/>
    </row>
    <row r="183" spans="1:53" x14ac:dyDescent="0.25">
      <c r="F183" s="447"/>
      <c r="G183" s="447"/>
      <c r="H183" s="277"/>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c r="AH183" s="61"/>
      <c r="AI183" s="61"/>
      <c r="AJ183" s="61"/>
      <c r="AK183" s="61"/>
      <c r="AL183" s="61"/>
      <c r="AM183" s="61"/>
      <c r="AN183" s="61"/>
      <c r="AO183" s="61"/>
      <c r="AP183" s="61"/>
      <c r="AQ183" s="61"/>
      <c r="AR183" s="61"/>
      <c r="AS183" s="61"/>
      <c r="AT183" s="61"/>
      <c r="AU183" s="61"/>
      <c r="AV183" s="61"/>
      <c r="AW183" s="61"/>
      <c r="AX183" s="61"/>
      <c r="AY183" s="61"/>
      <c r="AZ183" s="61"/>
      <c r="BA183" s="61"/>
    </row>
    <row r="184" spans="1:53" x14ac:dyDescent="0.25">
      <c r="E184" s="281" t="str">
        <f>'User Inputs'!E23</f>
        <v>Project length - Bicycle Facilities</v>
      </c>
      <c r="F184" s="281" t="str">
        <f>'User Inputs'!F23</f>
        <v>Project Defined</v>
      </c>
      <c r="G184" s="281" t="str">
        <f>'User Inputs'!G23</f>
        <v>Miles</v>
      </c>
      <c r="H184" s="68">
        <f>'User Inputs'!H23</f>
        <v>0</v>
      </c>
      <c r="I184" s="61"/>
      <c r="J184" s="61"/>
      <c r="K184" s="61"/>
      <c r="L184" s="61"/>
      <c r="M184" s="61"/>
      <c r="N184" s="61"/>
      <c r="O184" s="61"/>
      <c r="P184" s="61"/>
      <c r="Q184" s="61"/>
      <c r="R184" s="61"/>
      <c r="S184" s="61"/>
      <c r="T184" s="61"/>
      <c r="U184" s="61"/>
      <c r="V184" s="61"/>
      <c r="W184" s="61"/>
      <c r="X184" s="61"/>
      <c r="Y184" s="61"/>
      <c r="Z184" s="61"/>
      <c r="AA184" s="61"/>
      <c r="AB184" s="61"/>
      <c r="AC184" s="61"/>
      <c r="AD184" s="61"/>
      <c r="AE184" s="61"/>
      <c r="AF184" s="61"/>
      <c r="AG184" s="61"/>
      <c r="AH184" s="61"/>
      <c r="AI184" s="61"/>
      <c r="AJ184" s="61"/>
      <c r="AK184" s="61"/>
      <c r="AL184" s="61"/>
      <c r="AM184" s="61"/>
      <c r="AN184" s="61"/>
      <c r="AO184" s="61"/>
      <c r="AP184" s="61"/>
      <c r="AQ184" s="61"/>
      <c r="AR184" s="61"/>
      <c r="AS184" s="61"/>
      <c r="AT184" s="61"/>
      <c r="AU184" s="61"/>
      <c r="AV184" s="61"/>
      <c r="AW184" s="61"/>
      <c r="AX184" s="61"/>
      <c r="AY184" s="61"/>
      <c r="AZ184" s="61"/>
      <c r="BA184" s="61"/>
    </row>
    <row r="185" spans="1:53" x14ac:dyDescent="0.25">
      <c r="E185" s="281" t="str">
        <f>'User Inputs'!E49</f>
        <v>Average Bicycle Speed - No-Build</v>
      </c>
      <c r="F185" s="281" t="str">
        <f>'User Inputs'!F49</f>
        <v>Project Defined</v>
      </c>
      <c r="G185" s="281" t="str">
        <f>'User Inputs'!G49</f>
        <v>Miles per hour</v>
      </c>
      <c r="H185" s="68">
        <f>'User Inputs'!H49</f>
        <v>0</v>
      </c>
      <c r="I185" s="61"/>
      <c r="J185" s="61"/>
      <c r="K185" s="61"/>
      <c r="L185" s="61"/>
      <c r="M185" s="61"/>
      <c r="N185" s="61"/>
      <c r="O185" s="61"/>
      <c r="P185" s="61"/>
      <c r="Q185" s="61"/>
      <c r="R185" s="61"/>
      <c r="S185" s="61"/>
      <c r="T185" s="61"/>
      <c r="U185" s="61"/>
      <c r="V185" s="61"/>
      <c r="W185" s="61"/>
      <c r="X185" s="61"/>
      <c r="Y185" s="61"/>
      <c r="Z185" s="61"/>
      <c r="AA185" s="61"/>
      <c r="AB185" s="61"/>
      <c r="AC185" s="61"/>
      <c r="AD185" s="61"/>
      <c r="AE185" s="61"/>
      <c r="AF185" s="61"/>
      <c r="AG185" s="61"/>
      <c r="AH185" s="61"/>
      <c r="AI185" s="61"/>
      <c r="AJ185" s="61"/>
      <c r="AK185" s="61"/>
      <c r="AL185" s="61"/>
      <c r="AM185" s="61"/>
      <c r="AN185" s="61"/>
      <c r="AO185" s="61"/>
      <c r="AP185" s="61"/>
      <c r="AQ185" s="61"/>
      <c r="AR185" s="61"/>
      <c r="AS185" s="61"/>
      <c r="AT185" s="61"/>
      <c r="AU185" s="61"/>
      <c r="AV185" s="61"/>
      <c r="AW185" s="61"/>
      <c r="AX185" s="61"/>
      <c r="AY185" s="61"/>
      <c r="AZ185" s="61"/>
      <c r="BA185" s="61"/>
    </row>
    <row r="186" spans="1:53" x14ac:dyDescent="0.25">
      <c r="E186" s="493" t="s">
        <v>821</v>
      </c>
      <c r="F186" s="448" t="s">
        <v>93</v>
      </c>
      <c r="G186" s="448" t="s">
        <v>822</v>
      </c>
      <c r="H186" s="798">
        <f>IFERROR((H184/H185),0)</f>
        <v>0</v>
      </c>
      <c r="I186" s="365"/>
      <c r="J186" s="365"/>
      <c r="K186" s="365"/>
      <c r="L186" s="365"/>
      <c r="M186" s="365"/>
      <c r="N186" s="365"/>
      <c r="O186" s="365"/>
      <c r="P186" s="365"/>
      <c r="Q186" s="365"/>
      <c r="R186" s="365"/>
      <c r="S186" s="365"/>
      <c r="T186" s="365"/>
      <c r="U186" s="365"/>
      <c r="V186" s="365"/>
      <c r="W186" s="365"/>
      <c r="X186" s="365"/>
      <c r="Y186" s="365"/>
      <c r="Z186" s="365"/>
      <c r="AA186" s="365"/>
      <c r="AB186" s="365"/>
      <c r="AC186" s="365"/>
      <c r="AD186" s="365"/>
      <c r="AE186" s="365"/>
      <c r="AF186" s="365"/>
      <c r="AG186" s="365"/>
      <c r="AH186" s="365"/>
      <c r="AI186" s="365"/>
      <c r="AJ186" s="365"/>
      <c r="AK186" s="365"/>
      <c r="AL186" s="365"/>
      <c r="AM186" s="365"/>
      <c r="AN186" s="365"/>
      <c r="AO186" s="365"/>
      <c r="AP186" s="365"/>
      <c r="AQ186" s="365"/>
      <c r="AR186" s="365"/>
      <c r="AS186" s="365"/>
      <c r="AT186" s="365"/>
      <c r="AU186" s="365"/>
      <c r="AV186" s="365"/>
      <c r="AW186" s="365"/>
      <c r="AX186" s="365"/>
      <c r="AY186" s="365"/>
      <c r="AZ186" s="365"/>
      <c r="BA186" s="61"/>
    </row>
    <row r="187" spans="1:53" x14ac:dyDescent="0.25">
      <c r="A187" s="4"/>
      <c r="D187" s="186"/>
      <c r="E187" s="515" t="s">
        <v>823</v>
      </c>
      <c r="F187" s="449"/>
      <c r="G187" s="449"/>
      <c r="H187" s="800"/>
      <c r="I187" s="801">
        <f>$H$186*I$78</f>
        <v>0</v>
      </c>
      <c r="J187" s="801">
        <f t="shared" ref="J187:AZ187" si="303">$H$186*J$78</f>
        <v>0</v>
      </c>
      <c r="K187" s="801">
        <f t="shared" si="303"/>
        <v>0</v>
      </c>
      <c r="L187" s="801">
        <f t="shared" si="303"/>
        <v>0</v>
      </c>
      <c r="M187" s="801">
        <f t="shared" si="303"/>
        <v>0</v>
      </c>
      <c r="N187" s="801">
        <f t="shared" si="303"/>
        <v>0</v>
      </c>
      <c r="O187" s="801">
        <f t="shared" si="303"/>
        <v>0</v>
      </c>
      <c r="P187" s="801">
        <f t="shared" si="303"/>
        <v>0</v>
      </c>
      <c r="Q187" s="801">
        <f t="shared" si="303"/>
        <v>0</v>
      </c>
      <c r="R187" s="801">
        <f t="shared" si="303"/>
        <v>0</v>
      </c>
      <c r="S187" s="801">
        <f t="shared" si="303"/>
        <v>0</v>
      </c>
      <c r="T187" s="801">
        <f t="shared" si="303"/>
        <v>0</v>
      </c>
      <c r="U187" s="801">
        <f t="shared" si="303"/>
        <v>0</v>
      </c>
      <c r="V187" s="801">
        <f t="shared" si="303"/>
        <v>0</v>
      </c>
      <c r="W187" s="801">
        <f t="shared" si="303"/>
        <v>0</v>
      </c>
      <c r="X187" s="801">
        <f t="shared" si="303"/>
        <v>0</v>
      </c>
      <c r="Y187" s="801">
        <f t="shared" si="303"/>
        <v>0</v>
      </c>
      <c r="Z187" s="801">
        <f t="shared" si="303"/>
        <v>0</v>
      </c>
      <c r="AA187" s="801">
        <f t="shared" si="303"/>
        <v>0</v>
      </c>
      <c r="AB187" s="801">
        <f t="shared" si="303"/>
        <v>0</v>
      </c>
      <c r="AC187" s="801">
        <f t="shared" si="303"/>
        <v>0</v>
      </c>
      <c r="AD187" s="801">
        <f t="shared" si="303"/>
        <v>0</v>
      </c>
      <c r="AE187" s="801">
        <f t="shared" si="303"/>
        <v>0</v>
      </c>
      <c r="AF187" s="801">
        <f t="shared" si="303"/>
        <v>0</v>
      </c>
      <c r="AG187" s="801">
        <f t="shared" si="303"/>
        <v>0</v>
      </c>
      <c r="AH187" s="801">
        <f t="shared" si="303"/>
        <v>0</v>
      </c>
      <c r="AI187" s="801">
        <f t="shared" si="303"/>
        <v>0</v>
      </c>
      <c r="AJ187" s="801">
        <f t="shared" si="303"/>
        <v>0</v>
      </c>
      <c r="AK187" s="801">
        <f t="shared" si="303"/>
        <v>0</v>
      </c>
      <c r="AL187" s="801">
        <f t="shared" si="303"/>
        <v>0</v>
      </c>
      <c r="AM187" s="801">
        <f t="shared" si="303"/>
        <v>0</v>
      </c>
      <c r="AN187" s="801">
        <f t="shared" si="303"/>
        <v>0</v>
      </c>
      <c r="AO187" s="801">
        <f t="shared" si="303"/>
        <v>0</v>
      </c>
      <c r="AP187" s="801">
        <f t="shared" si="303"/>
        <v>0</v>
      </c>
      <c r="AQ187" s="801">
        <f t="shared" si="303"/>
        <v>0</v>
      </c>
      <c r="AR187" s="801">
        <f t="shared" si="303"/>
        <v>0</v>
      </c>
      <c r="AS187" s="801">
        <f t="shared" si="303"/>
        <v>0</v>
      </c>
      <c r="AT187" s="801">
        <f t="shared" si="303"/>
        <v>0</v>
      </c>
      <c r="AU187" s="801">
        <f t="shared" si="303"/>
        <v>0</v>
      </c>
      <c r="AV187" s="801">
        <f t="shared" si="303"/>
        <v>0</v>
      </c>
      <c r="AW187" s="801">
        <f t="shared" si="303"/>
        <v>0</v>
      </c>
      <c r="AX187" s="801">
        <f t="shared" si="303"/>
        <v>0</v>
      </c>
      <c r="AY187" s="801">
        <f t="shared" si="303"/>
        <v>0</v>
      </c>
      <c r="AZ187" s="801">
        <f t="shared" si="303"/>
        <v>0</v>
      </c>
      <c r="BA187" s="802"/>
    </row>
    <row r="188" spans="1:53" x14ac:dyDescent="0.25">
      <c r="E188" s="418"/>
      <c r="F188" s="450"/>
      <c r="G188" s="450"/>
      <c r="H188" s="561"/>
      <c r="I188" s="799"/>
      <c r="J188" s="799"/>
      <c r="K188" s="799"/>
      <c r="L188" s="799"/>
      <c r="M188" s="799"/>
      <c r="N188" s="799"/>
      <c r="O188" s="799"/>
      <c r="P188" s="799"/>
      <c r="Q188" s="799"/>
      <c r="R188" s="799"/>
      <c r="S188" s="799"/>
      <c r="T188" s="799"/>
      <c r="U188" s="799"/>
      <c r="V188" s="799"/>
      <c r="W188" s="799"/>
      <c r="X188" s="799"/>
      <c r="Y188" s="799"/>
      <c r="Z188" s="799"/>
      <c r="AA188" s="799"/>
      <c r="AB188" s="799"/>
      <c r="AC188" s="799"/>
      <c r="AD188" s="799"/>
      <c r="AE188" s="799"/>
      <c r="AF188" s="799"/>
      <c r="AG188" s="799"/>
      <c r="AH188" s="799"/>
      <c r="AI188" s="799"/>
      <c r="AJ188" s="799"/>
      <c r="AK188" s="799"/>
      <c r="AL188" s="799"/>
      <c r="AM188" s="799"/>
      <c r="AN188" s="799"/>
      <c r="AO188" s="799"/>
      <c r="AP188" s="799"/>
      <c r="AQ188" s="799"/>
      <c r="AR188" s="799"/>
      <c r="AS188" s="799"/>
      <c r="AT188" s="799"/>
      <c r="AU188" s="799"/>
      <c r="AV188" s="799"/>
      <c r="AW188" s="799"/>
      <c r="AX188" s="799"/>
      <c r="AY188" s="799"/>
      <c r="AZ188" s="799"/>
      <c r="BA188" s="61"/>
    </row>
    <row r="189" spans="1:53" x14ac:dyDescent="0.25">
      <c r="C189" s="16" t="s">
        <v>824</v>
      </c>
      <c r="F189" s="447"/>
      <c r="G189" s="447"/>
      <c r="H189" s="277"/>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c r="AH189" s="61"/>
      <c r="AI189" s="61"/>
      <c r="AJ189" s="61"/>
      <c r="AK189" s="61"/>
      <c r="AL189" s="61"/>
      <c r="AM189" s="61"/>
      <c r="AN189" s="61"/>
      <c r="AO189" s="61"/>
      <c r="AP189" s="61"/>
      <c r="AQ189" s="61"/>
      <c r="AR189" s="61"/>
      <c r="AS189" s="61"/>
      <c r="AT189" s="61"/>
      <c r="AU189" s="61"/>
      <c r="AV189" s="61"/>
      <c r="AW189" s="61"/>
      <c r="AX189" s="61"/>
      <c r="AY189" s="61"/>
      <c r="AZ189" s="61"/>
      <c r="BA189" s="61"/>
    </row>
    <row r="190" spans="1:53" x14ac:dyDescent="0.25">
      <c r="F190" s="447"/>
      <c r="G190" s="447"/>
      <c r="H190" s="277"/>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c r="AH190" s="61"/>
      <c r="AI190" s="61"/>
      <c r="AJ190" s="61"/>
      <c r="AK190" s="61"/>
      <c r="AL190" s="61"/>
      <c r="AM190" s="61"/>
      <c r="AN190" s="61"/>
      <c r="AO190" s="61"/>
      <c r="AP190" s="61"/>
      <c r="AQ190" s="61"/>
      <c r="AR190" s="61"/>
      <c r="AS190" s="61"/>
      <c r="AT190" s="61"/>
      <c r="AU190" s="61"/>
      <c r="AV190" s="61"/>
      <c r="AW190" s="61"/>
      <c r="AX190" s="61"/>
      <c r="AY190" s="61"/>
      <c r="AZ190" s="61"/>
      <c r="BA190" s="61"/>
    </row>
    <row r="191" spans="1:53" x14ac:dyDescent="0.25">
      <c r="E191" s="281" t="str">
        <f>'User Inputs'!E23</f>
        <v>Project length - Bicycle Facilities</v>
      </c>
      <c r="F191" s="281" t="str">
        <f>'User Inputs'!F23</f>
        <v>Project Defined</v>
      </c>
      <c r="G191" s="281" t="str">
        <f>'User Inputs'!G23</f>
        <v>Miles</v>
      </c>
      <c r="H191" s="68">
        <f>'User Inputs'!H23</f>
        <v>0</v>
      </c>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1"/>
      <c r="AH191" s="61"/>
      <c r="AI191" s="61"/>
      <c r="AJ191" s="61"/>
      <c r="AK191" s="61"/>
      <c r="AL191" s="61"/>
      <c r="AM191" s="61"/>
      <c r="AN191" s="61"/>
      <c r="AO191" s="61"/>
      <c r="AP191" s="61"/>
      <c r="AQ191" s="61"/>
      <c r="AR191" s="61"/>
      <c r="AS191" s="61"/>
      <c r="AT191" s="61"/>
      <c r="AU191" s="61"/>
      <c r="AV191" s="61"/>
      <c r="AW191" s="61"/>
      <c r="AX191" s="61"/>
      <c r="AY191" s="61"/>
      <c r="AZ191" s="61"/>
      <c r="BA191" s="61"/>
    </row>
    <row r="192" spans="1:53" x14ac:dyDescent="0.25">
      <c r="E192" s="281" t="str">
        <f>'User Inputs'!E50</f>
        <v>Average Bicycle Speed - Build</v>
      </c>
      <c r="F192" s="281" t="str">
        <f>'User Inputs'!F50</f>
        <v>Project Defined</v>
      </c>
      <c r="G192" s="281" t="str">
        <f>'User Inputs'!G50</f>
        <v>Miles per hour</v>
      </c>
      <c r="H192" s="68">
        <f>'User Inputs'!H50</f>
        <v>0</v>
      </c>
      <c r="I192" s="61"/>
      <c r="J192" s="61"/>
      <c r="K192" s="61"/>
      <c r="L192" s="61"/>
      <c r="M192" s="61"/>
      <c r="N192" s="61"/>
      <c r="O192" s="61"/>
      <c r="P192" s="61"/>
      <c r="Q192" s="61"/>
      <c r="R192" s="61"/>
      <c r="S192" s="61"/>
      <c r="T192" s="61"/>
      <c r="U192" s="61"/>
      <c r="V192" s="61"/>
      <c r="W192" s="61"/>
      <c r="X192" s="61"/>
      <c r="Y192" s="61"/>
      <c r="Z192" s="61"/>
      <c r="AA192" s="61"/>
      <c r="AB192" s="61"/>
      <c r="AC192" s="61"/>
      <c r="AD192" s="61"/>
      <c r="AE192" s="61"/>
      <c r="AF192" s="61"/>
      <c r="AG192" s="61"/>
      <c r="AH192" s="61"/>
      <c r="AI192" s="61"/>
      <c r="AJ192" s="61"/>
      <c r="AK192" s="61"/>
      <c r="AL192" s="61"/>
      <c r="AM192" s="61"/>
      <c r="AN192" s="61"/>
      <c r="AO192" s="61"/>
      <c r="AP192" s="61"/>
      <c r="AQ192" s="61"/>
      <c r="AR192" s="61"/>
      <c r="AS192" s="61"/>
      <c r="AT192" s="61"/>
      <c r="AU192" s="61"/>
      <c r="AV192" s="61"/>
      <c r="AW192" s="61"/>
      <c r="AX192" s="61"/>
      <c r="AY192" s="61"/>
      <c r="AZ192" s="61"/>
      <c r="BA192" s="61"/>
    </row>
    <row r="193" spans="1:53" x14ac:dyDescent="0.25">
      <c r="E193" s="493" t="s">
        <v>821</v>
      </c>
      <c r="F193" s="448" t="s">
        <v>93</v>
      </c>
      <c r="G193" s="448" t="s">
        <v>822</v>
      </c>
      <c r="H193" s="798">
        <f>IFERROR((H191/H192),0)</f>
        <v>0</v>
      </c>
      <c r="I193" s="365"/>
      <c r="J193" s="365"/>
      <c r="K193" s="365"/>
      <c r="L193" s="365"/>
      <c r="M193" s="365"/>
      <c r="N193" s="365"/>
      <c r="O193" s="365"/>
      <c r="P193" s="365"/>
      <c r="Q193" s="365"/>
      <c r="R193" s="365"/>
      <c r="S193" s="365"/>
      <c r="T193" s="365"/>
      <c r="U193" s="365"/>
      <c r="V193" s="365"/>
      <c r="W193" s="365"/>
      <c r="X193" s="365"/>
      <c r="Y193" s="365"/>
      <c r="Z193" s="365"/>
      <c r="AA193" s="365"/>
      <c r="AB193" s="365"/>
      <c r="AC193" s="365"/>
      <c r="AD193" s="365"/>
      <c r="AE193" s="365"/>
      <c r="AF193" s="365"/>
      <c r="AG193" s="365"/>
      <c r="AH193" s="365"/>
      <c r="AI193" s="365"/>
      <c r="AJ193" s="365"/>
      <c r="AK193" s="365"/>
      <c r="AL193" s="365"/>
      <c r="AM193" s="365"/>
      <c r="AN193" s="365"/>
      <c r="AO193" s="365"/>
      <c r="AP193" s="365"/>
      <c r="AQ193" s="365"/>
      <c r="AR193" s="365"/>
      <c r="AS193" s="365"/>
      <c r="AT193" s="365"/>
      <c r="AU193" s="365"/>
      <c r="AV193" s="365"/>
      <c r="AW193" s="365"/>
      <c r="AX193" s="365"/>
      <c r="AY193" s="365"/>
      <c r="AZ193" s="365"/>
      <c r="BA193" s="61"/>
    </row>
    <row r="194" spans="1:53" x14ac:dyDescent="0.25">
      <c r="A194" s="4"/>
      <c r="D194" s="186"/>
      <c r="E194" s="515" t="s">
        <v>825</v>
      </c>
      <c r="F194" s="449"/>
      <c r="G194" s="449"/>
      <c r="H194" s="1025"/>
      <c r="I194" s="801">
        <f t="shared" ref="I194:AZ194" si="304">$H$193*I$78</f>
        <v>0</v>
      </c>
      <c r="J194" s="801">
        <f t="shared" si="304"/>
        <v>0</v>
      </c>
      <c r="K194" s="801">
        <f t="shared" si="304"/>
        <v>0</v>
      </c>
      <c r="L194" s="801">
        <f t="shared" si="304"/>
        <v>0</v>
      </c>
      <c r="M194" s="801">
        <f t="shared" si="304"/>
        <v>0</v>
      </c>
      <c r="N194" s="801">
        <f t="shared" si="304"/>
        <v>0</v>
      </c>
      <c r="O194" s="801">
        <f t="shared" si="304"/>
        <v>0</v>
      </c>
      <c r="P194" s="801">
        <f t="shared" si="304"/>
        <v>0</v>
      </c>
      <c r="Q194" s="801">
        <f t="shared" si="304"/>
        <v>0</v>
      </c>
      <c r="R194" s="801">
        <f t="shared" si="304"/>
        <v>0</v>
      </c>
      <c r="S194" s="801">
        <f t="shared" si="304"/>
        <v>0</v>
      </c>
      <c r="T194" s="801">
        <f t="shared" si="304"/>
        <v>0</v>
      </c>
      <c r="U194" s="801">
        <f t="shared" si="304"/>
        <v>0</v>
      </c>
      <c r="V194" s="801">
        <f t="shared" si="304"/>
        <v>0</v>
      </c>
      <c r="W194" s="801">
        <f t="shared" si="304"/>
        <v>0</v>
      </c>
      <c r="X194" s="801">
        <f t="shared" si="304"/>
        <v>0</v>
      </c>
      <c r="Y194" s="801">
        <f t="shared" si="304"/>
        <v>0</v>
      </c>
      <c r="Z194" s="801">
        <f t="shared" si="304"/>
        <v>0</v>
      </c>
      <c r="AA194" s="801">
        <f t="shared" si="304"/>
        <v>0</v>
      </c>
      <c r="AB194" s="801">
        <f t="shared" si="304"/>
        <v>0</v>
      </c>
      <c r="AC194" s="801">
        <f t="shared" si="304"/>
        <v>0</v>
      </c>
      <c r="AD194" s="801">
        <f t="shared" si="304"/>
        <v>0</v>
      </c>
      <c r="AE194" s="801">
        <f t="shared" si="304"/>
        <v>0</v>
      </c>
      <c r="AF194" s="801">
        <f t="shared" si="304"/>
        <v>0</v>
      </c>
      <c r="AG194" s="801">
        <f t="shared" si="304"/>
        <v>0</v>
      </c>
      <c r="AH194" s="801">
        <f t="shared" si="304"/>
        <v>0</v>
      </c>
      <c r="AI194" s="801">
        <f t="shared" si="304"/>
        <v>0</v>
      </c>
      <c r="AJ194" s="801">
        <f t="shared" si="304"/>
        <v>0</v>
      </c>
      <c r="AK194" s="801">
        <f t="shared" si="304"/>
        <v>0</v>
      </c>
      <c r="AL194" s="801">
        <f t="shared" si="304"/>
        <v>0</v>
      </c>
      <c r="AM194" s="801">
        <f t="shared" si="304"/>
        <v>0</v>
      </c>
      <c r="AN194" s="801">
        <f t="shared" si="304"/>
        <v>0</v>
      </c>
      <c r="AO194" s="801">
        <f t="shared" si="304"/>
        <v>0</v>
      </c>
      <c r="AP194" s="801">
        <f t="shared" si="304"/>
        <v>0</v>
      </c>
      <c r="AQ194" s="801">
        <f t="shared" si="304"/>
        <v>0</v>
      </c>
      <c r="AR194" s="801">
        <f t="shared" si="304"/>
        <v>0</v>
      </c>
      <c r="AS194" s="801">
        <f t="shared" si="304"/>
        <v>0</v>
      </c>
      <c r="AT194" s="801">
        <f t="shared" si="304"/>
        <v>0</v>
      </c>
      <c r="AU194" s="801">
        <f t="shared" si="304"/>
        <v>0</v>
      </c>
      <c r="AV194" s="801">
        <f t="shared" si="304"/>
        <v>0</v>
      </c>
      <c r="AW194" s="801">
        <f t="shared" si="304"/>
        <v>0</v>
      </c>
      <c r="AX194" s="801">
        <f t="shared" si="304"/>
        <v>0</v>
      </c>
      <c r="AY194" s="801">
        <f t="shared" si="304"/>
        <v>0</v>
      </c>
      <c r="AZ194" s="801">
        <f t="shared" si="304"/>
        <v>0</v>
      </c>
      <c r="BA194" s="802"/>
    </row>
    <row r="195" spans="1:53" x14ac:dyDescent="0.25">
      <c r="E195" s="418"/>
      <c r="F195" s="450"/>
      <c r="G195" s="450"/>
      <c r="H195" s="561"/>
      <c r="I195" s="799"/>
      <c r="J195" s="799"/>
      <c r="K195" s="799"/>
      <c r="L195" s="799"/>
      <c r="M195" s="799"/>
      <c r="N195" s="799"/>
      <c r="O195" s="799"/>
      <c r="P195" s="799"/>
      <c r="Q195" s="799"/>
      <c r="R195" s="799"/>
      <c r="S195" s="799"/>
      <c r="T195" s="799"/>
      <c r="U195" s="799"/>
      <c r="V195" s="799"/>
      <c r="W195" s="799"/>
      <c r="X195" s="799"/>
      <c r="Y195" s="799"/>
      <c r="Z195" s="799"/>
      <c r="AA195" s="799"/>
      <c r="AB195" s="799"/>
      <c r="AC195" s="799"/>
      <c r="AD195" s="799"/>
      <c r="AE195" s="799"/>
      <c r="AF195" s="799"/>
      <c r="AG195" s="799"/>
      <c r="AH195" s="799"/>
      <c r="AI195" s="799"/>
      <c r="AJ195" s="799"/>
      <c r="AK195" s="799"/>
      <c r="AL195" s="799"/>
      <c r="AM195" s="799"/>
      <c r="AN195" s="799"/>
      <c r="AO195" s="799"/>
      <c r="AP195" s="799"/>
      <c r="AQ195" s="799"/>
      <c r="AR195" s="799"/>
      <c r="AS195" s="799"/>
      <c r="AT195" s="799"/>
      <c r="AU195" s="799"/>
      <c r="AV195" s="799"/>
      <c r="AW195" s="799"/>
      <c r="AX195" s="799"/>
      <c r="AY195" s="799"/>
      <c r="AZ195" s="799"/>
      <c r="BA195" s="61"/>
    </row>
    <row r="196" spans="1:53" x14ac:dyDescent="0.25">
      <c r="C196" s="16" t="s">
        <v>826</v>
      </c>
      <c r="F196" s="447"/>
      <c r="G196" s="447"/>
      <c r="H196" s="277"/>
      <c r="I196" s="61"/>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c r="AH196" s="61"/>
      <c r="AI196" s="61"/>
      <c r="AJ196" s="61"/>
      <c r="AK196" s="61"/>
      <c r="AL196" s="61"/>
      <c r="AM196" s="61"/>
      <c r="AN196" s="61"/>
      <c r="AO196" s="61"/>
      <c r="AP196" s="61"/>
      <c r="AQ196" s="61"/>
      <c r="AR196" s="61"/>
      <c r="AS196" s="61"/>
      <c r="AT196" s="61"/>
      <c r="AU196" s="61"/>
      <c r="AV196" s="61"/>
      <c r="AW196" s="61"/>
      <c r="AX196" s="61"/>
      <c r="AY196" s="61"/>
      <c r="AZ196" s="61"/>
      <c r="BA196" s="61"/>
    </row>
    <row r="197" spans="1:53" x14ac:dyDescent="0.25">
      <c r="F197" s="447"/>
      <c r="G197" s="447"/>
      <c r="H197" s="277"/>
      <c r="I197" s="61"/>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c r="AG197" s="61"/>
      <c r="AH197" s="61"/>
      <c r="AI197" s="61"/>
      <c r="AJ197" s="61"/>
      <c r="AK197" s="61"/>
      <c r="AL197" s="61"/>
      <c r="AM197" s="61"/>
      <c r="AN197" s="61"/>
      <c r="AO197" s="61"/>
      <c r="AP197" s="61"/>
      <c r="AQ197" s="61"/>
      <c r="AR197" s="61"/>
      <c r="AS197" s="61"/>
      <c r="AT197" s="61"/>
      <c r="AU197" s="61"/>
      <c r="AV197" s="61"/>
      <c r="AW197" s="61"/>
      <c r="AX197" s="61"/>
      <c r="AY197" s="61"/>
      <c r="AZ197" s="61"/>
      <c r="BA197" s="61"/>
    </row>
    <row r="198" spans="1:53" x14ac:dyDescent="0.25">
      <c r="A198" s="4"/>
      <c r="E198" s="492" t="s">
        <v>827</v>
      </c>
      <c r="F198" s="492" t="s">
        <v>93</v>
      </c>
      <c r="G198" s="492" t="s">
        <v>822</v>
      </c>
      <c r="H198" s="357"/>
      <c r="I198" s="358">
        <f t="shared" ref="I198:AZ198" si="305">(I187-I194)*I$3</f>
        <v>0</v>
      </c>
      <c r="J198" s="358">
        <f t="shared" si="305"/>
        <v>0</v>
      </c>
      <c r="K198" s="358">
        <f t="shared" si="305"/>
        <v>0</v>
      </c>
      <c r="L198" s="358">
        <f t="shared" si="305"/>
        <v>0</v>
      </c>
      <c r="M198" s="358">
        <f t="shared" si="305"/>
        <v>0</v>
      </c>
      <c r="N198" s="358">
        <f t="shared" si="305"/>
        <v>0</v>
      </c>
      <c r="O198" s="358">
        <f t="shared" si="305"/>
        <v>0</v>
      </c>
      <c r="P198" s="358">
        <f t="shared" si="305"/>
        <v>0</v>
      </c>
      <c r="Q198" s="358">
        <f t="shared" si="305"/>
        <v>0</v>
      </c>
      <c r="R198" s="358">
        <f t="shared" si="305"/>
        <v>0</v>
      </c>
      <c r="S198" s="358">
        <f t="shared" si="305"/>
        <v>0</v>
      </c>
      <c r="T198" s="358">
        <f t="shared" si="305"/>
        <v>0</v>
      </c>
      <c r="U198" s="358">
        <f t="shared" si="305"/>
        <v>0</v>
      </c>
      <c r="V198" s="358">
        <f t="shared" si="305"/>
        <v>0</v>
      </c>
      <c r="W198" s="358">
        <f t="shared" si="305"/>
        <v>0</v>
      </c>
      <c r="X198" s="358">
        <f t="shared" si="305"/>
        <v>0</v>
      </c>
      <c r="Y198" s="358">
        <f t="shared" si="305"/>
        <v>0</v>
      </c>
      <c r="Z198" s="358">
        <f t="shared" si="305"/>
        <v>0</v>
      </c>
      <c r="AA198" s="358">
        <f t="shared" si="305"/>
        <v>0</v>
      </c>
      <c r="AB198" s="358">
        <f t="shared" si="305"/>
        <v>0</v>
      </c>
      <c r="AC198" s="358">
        <f t="shared" si="305"/>
        <v>0</v>
      </c>
      <c r="AD198" s="358">
        <f t="shared" si="305"/>
        <v>0</v>
      </c>
      <c r="AE198" s="358">
        <f t="shared" si="305"/>
        <v>0</v>
      </c>
      <c r="AF198" s="358">
        <f t="shared" si="305"/>
        <v>0</v>
      </c>
      <c r="AG198" s="358">
        <f t="shared" si="305"/>
        <v>0</v>
      </c>
      <c r="AH198" s="358">
        <f t="shared" si="305"/>
        <v>0</v>
      </c>
      <c r="AI198" s="358">
        <f t="shared" si="305"/>
        <v>0</v>
      </c>
      <c r="AJ198" s="358">
        <f t="shared" si="305"/>
        <v>0</v>
      </c>
      <c r="AK198" s="358">
        <f t="shared" si="305"/>
        <v>0</v>
      </c>
      <c r="AL198" s="358">
        <f t="shared" si="305"/>
        <v>0</v>
      </c>
      <c r="AM198" s="358">
        <f t="shared" si="305"/>
        <v>0</v>
      </c>
      <c r="AN198" s="358">
        <f t="shared" si="305"/>
        <v>0</v>
      </c>
      <c r="AO198" s="358">
        <f t="shared" si="305"/>
        <v>0</v>
      </c>
      <c r="AP198" s="358">
        <f t="shared" si="305"/>
        <v>0</v>
      </c>
      <c r="AQ198" s="358">
        <f t="shared" si="305"/>
        <v>0</v>
      </c>
      <c r="AR198" s="358">
        <f t="shared" si="305"/>
        <v>0</v>
      </c>
      <c r="AS198" s="358">
        <f t="shared" si="305"/>
        <v>0</v>
      </c>
      <c r="AT198" s="358">
        <f t="shared" si="305"/>
        <v>0</v>
      </c>
      <c r="AU198" s="358">
        <f t="shared" si="305"/>
        <v>0</v>
      </c>
      <c r="AV198" s="358">
        <f t="shared" si="305"/>
        <v>0</v>
      </c>
      <c r="AW198" s="358">
        <f t="shared" si="305"/>
        <v>0</v>
      </c>
      <c r="AX198" s="358">
        <f t="shared" si="305"/>
        <v>0</v>
      </c>
      <c r="AY198" s="358">
        <f t="shared" si="305"/>
        <v>0</v>
      </c>
      <c r="AZ198" s="358">
        <f t="shared" si="305"/>
        <v>0</v>
      </c>
      <c r="BA198" s="61"/>
    </row>
    <row r="199" spans="1:53" x14ac:dyDescent="0.25">
      <c r="F199" s="447"/>
      <c r="G199" s="447"/>
      <c r="H199" s="277"/>
      <c r="I199" s="61"/>
      <c r="J199" s="61"/>
      <c r="K199" s="61"/>
      <c r="L199" s="61"/>
      <c r="M199" s="61"/>
      <c r="N199" s="61"/>
      <c r="O199" s="61"/>
      <c r="P199" s="61"/>
      <c r="Q199" s="61"/>
      <c r="R199" s="61"/>
      <c r="S199" s="61"/>
      <c r="T199" s="61"/>
      <c r="U199" s="61"/>
      <c r="V199" s="61"/>
      <c r="W199" s="61"/>
      <c r="X199" s="61"/>
      <c r="Y199" s="61"/>
      <c r="Z199" s="61"/>
      <c r="AA199" s="61"/>
      <c r="AB199" s="61"/>
      <c r="AC199" s="61"/>
      <c r="AD199" s="61"/>
      <c r="AE199" s="61"/>
      <c r="AF199" s="61"/>
      <c r="AG199" s="61"/>
      <c r="AH199" s="61"/>
      <c r="AI199" s="61"/>
      <c r="AJ199" s="61"/>
      <c r="AK199" s="61"/>
      <c r="AL199" s="61"/>
      <c r="AM199" s="61"/>
      <c r="AN199" s="61"/>
      <c r="AO199" s="61"/>
      <c r="AP199" s="61"/>
      <c r="AQ199" s="61"/>
      <c r="AR199" s="61"/>
      <c r="AS199" s="61"/>
      <c r="AT199" s="61"/>
      <c r="AU199" s="61"/>
      <c r="AV199" s="61"/>
      <c r="AW199" s="61"/>
      <c r="AX199" s="61"/>
      <c r="AY199" s="61"/>
      <c r="AZ199" s="61"/>
      <c r="BA199" s="61"/>
    </row>
  </sheetData>
  <sheetProtection sheet="1" objects="1" scenarios="1"/>
  <dataConsolidate/>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99790-408E-42D2-843C-89464E397711}">
  <sheetPr>
    <tabColor theme="9" tint="0.79998168889431442"/>
  </sheetPr>
  <dimension ref="A1:BA90"/>
  <sheetViews>
    <sheetView zoomScale="90" zoomScaleNormal="90" workbookViewId="0">
      <pane xSplit="8" ySplit="5" topLeftCell="I6" activePane="bottomRight" state="frozen"/>
      <selection pane="topRight" activeCell="I1" sqref="I1"/>
      <selection pane="bottomLeft" activeCell="A6" sqref="A6"/>
      <selection pane="bottomRight" activeCell="I12" sqref="I12"/>
    </sheetView>
  </sheetViews>
  <sheetFormatPr defaultColWidth="0" defaultRowHeight="15" zeroHeight="1" x14ac:dyDescent="0.25"/>
  <cols>
    <col min="1" max="1" width="1.5703125" customWidth="1"/>
    <col min="2" max="2" width="1.5703125" style="116" customWidth="1"/>
    <col min="3" max="4" width="1.5703125" customWidth="1"/>
    <col min="5" max="5" width="50.5703125" style="425" customWidth="1"/>
    <col min="6" max="7" width="15.5703125" style="425" customWidth="1"/>
    <col min="8" max="8" width="13.5703125" style="198" customWidth="1"/>
    <col min="9" max="52" width="11.5703125" customWidth="1"/>
    <col min="53" max="53" width="8.85546875" hidden="1" customWidth="1"/>
    <col min="54" max="16384" width="8.85546875" hidden="1"/>
  </cols>
  <sheetData>
    <row r="1" spans="1:53" s="4" customFormat="1" ht="5.0999999999999996" customHeight="1" x14ac:dyDescent="0.25">
      <c r="A1" s="1"/>
      <c r="B1" s="2"/>
      <c r="E1" s="280"/>
      <c r="F1" s="280"/>
      <c r="G1" s="280"/>
      <c r="H1" s="191"/>
    </row>
    <row r="2" spans="1:53" s="4" customFormat="1" ht="15" customHeight="1" x14ac:dyDescent="0.25">
      <c r="A2" s="1"/>
      <c r="B2" s="2"/>
      <c r="E2" s="280"/>
      <c r="F2" s="280"/>
      <c r="G2" s="72"/>
      <c r="H2" s="26" t="str">
        <f>Discount!H2</f>
        <v>Calendar Year</v>
      </c>
      <c r="I2" s="1">
        <f>Discount!I2</f>
        <v>2021</v>
      </c>
      <c r="J2" s="1">
        <f>Discount!J2</f>
        <v>2022</v>
      </c>
      <c r="K2" s="1">
        <f>Discount!K2</f>
        <v>2023</v>
      </c>
      <c r="L2" s="1">
        <f>Discount!L2</f>
        <v>2024</v>
      </c>
      <c r="M2" s="1">
        <f>Discount!M2</f>
        <v>2025</v>
      </c>
      <c r="N2" s="1">
        <f>Discount!N2</f>
        <v>2026</v>
      </c>
      <c r="O2" s="1">
        <f>Discount!O2</f>
        <v>2027</v>
      </c>
      <c r="P2" s="1">
        <f>Discount!P2</f>
        <v>2028</v>
      </c>
      <c r="Q2" s="1">
        <f>Discount!Q2</f>
        <v>2029</v>
      </c>
      <c r="R2" s="1">
        <f>Discount!R2</f>
        <v>2030</v>
      </c>
      <c r="S2" s="1">
        <f>Discount!S2</f>
        <v>2031</v>
      </c>
      <c r="T2" s="1">
        <f>Discount!T2</f>
        <v>2032</v>
      </c>
      <c r="U2" s="1">
        <f>Discount!U2</f>
        <v>2033</v>
      </c>
      <c r="V2" s="1">
        <f>Discount!V2</f>
        <v>2034</v>
      </c>
      <c r="W2" s="1">
        <f>Discount!W2</f>
        <v>2035</v>
      </c>
      <c r="X2" s="1">
        <f>Discount!X2</f>
        <v>2036</v>
      </c>
      <c r="Y2" s="1">
        <f>Discount!Y2</f>
        <v>2037</v>
      </c>
      <c r="Z2" s="1">
        <f>Discount!Z2</f>
        <v>2038</v>
      </c>
      <c r="AA2" s="1">
        <f>Discount!AA2</f>
        <v>2039</v>
      </c>
      <c r="AB2" s="1">
        <f>Discount!AB2</f>
        <v>2040</v>
      </c>
      <c r="AC2" s="1">
        <f>Discount!AC2</f>
        <v>2041</v>
      </c>
      <c r="AD2" s="1">
        <f>Discount!AD2</f>
        <v>2042</v>
      </c>
      <c r="AE2" s="1">
        <f>Discount!AE2</f>
        <v>2043</v>
      </c>
      <c r="AF2" s="1">
        <f>Discount!AF2</f>
        <v>2044</v>
      </c>
      <c r="AG2" s="1">
        <f>Discount!AG2</f>
        <v>2045</v>
      </c>
      <c r="AH2" s="1">
        <f>Discount!AH2</f>
        <v>2046</v>
      </c>
      <c r="AI2" s="1">
        <f>Discount!AI2</f>
        <v>2047</v>
      </c>
      <c r="AJ2" s="1">
        <f>Discount!AJ2</f>
        <v>2048</v>
      </c>
      <c r="AK2" s="1">
        <f>Discount!AK2</f>
        <v>2049</v>
      </c>
      <c r="AL2" s="1">
        <f>Discount!AL2</f>
        <v>2050</v>
      </c>
      <c r="AM2" s="1">
        <f>Discount!AM2</f>
        <v>2051</v>
      </c>
      <c r="AN2" s="1">
        <f>Discount!AN2</f>
        <v>2052</v>
      </c>
      <c r="AO2" s="1">
        <f>Discount!AO2</f>
        <v>2053</v>
      </c>
      <c r="AP2" s="1">
        <f>Discount!AP2</f>
        <v>2054</v>
      </c>
      <c r="AQ2" s="1">
        <f>Discount!AQ2</f>
        <v>2055</v>
      </c>
      <c r="AR2" s="1">
        <f>Discount!AR2</f>
        <v>2056</v>
      </c>
      <c r="AS2" s="1">
        <f>Discount!AS2</f>
        <v>2057</v>
      </c>
      <c r="AT2" s="1">
        <f>Discount!AT2</f>
        <v>2058</v>
      </c>
      <c r="AU2" s="1">
        <f>Discount!AU2</f>
        <v>2059</v>
      </c>
      <c r="AV2" s="1">
        <f>Discount!AV2</f>
        <v>2060</v>
      </c>
      <c r="AW2" s="1">
        <f>Discount!AW2</f>
        <v>2061</v>
      </c>
      <c r="AX2" s="1">
        <f>Discount!AX2</f>
        <v>2062</v>
      </c>
      <c r="AY2" s="1">
        <f>Discount!AY2</f>
        <v>2063</v>
      </c>
      <c r="AZ2" s="1">
        <f>Discount!AZ2</f>
        <v>2064</v>
      </c>
      <c r="BA2" s="1"/>
    </row>
    <row r="3" spans="1:53" s="29" customFormat="1" ht="15" customHeight="1" x14ac:dyDescent="0.25">
      <c r="A3" s="88"/>
      <c r="B3" s="120"/>
      <c r="E3" s="455" t="str">
        <f>Discount!E39</f>
        <v>Operations Period Flag</v>
      </c>
      <c r="F3" s="456">
        <f>Discount!H39</f>
        <v>0</v>
      </c>
      <c r="G3" s="455" t="str">
        <f>Discount!G39</f>
        <v>Factor</v>
      </c>
      <c r="H3" s="68"/>
      <c r="I3" s="121">
        <f>Discount!I39</f>
        <v>0</v>
      </c>
      <c r="J3" s="121">
        <f>Discount!J39</f>
        <v>0</v>
      </c>
      <c r="K3" s="121">
        <f>Discount!K39</f>
        <v>0</v>
      </c>
      <c r="L3" s="121">
        <f>Discount!L39</f>
        <v>0</v>
      </c>
      <c r="M3" s="121">
        <f>Discount!M39</f>
        <v>0</v>
      </c>
      <c r="N3" s="121">
        <f>Discount!N39</f>
        <v>0</v>
      </c>
      <c r="O3" s="121">
        <f>Discount!O39</f>
        <v>0</v>
      </c>
      <c r="P3" s="121">
        <f>Discount!P39</f>
        <v>0</v>
      </c>
      <c r="Q3" s="121">
        <f>Discount!Q39</f>
        <v>0</v>
      </c>
      <c r="R3" s="121">
        <f>Discount!R39</f>
        <v>0</v>
      </c>
      <c r="S3" s="121">
        <f>Discount!S39</f>
        <v>0</v>
      </c>
      <c r="T3" s="121">
        <f>Discount!T39</f>
        <v>0</v>
      </c>
      <c r="U3" s="121">
        <f>Discount!U39</f>
        <v>0</v>
      </c>
      <c r="V3" s="121">
        <f>Discount!V39</f>
        <v>0</v>
      </c>
      <c r="W3" s="121">
        <f>Discount!W39</f>
        <v>0</v>
      </c>
      <c r="X3" s="121">
        <f>Discount!X39</f>
        <v>0</v>
      </c>
      <c r="Y3" s="121">
        <f>Discount!Y39</f>
        <v>0</v>
      </c>
      <c r="Z3" s="121">
        <f>Discount!Z39</f>
        <v>0</v>
      </c>
      <c r="AA3" s="121">
        <f>Discount!AA39</f>
        <v>0</v>
      </c>
      <c r="AB3" s="121">
        <f>Discount!AB39</f>
        <v>0</v>
      </c>
      <c r="AC3" s="121">
        <f>Discount!AC39</f>
        <v>0</v>
      </c>
      <c r="AD3" s="121">
        <f>Discount!AD39</f>
        <v>0</v>
      </c>
      <c r="AE3" s="121">
        <f>Discount!AE39</f>
        <v>0</v>
      </c>
      <c r="AF3" s="121">
        <f>Discount!AF39</f>
        <v>0</v>
      </c>
      <c r="AG3" s="121">
        <f>Discount!AG39</f>
        <v>0</v>
      </c>
      <c r="AH3" s="121">
        <f>Discount!AH39</f>
        <v>0</v>
      </c>
      <c r="AI3" s="121">
        <f>Discount!AI39</f>
        <v>0</v>
      </c>
      <c r="AJ3" s="121">
        <f>Discount!AJ39</f>
        <v>0</v>
      </c>
      <c r="AK3" s="121">
        <f>Discount!AK39</f>
        <v>0</v>
      </c>
      <c r="AL3" s="121">
        <f>Discount!AL39</f>
        <v>0</v>
      </c>
      <c r="AM3" s="121">
        <f>Discount!AM39</f>
        <v>0</v>
      </c>
      <c r="AN3" s="121">
        <f>Discount!AN39</f>
        <v>0</v>
      </c>
      <c r="AO3" s="121">
        <f>Discount!AO39</f>
        <v>0</v>
      </c>
      <c r="AP3" s="121">
        <f>Discount!AP39</f>
        <v>0</v>
      </c>
      <c r="AQ3" s="121">
        <f>Discount!AQ39</f>
        <v>0</v>
      </c>
      <c r="AR3" s="121">
        <f>Discount!AR39</f>
        <v>0</v>
      </c>
      <c r="AS3" s="121">
        <f>Discount!AS39</f>
        <v>0</v>
      </c>
      <c r="AT3" s="121">
        <f>Discount!AT39</f>
        <v>0</v>
      </c>
      <c r="AU3" s="121">
        <f>Discount!AU39</f>
        <v>0</v>
      </c>
      <c r="AV3" s="121">
        <f>Discount!AV39</f>
        <v>0</v>
      </c>
      <c r="AW3" s="121">
        <f>Discount!AW39</f>
        <v>0</v>
      </c>
      <c r="AX3" s="121">
        <f>Discount!AX39</f>
        <v>0</v>
      </c>
      <c r="AY3" s="121">
        <f>Discount!AY39</f>
        <v>0</v>
      </c>
      <c r="AZ3" s="121">
        <f>Discount!AZ39</f>
        <v>0</v>
      </c>
    </row>
    <row r="4" spans="1:53" s="4" customFormat="1" ht="15" customHeight="1" x14ac:dyDescent="0.25">
      <c r="A4" s="1"/>
      <c r="B4" s="2"/>
      <c r="E4" s="455"/>
      <c r="F4" s="456"/>
      <c r="G4" s="455"/>
      <c r="H4" s="191"/>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row>
    <row r="5" spans="1:53" s="4" customFormat="1" ht="15" customHeight="1" x14ac:dyDescent="0.25">
      <c r="A5" s="1"/>
      <c r="B5" s="2"/>
      <c r="E5" s="562" t="s">
        <v>68</v>
      </c>
      <c r="F5" s="345" t="s">
        <v>73</v>
      </c>
      <c r="G5" s="345" t="s">
        <v>208</v>
      </c>
      <c r="H5" s="193" t="s">
        <v>209</v>
      </c>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row>
    <row r="6" spans="1:53" s="4" customFormat="1" ht="15" customHeight="1" x14ac:dyDescent="0.25">
      <c r="A6" s="1" t="s">
        <v>828</v>
      </c>
      <c r="B6" s="2"/>
      <c r="E6" s="72"/>
      <c r="F6" s="72"/>
      <c r="G6" s="72"/>
      <c r="H6" s="19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row>
    <row r="7" spans="1:53" s="4" customFormat="1" ht="15" customHeight="1" x14ac:dyDescent="0.25">
      <c r="A7" s="1"/>
      <c r="B7" s="2"/>
      <c r="E7" s="72"/>
      <c r="F7" s="72"/>
      <c r="G7" s="72"/>
      <c r="H7" s="19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row>
    <row r="8" spans="1:53" s="4" customFormat="1" ht="15" customHeight="1" x14ac:dyDescent="0.25">
      <c r="A8" s="1"/>
      <c r="B8" s="2" t="s">
        <v>829</v>
      </c>
      <c r="E8" s="72"/>
      <c r="F8" s="72"/>
      <c r="G8" s="72"/>
      <c r="H8" s="19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row>
    <row r="9" spans="1:53" s="4" customFormat="1" ht="15" customHeight="1" x14ac:dyDescent="0.25">
      <c r="A9" s="1"/>
      <c r="B9" s="2"/>
      <c r="E9" s="72"/>
      <c r="F9" s="72"/>
      <c r="G9" s="72"/>
      <c r="H9" s="19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row>
    <row r="10" spans="1:53" s="4" customFormat="1" ht="15" customHeight="1" x14ac:dyDescent="0.25">
      <c r="A10" s="7"/>
      <c r="B10" s="32"/>
      <c r="C10" s="31"/>
      <c r="D10" s="31"/>
      <c r="E10" s="455" t="str">
        <f>'Demand Estimation'!E157</f>
        <v>No-Build Auto VMT Avoided</v>
      </c>
      <c r="F10" s="455" t="str">
        <f>'Demand Estimation'!F157</f>
        <v>Calculated</v>
      </c>
      <c r="G10" s="455" t="str">
        <f>'Demand Estimation'!G157</f>
        <v>Miles</v>
      </c>
      <c r="H10" s="191"/>
      <c r="I10" s="38">
        <f>'Demand Estimation'!I157</f>
        <v>0</v>
      </c>
      <c r="J10" s="38">
        <f>'Demand Estimation'!J157</f>
        <v>0</v>
      </c>
      <c r="K10" s="38">
        <f>'Demand Estimation'!K157</f>
        <v>0</v>
      </c>
      <c r="L10" s="38">
        <f>'Demand Estimation'!L157</f>
        <v>0</v>
      </c>
      <c r="M10" s="38">
        <f>'Demand Estimation'!M157</f>
        <v>0</v>
      </c>
      <c r="N10" s="38">
        <f>'Demand Estimation'!N157</f>
        <v>0</v>
      </c>
      <c r="O10" s="38">
        <f>'Demand Estimation'!O157</f>
        <v>0</v>
      </c>
      <c r="P10" s="38">
        <f>'Demand Estimation'!P157</f>
        <v>0</v>
      </c>
      <c r="Q10" s="38">
        <f>'Demand Estimation'!Q157</f>
        <v>0</v>
      </c>
      <c r="R10" s="38">
        <f>'Demand Estimation'!R157</f>
        <v>0</v>
      </c>
      <c r="S10" s="38">
        <f>'Demand Estimation'!S157</f>
        <v>0</v>
      </c>
      <c r="T10" s="38">
        <f>'Demand Estimation'!T157</f>
        <v>0</v>
      </c>
      <c r="U10" s="38">
        <f>'Demand Estimation'!U157</f>
        <v>0</v>
      </c>
      <c r="V10" s="38">
        <f>'Demand Estimation'!V157</f>
        <v>0</v>
      </c>
      <c r="W10" s="38">
        <f>'Demand Estimation'!W157</f>
        <v>0</v>
      </c>
      <c r="X10" s="38">
        <f>'Demand Estimation'!X157</f>
        <v>0</v>
      </c>
      <c r="Y10" s="38">
        <f>'Demand Estimation'!Y157</f>
        <v>0</v>
      </c>
      <c r="Z10" s="38">
        <f>'Demand Estimation'!Z157</f>
        <v>0</v>
      </c>
      <c r="AA10" s="38">
        <f>'Demand Estimation'!AA157</f>
        <v>0</v>
      </c>
      <c r="AB10" s="38">
        <f>'Demand Estimation'!AB157</f>
        <v>0</v>
      </c>
      <c r="AC10" s="38">
        <f>'Demand Estimation'!AC157</f>
        <v>0</v>
      </c>
      <c r="AD10" s="38">
        <f>'Demand Estimation'!AD157</f>
        <v>0</v>
      </c>
      <c r="AE10" s="38">
        <f>'Demand Estimation'!AE157</f>
        <v>0</v>
      </c>
      <c r="AF10" s="38">
        <f>'Demand Estimation'!AF157</f>
        <v>0</v>
      </c>
      <c r="AG10" s="38">
        <f>'Demand Estimation'!AG157</f>
        <v>0</v>
      </c>
      <c r="AH10" s="38">
        <f>'Demand Estimation'!AH157</f>
        <v>0</v>
      </c>
      <c r="AI10" s="38">
        <f>'Demand Estimation'!AI157</f>
        <v>0</v>
      </c>
      <c r="AJ10" s="38">
        <f>'Demand Estimation'!AJ157</f>
        <v>0</v>
      </c>
      <c r="AK10" s="38">
        <f>'Demand Estimation'!AK157</f>
        <v>0</v>
      </c>
      <c r="AL10" s="38">
        <f>'Demand Estimation'!AL157</f>
        <v>0</v>
      </c>
      <c r="AM10" s="38">
        <f>'Demand Estimation'!AM157</f>
        <v>0</v>
      </c>
      <c r="AN10" s="38">
        <f>'Demand Estimation'!AN157</f>
        <v>0</v>
      </c>
      <c r="AO10" s="38">
        <f>'Demand Estimation'!AO157</f>
        <v>0</v>
      </c>
      <c r="AP10" s="38">
        <f>'Demand Estimation'!AP157</f>
        <v>0</v>
      </c>
      <c r="AQ10" s="38">
        <f>'Demand Estimation'!AQ157</f>
        <v>0</v>
      </c>
      <c r="AR10" s="38">
        <f>'Demand Estimation'!AR157</f>
        <v>0</v>
      </c>
      <c r="AS10" s="38">
        <f>'Demand Estimation'!AS157</f>
        <v>0</v>
      </c>
      <c r="AT10" s="38">
        <f>'Demand Estimation'!AT157</f>
        <v>0</v>
      </c>
      <c r="AU10" s="38">
        <f>'Demand Estimation'!AU157</f>
        <v>0</v>
      </c>
      <c r="AV10" s="38">
        <f>'Demand Estimation'!AV157</f>
        <v>0</v>
      </c>
      <c r="AW10" s="38">
        <f>'Demand Estimation'!AW157</f>
        <v>0</v>
      </c>
      <c r="AX10" s="38">
        <f>'Demand Estimation'!AX157</f>
        <v>0</v>
      </c>
      <c r="AY10" s="38">
        <f>'Demand Estimation'!AY157</f>
        <v>0</v>
      </c>
      <c r="AZ10" s="38">
        <f>'Demand Estimation'!AZ157</f>
        <v>0</v>
      </c>
      <c r="BA10" s="38"/>
    </row>
    <row r="11" spans="1:53" s="4" customFormat="1" ht="15" customHeight="1" x14ac:dyDescent="0.25">
      <c r="A11" s="1"/>
      <c r="B11" s="2"/>
      <c r="E11" s="455" t="str">
        <f>'Demand Estimation'!E158</f>
        <v>Build Auto VMT Avoided</v>
      </c>
      <c r="F11" s="455" t="str">
        <f>'Demand Estimation'!F158</f>
        <v>Calculated</v>
      </c>
      <c r="G11" s="455" t="str">
        <f>'Demand Estimation'!G158</f>
        <v>Miles</v>
      </c>
      <c r="H11" s="34"/>
      <c r="I11" s="38">
        <f>'Demand Estimation'!I158</f>
        <v>0</v>
      </c>
      <c r="J11" s="38">
        <f>'Demand Estimation'!J158</f>
        <v>0</v>
      </c>
      <c r="K11" s="38">
        <f>'Demand Estimation'!K158</f>
        <v>0</v>
      </c>
      <c r="L11" s="38">
        <f>'Demand Estimation'!L158</f>
        <v>0</v>
      </c>
      <c r="M11" s="38">
        <f>'Demand Estimation'!M158</f>
        <v>0</v>
      </c>
      <c r="N11" s="38">
        <f>'Demand Estimation'!N158</f>
        <v>0</v>
      </c>
      <c r="O11" s="38">
        <f>'Demand Estimation'!O158</f>
        <v>0</v>
      </c>
      <c r="P11" s="38">
        <f>'Demand Estimation'!P158</f>
        <v>0</v>
      </c>
      <c r="Q11" s="38">
        <f>'Demand Estimation'!Q158</f>
        <v>0</v>
      </c>
      <c r="R11" s="38">
        <f>'Demand Estimation'!R158</f>
        <v>0</v>
      </c>
      <c r="S11" s="38">
        <f>'Demand Estimation'!S158</f>
        <v>0</v>
      </c>
      <c r="T11" s="38">
        <f>'Demand Estimation'!T158</f>
        <v>0</v>
      </c>
      <c r="U11" s="38">
        <f>'Demand Estimation'!U158</f>
        <v>0</v>
      </c>
      <c r="V11" s="38">
        <f>'Demand Estimation'!V158</f>
        <v>0</v>
      </c>
      <c r="W11" s="38">
        <f>'Demand Estimation'!W158</f>
        <v>0</v>
      </c>
      <c r="X11" s="38">
        <f>'Demand Estimation'!X158</f>
        <v>0</v>
      </c>
      <c r="Y11" s="38">
        <f>'Demand Estimation'!Y158</f>
        <v>0</v>
      </c>
      <c r="Z11" s="38">
        <f>'Demand Estimation'!Z158</f>
        <v>0</v>
      </c>
      <c r="AA11" s="38">
        <f>'Demand Estimation'!AA158</f>
        <v>0</v>
      </c>
      <c r="AB11" s="38">
        <f>'Demand Estimation'!AB158</f>
        <v>0</v>
      </c>
      <c r="AC11" s="38">
        <f>'Demand Estimation'!AC158</f>
        <v>0</v>
      </c>
      <c r="AD11" s="38">
        <f>'Demand Estimation'!AD158</f>
        <v>0</v>
      </c>
      <c r="AE11" s="38">
        <f>'Demand Estimation'!AE158</f>
        <v>0</v>
      </c>
      <c r="AF11" s="38">
        <f>'Demand Estimation'!AF158</f>
        <v>0</v>
      </c>
      <c r="AG11" s="38">
        <f>'Demand Estimation'!AG158</f>
        <v>0</v>
      </c>
      <c r="AH11" s="38">
        <f>'Demand Estimation'!AH158</f>
        <v>0</v>
      </c>
      <c r="AI11" s="38">
        <f>'Demand Estimation'!AI158</f>
        <v>0</v>
      </c>
      <c r="AJ11" s="38">
        <f>'Demand Estimation'!AJ158</f>
        <v>0</v>
      </c>
      <c r="AK11" s="38">
        <f>'Demand Estimation'!AK158</f>
        <v>0</v>
      </c>
      <c r="AL11" s="38">
        <f>'Demand Estimation'!AL158</f>
        <v>0</v>
      </c>
      <c r="AM11" s="38">
        <f>'Demand Estimation'!AM158</f>
        <v>0</v>
      </c>
      <c r="AN11" s="38">
        <f>'Demand Estimation'!AN158</f>
        <v>0</v>
      </c>
      <c r="AO11" s="38">
        <f>'Demand Estimation'!AO158</f>
        <v>0</v>
      </c>
      <c r="AP11" s="38">
        <f>'Demand Estimation'!AP158</f>
        <v>0</v>
      </c>
      <c r="AQ11" s="38">
        <f>'Demand Estimation'!AQ158</f>
        <v>0</v>
      </c>
      <c r="AR11" s="38">
        <f>'Demand Estimation'!AR158</f>
        <v>0</v>
      </c>
      <c r="AS11" s="38">
        <f>'Demand Estimation'!AS158</f>
        <v>0</v>
      </c>
      <c r="AT11" s="38">
        <f>'Demand Estimation'!AT158</f>
        <v>0</v>
      </c>
      <c r="AU11" s="38">
        <f>'Demand Estimation'!AU158</f>
        <v>0</v>
      </c>
      <c r="AV11" s="38">
        <f>'Demand Estimation'!AV158</f>
        <v>0</v>
      </c>
      <c r="AW11" s="38">
        <f>'Demand Estimation'!AW158</f>
        <v>0</v>
      </c>
      <c r="AX11" s="38">
        <f>'Demand Estimation'!AX158</f>
        <v>0</v>
      </c>
      <c r="AY11" s="38">
        <f>'Demand Estimation'!AY158</f>
        <v>0</v>
      </c>
      <c r="AZ11" s="38">
        <f>'Demand Estimation'!AZ158</f>
        <v>0</v>
      </c>
      <c r="BA11" s="38"/>
    </row>
    <row r="12" spans="1:53" s="29" customFormat="1" ht="15" customHeight="1" x14ac:dyDescent="0.25">
      <c r="A12" s="126"/>
      <c r="B12" s="127"/>
      <c r="C12" s="128"/>
      <c r="D12" s="128"/>
      <c r="E12" s="455" t="s">
        <v>830</v>
      </c>
      <c r="F12" s="455" t="s">
        <v>831</v>
      </c>
      <c r="G12" s="455" t="s">
        <v>832</v>
      </c>
      <c r="H12" s="68"/>
      <c r="I12" s="37">
        <f>'User Inputs'!$H$26</f>
        <v>0</v>
      </c>
      <c r="J12" s="37">
        <f>'User Inputs'!$H$26</f>
        <v>0</v>
      </c>
      <c r="K12" s="37">
        <f>'User Inputs'!$H$26</f>
        <v>0</v>
      </c>
      <c r="L12" s="37">
        <f>'User Inputs'!$H$26</f>
        <v>0</v>
      </c>
      <c r="M12" s="37">
        <f>'User Inputs'!$H$26</f>
        <v>0</v>
      </c>
      <c r="N12" s="37">
        <f>'User Inputs'!$H$26</f>
        <v>0</v>
      </c>
      <c r="O12" s="37">
        <f>'User Inputs'!$H$26</f>
        <v>0</v>
      </c>
      <c r="P12" s="37">
        <f>'User Inputs'!$H$26</f>
        <v>0</v>
      </c>
      <c r="Q12" s="37">
        <f>'User Inputs'!$H$26</f>
        <v>0</v>
      </c>
      <c r="R12" s="37">
        <f>'User Inputs'!$H$26</f>
        <v>0</v>
      </c>
      <c r="S12" s="37">
        <f>'User Inputs'!$H$26</f>
        <v>0</v>
      </c>
      <c r="T12" s="37">
        <f>'User Inputs'!$H$26</f>
        <v>0</v>
      </c>
      <c r="U12" s="37">
        <f>'User Inputs'!$H$26</f>
        <v>0</v>
      </c>
      <c r="V12" s="37">
        <f>'User Inputs'!$H$26</f>
        <v>0</v>
      </c>
      <c r="W12" s="37">
        <f>'User Inputs'!$H$26</f>
        <v>0</v>
      </c>
      <c r="X12" s="37">
        <f>'User Inputs'!$H$26</f>
        <v>0</v>
      </c>
      <c r="Y12" s="37">
        <f>'User Inputs'!$H$26</f>
        <v>0</v>
      </c>
      <c r="Z12" s="37">
        <f>'User Inputs'!$H$26</f>
        <v>0</v>
      </c>
      <c r="AA12" s="37">
        <f>'User Inputs'!$H$26</f>
        <v>0</v>
      </c>
      <c r="AB12" s="37">
        <f>'User Inputs'!$H$26</f>
        <v>0</v>
      </c>
      <c r="AC12" s="37">
        <f>'User Inputs'!$H$26</f>
        <v>0</v>
      </c>
      <c r="AD12" s="37">
        <f>'User Inputs'!$H$26</f>
        <v>0</v>
      </c>
      <c r="AE12" s="37">
        <f>'User Inputs'!$H$26</f>
        <v>0</v>
      </c>
      <c r="AF12" s="37">
        <f>'User Inputs'!$H$26</f>
        <v>0</v>
      </c>
      <c r="AG12" s="37">
        <f>'User Inputs'!$H$26</f>
        <v>0</v>
      </c>
      <c r="AH12" s="37">
        <f>'User Inputs'!$H$26</f>
        <v>0</v>
      </c>
      <c r="AI12" s="37">
        <f>'User Inputs'!$H$26</f>
        <v>0</v>
      </c>
      <c r="AJ12" s="37">
        <f>'User Inputs'!$H$26</f>
        <v>0</v>
      </c>
      <c r="AK12" s="37">
        <f>'User Inputs'!$H$26</f>
        <v>0</v>
      </c>
      <c r="AL12" s="37">
        <f>'User Inputs'!$H$26</f>
        <v>0</v>
      </c>
      <c r="AM12" s="37">
        <f>'User Inputs'!$H$26</f>
        <v>0</v>
      </c>
      <c r="AN12" s="37">
        <f>'User Inputs'!$H$26</f>
        <v>0</v>
      </c>
      <c r="AO12" s="37">
        <f>'User Inputs'!$H$26</f>
        <v>0</v>
      </c>
      <c r="AP12" s="37">
        <f>'User Inputs'!$H$26</f>
        <v>0</v>
      </c>
      <c r="AQ12" s="37">
        <f>'User Inputs'!$H$26</f>
        <v>0</v>
      </c>
      <c r="AR12" s="37">
        <f>'User Inputs'!$H$26</f>
        <v>0</v>
      </c>
      <c r="AS12" s="37">
        <f>'User Inputs'!$H$26</f>
        <v>0</v>
      </c>
      <c r="AT12" s="37">
        <f>'User Inputs'!$H$26</f>
        <v>0</v>
      </c>
      <c r="AU12" s="37">
        <f>'User Inputs'!$H$26</f>
        <v>0</v>
      </c>
      <c r="AV12" s="37">
        <f>'User Inputs'!$H$26</f>
        <v>0</v>
      </c>
      <c r="AW12" s="37">
        <f>'User Inputs'!$H$26</f>
        <v>0</v>
      </c>
      <c r="AX12" s="37">
        <f>'User Inputs'!$H$26</f>
        <v>0</v>
      </c>
      <c r="AY12" s="37">
        <f>'User Inputs'!$H$26</f>
        <v>0</v>
      </c>
      <c r="AZ12" s="37">
        <f>'User Inputs'!$H$26</f>
        <v>0</v>
      </c>
      <c r="BA12" s="37"/>
    </row>
    <row r="13" spans="1:53" s="4" customFormat="1" ht="15" customHeight="1" x14ac:dyDescent="0.25">
      <c r="A13" s="7"/>
      <c r="B13" s="32"/>
      <c r="C13" s="31"/>
      <c r="D13" s="31"/>
      <c r="E13" s="280"/>
      <c r="F13" s="457"/>
      <c r="G13" s="280"/>
      <c r="H13" s="191"/>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row>
    <row r="14" spans="1:53" s="4" customFormat="1" ht="15" customHeight="1" x14ac:dyDescent="0.25">
      <c r="A14" s="7"/>
      <c r="B14" s="2" t="s">
        <v>833</v>
      </c>
      <c r="C14" s="31"/>
      <c r="D14" s="31"/>
      <c r="E14" s="280"/>
      <c r="F14" s="457"/>
      <c r="G14" s="280"/>
      <c r="H14" s="191"/>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row>
    <row r="15" spans="1:53" s="4" customFormat="1" ht="15" customHeight="1" x14ac:dyDescent="0.25">
      <c r="A15" s="7"/>
      <c r="B15" s="32"/>
      <c r="C15" s="31"/>
      <c r="D15" s="31"/>
      <c r="E15" s="280"/>
      <c r="F15" s="457"/>
      <c r="G15" s="280"/>
      <c r="H15" s="191"/>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row>
    <row r="16" spans="1:53" s="4" customFormat="1" ht="15" customHeight="1" x14ac:dyDescent="0.25">
      <c r="A16" s="7"/>
      <c r="B16" s="32"/>
      <c r="C16" s="31"/>
      <c r="D16" s="29" t="str">
        <f>'Emission Inputs'!D17</f>
        <v>@ 25 MPH</v>
      </c>
      <c r="E16" s="281"/>
      <c r="F16" s="281"/>
      <c r="G16" s="281"/>
      <c r="H16" s="191"/>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row>
    <row r="17" spans="1:52" s="4" customFormat="1" ht="15" customHeight="1" x14ac:dyDescent="0.25">
      <c r="A17" s="7"/>
      <c r="B17" s="32"/>
      <c r="C17" s="31"/>
      <c r="D17" s="31"/>
      <c r="E17" s="280"/>
      <c r="F17" s="457"/>
      <c r="G17" s="280"/>
      <c r="H17" s="191"/>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row>
    <row r="18" spans="1:52" s="4" customFormat="1" ht="15" customHeight="1" x14ac:dyDescent="0.25">
      <c r="A18" s="7"/>
      <c r="B18" s="32"/>
      <c r="C18" s="31"/>
      <c r="D18" s="29"/>
      <c r="E18" s="281" t="str">
        <f>'Emission Inputs'!E20</f>
        <v>NOX emissions</v>
      </c>
      <c r="F18" s="281" t="str">
        <f>'Emission Inputs'!F20</f>
        <v>EPA MOVES 2014B</v>
      </c>
      <c r="G18" s="281" t="str">
        <f>'Emission Inputs'!G20</f>
        <v>g / VMT</v>
      </c>
      <c r="H18" s="191"/>
      <c r="I18" s="59">
        <f>'Emission Inputs'!I20</f>
        <v>0.11968789276</v>
      </c>
      <c r="J18" s="59">
        <f>'Emission Inputs'!J20</f>
        <v>9.7720587289999994E-2</v>
      </c>
      <c r="K18" s="59">
        <f>'Emission Inputs'!K20</f>
        <v>8.0494171099999998E-2</v>
      </c>
      <c r="L18" s="59">
        <f>'Emission Inputs'!L20</f>
        <v>6.6786606419999991E-2</v>
      </c>
      <c r="M18" s="59">
        <f>'Emission Inputs'!M20</f>
        <v>5.5995663439999996E-2</v>
      </c>
      <c r="N18" s="59">
        <f>'Emission Inputs'!N20</f>
        <v>4.735711099E-2</v>
      </c>
      <c r="O18" s="59">
        <f>'Emission Inputs'!O20</f>
        <v>4.0429327939999996E-2</v>
      </c>
      <c r="P18" s="59">
        <f>'Emission Inputs'!P20</f>
        <v>3.5624631890000001E-2</v>
      </c>
      <c r="Q18" s="59">
        <f>'Emission Inputs'!Q20</f>
        <v>3.1596468539999999E-2</v>
      </c>
      <c r="R18" s="59">
        <f>'Emission Inputs'!R20</f>
        <v>2.811292709E-2</v>
      </c>
      <c r="S18" s="59">
        <f>'Emission Inputs'!S20</f>
        <v>2.5098705320000001E-2</v>
      </c>
      <c r="T18" s="59">
        <f>'Emission Inputs'!T20</f>
        <v>2.2392695672000001E-2</v>
      </c>
      <c r="U18" s="59">
        <f>'Emission Inputs'!U20</f>
        <v>2.0268110689999997E-2</v>
      </c>
      <c r="V18" s="59">
        <f>'Emission Inputs'!V20</f>
        <v>1.8382335265000001E-2</v>
      </c>
      <c r="W18" s="59">
        <f>'Emission Inputs'!W20</f>
        <v>1.6727669078999998E-2</v>
      </c>
      <c r="X18" s="59">
        <f>'Emission Inputs'!X20</f>
        <v>1.5323212902E-2</v>
      </c>
      <c r="Y18" s="59">
        <f>'Emission Inputs'!Y20</f>
        <v>1.4165066578999999E-2</v>
      </c>
      <c r="Z18" s="59">
        <f>'Emission Inputs'!Z20</f>
        <v>1.3222228867999999E-2</v>
      </c>
      <c r="AA18" s="59">
        <f>'Emission Inputs'!AA20</f>
        <v>1.2483199306999999E-2</v>
      </c>
      <c r="AB18" s="59">
        <f>'Emission Inputs'!AB20</f>
        <v>1.1914276553E-2</v>
      </c>
      <c r="AC18" s="59">
        <f>'Emission Inputs'!AC20</f>
        <v>1.1477859095000001E-2</v>
      </c>
      <c r="AD18" s="59">
        <f>'Emission Inputs'!AD20</f>
        <v>1.1172846897E-2</v>
      </c>
      <c r="AE18" s="59">
        <f>'Emission Inputs'!AE20</f>
        <v>1.0956238231999999E-2</v>
      </c>
      <c r="AF18" s="59">
        <f>'Emission Inputs'!AF20</f>
        <v>1.0801432042E-2</v>
      </c>
      <c r="AG18" s="59">
        <f>'Emission Inputs'!AG20</f>
        <v>1.0691627649E-2</v>
      </c>
      <c r="AH18" s="59">
        <f>'Emission Inputs'!AH20</f>
        <v>1.0614024543000001E-2</v>
      </c>
      <c r="AI18" s="59">
        <f>'Emission Inputs'!AI20</f>
        <v>1.0558922339E-2</v>
      </c>
      <c r="AJ18" s="59">
        <f>'Emission Inputs'!AJ20</f>
        <v>1.0519420759E-2</v>
      </c>
      <c r="AK18" s="59">
        <f>'Emission Inputs'!AK20</f>
        <v>1.0492719692E-2</v>
      </c>
      <c r="AL18" s="59">
        <f>'Emission Inputs'!AL20</f>
        <v>1.0474018945E-2</v>
      </c>
      <c r="AM18" s="59">
        <f>'Emission Inputs'!AM20</f>
        <v>1.0460718411E-2</v>
      </c>
      <c r="AN18" s="59">
        <f>'Emission Inputs'!AN20</f>
        <v>1.0460718411E-2</v>
      </c>
      <c r="AO18" s="59">
        <f>'Emission Inputs'!AO20</f>
        <v>1.0460718411E-2</v>
      </c>
      <c r="AP18" s="59">
        <f>'Emission Inputs'!AP20</f>
        <v>1.0460718411E-2</v>
      </c>
      <c r="AQ18" s="59">
        <f>'Emission Inputs'!AQ20</f>
        <v>1.0460718411E-2</v>
      </c>
      <c r="AR18" s="59">
        <f>'Emission Inputs'!AR20</f>
        <v>1.0460718411E-2</v>
      </c>
      <c r="AS18" s="59">
        <f>'Emission Inputs'!AS20</f>
        <v>1.0460718411E-2</v>
      </c>
      <c r="AT18" s="59">
        <f>'Emission Inputs'!AT20</f>
        <v>1.0460718411E-2</v>
      </c>
      <c r="AU18" s="59">
        <f>'Emission Inputs'!AU20</f>
        <v>1.0460718411E-2</v>
      </c>
      <c r="AV18" s="59">
        <f>'Emission Inputs'!AV20</f>
        <v>1.0460718411E-2</v>
      </c>
      <c r="AW18" s="59">
        <f>'Emission Inputs'!AW20</f>
        <v>1.0460718411E-2</v>
      </c>
      <c r="AX18" s="59">
        <f>'Emission Inputs'!AX20</f>
        <v>1.0460718411E-2</v>
      </c>
      <c r="AY18" s="59">
        <f>'Emission Inputs'!AY20</f>
        <v>1.0460718411E-2</v>
      </c>
      <c r="AZ18" s="59">
        <f>'Emission Inputs'!AZ20</f>
        <v>1.0460718411E-2</v>
      </c>
    </row>
    <row r="19" spans="1:52" s="4" customFormat="1" ht="15" customHeight="1" x14ac:dyDescent="0.25">
      <c r="A19" s="7"/>
      <c r="B19" s="32"/>
      <c r="C19" s="31"/>
      <c r="D19" s="29"/>
      <c r="E19" s="281" t="str">
        <f>'Emission Inputs'!E21</f>
        <v>PM2.5 emissions</v>
      </c>
      <c r="F19" s="281" t="str">
        <f>'Emission Inputs'!F21</f>
        <v>EPA MOVES 2014B</v>
      </c>
      <c r="G19" s="281" t="str">
        <f>'Emission Inputs'!G21</f>
        <v>g / VMT</v>
      </c>
      <c r="H19" s="191"/>
      <c r="I19" s="59">
        <f>'Emission Inputs'!I21</f>
        <v>3.7344527000000003E-3</v>
      </c>
      <c r="J19" s="59">
        <f>'Emission Inputs'!J21</f>
        <v>3.5721785000000002E-3</v>
      </c>
      <c r="K19" s="59">
        <f>'Emission Inputs'!K21</f>
        <v>3.4477634000000001E-3</v>
      </c>
      <c r="L19" s="59">
        <f>'Emission Inputs'!L21</f>
        <v>3.3183942000000002E-3</v>
      </c>
      <c r="M19" s="59">
        <f>'Emission Inputs'!M21</f>
        <v>3.1833467999999999E-3</v>
      </c>
      <c r="N19" s="59">
        <f>'Emission Inputs'!N21</f>
        <v>3.0494648999999999E-3</v>
      </c>
      <c r="O19" s="59">
        <f>'Emission Inputs'!O21</f>
        <v>2.9202213999999999E-3</v>
      </c>
      <c r="P19" s="59">
        <f>'Emission Inputs'!P21</f>
        <v>2.7969170999999999E-3</v>
      </c>
      <c r="Q19" s="59">
        <f>'Emission Inputs'!Q21</f>
        <v>2.6784236999999999E-3</v>
      </c>
      <c r="R19" s="59">
        <f>'Emission Inputs'!R21</f>
        <v>2.5626116E-3</v>
      </c>
      <c r="S19" s="59">
        <f>'Emission Inputs'!S21</f>
        <v>2.4558727000000002E-3</v>
      </c>
      <c r="T19" s="59">
        <f>'Emission Inputs'!T21</f>
        <v>2.3586595000000001E-3</v>
      </c>
      <c r="U19" s="59">
        <f>'Emission Inputs'!U21</f>
        <v>2.2637159999999998E-3</v>
      </c>
      <c r="V19" s="59">
        <f>'Emission Inputs'!V21</f>
        <v>2.1849307000000001E-3</v>
      </c>
      <c r="W19" s="59">
        <f>'Emission Inputs'!W21</f>
        <v>2.1181507000000003E-3</v>
      </c>
      <c r="X19" s="59">
        <f>'Emission Inputs'!X21</f>
        <v>2.0632046999999997E-3</v>
      </c>
      <c r="Y19" s="59">
        <f>'Emission Inputs'!Y21</f>
        <v>2.0178647999999997E-3</v>
      </c>
      <c r="Z19" s="59">
        <f>'Emission Inputs'!Z21</f>
        <v>1.9771012999999999E-3</v>
      </c>
      <c r="AA19" s="59">
        <f>'Emission Inputs'!AA21</f>
        <v>1.9473753E-3</v>
      </c>
      <c r="AB19" s="59">
        <f>'Emission Inputs'!AB21</f>
        <v>1.9250783999999999E-3</v>
      </c>
      <c r="AC19" s="59">
        <f>'Emission Inputs'!AC21</f>
        <v>1.9080130000000001E-3</v>
      </c>
      <c r="AD19" s="59">
        <f>'Emission Inputs'!AD21</f>
        <v>1.8957959999999999E-3</v>
      </c>
      <c r="AE19" s="59">
        <f>'Emission Inputs'!AE21</f>
        <v>1.8875909000000001E-3</v>
      </c>
      <c r="AF19" s="59">
        <f>'Emission Inputs'!AF21</f>
        <v>1.8817242999999999E-3</v>
      </c>
      <c r="AG19" s="59">
        <f>'Emission Inputs'!AG21</f>
        <v>1.8775108E-3</v>
      </c>
      <c r="AH19" s="59">
        <f>'Emission Inputs'!AH21</f>
        <v>1.8745272E-3</v>
      </c>
      <c r="AI19" s="59">
        <f>'Emission Inputs'!AI21</f>
        <v>1.8722995E-3</v>
      </c>
      <c r="AJ19" s="59">
        <f>'Emission Inputs'!AJ21</f>
        <v>1.8705859E-3</v>
      </c>
      <c r="AK19" s="59">
        <f>'Emission Inputs'!AK21</f>
        <v>1.8695779E-3</v>
      </c>
      <c r="AL19" s="59">
        <f>'Emission Inputs'!AL21</f>
        <v>1.8687916000000001E-3</v>
      </c>
      <c r="AM19" s="59">
        <f>'Emission Inputs'!AM21</f>
        <v>1.8681163000000001E-3</v>
      </c>
      <c r="AN19" s="59">
        <f>'Emission Inputs'!AN21</f>
        <v>1.8681163000000001E-3</v>
      </c>
      <c r="AO19" s="59">
        <f>'Emission Inputs'!AO21</f>
        <v>1.8681163000000001E-3</v>
      </c>
      <c r="AP19" s="59">
        <f>'Emission Inputs'!AP21</f>
        <v>1.8681163000000001E-3</v>
      </c>
      <c r="AQ19" s="59">
        <f>'Emission Inputs'!AQ21</f>
        <v>1.8681163000000001E-3</v>
      </c>
      <c r="AR19" s="59">
        <f>'Emission Inputs'!AR21</f>
        <v>1.8681163000000001E-3</v>
      </c>
      <c r="AS19" s="59">
        <f>'Emission Inputs'!AS21</f>
        <v>1.8681163000000001E-3</v>
      </c>
      <c r="AT19" s="59">
        <f>'Emission Inputs'!AT21</f>
        <v>1.8681163000000001E-3</v>
      </c>
      <c r="AU19" s="59">
        <f>'Emission Inputs'!AU21</f>
        <v>1.8681163000000001E-3</v>
      </c>
      <c r="AV19" s="59">
        <f>'Emission Inputs'!AV21</f>
        <v>1.8681163000000001E-3</v>
      </c>
      <c r="AW19" s="59">
        <f>'Emission Inputs'!AW21</f>
        <v>1.8681163000000001E-3</v>
      </c>
      <c r="AX19" s="59">
        <f>'Emission Inputs'!AX21</f>
        <v>1.8681163000000001E-3</v>
      </c>
      <c r="AY19" s="59">
        <f>'Emission Inputs'!AY21</f>
        <v>1.8681163000000001E-3</v>
      </c>
      <c r="AZ19" s="59">
        <f>'Emission Inputs'!AZ21</f>
        <v>1.8681163000000001E-3</v>
      </c>
    </row>
    <row r="20" spans="1:52" s="4" customFormat="1" ht="15" customHeight="1" x14ac:dyDescent="0.25">
      <c r="A20" s="7"/>
      <c r="B20" s="32"/>
      <c r="C20" s="31"/>
      <c r="D20" s="31"/>
      <c r="E20" s="281" t="str">
        <f>'Emission Inputs'!E22</f>
        <v>PM10 emissions</v>
      </c>
      <c r="F20" s="281" t="str">
        <f>'Emission Inputs'!F22</f>
        <v>EPA MOVES 2014B</v>
      </c>
      <c r="G20" s="281" t="str">
        <f>'Emission Inputs'!G22</f>
        <v>g / VMT</v>
      </c>
      <c r="H20" s="191"/>
      <c r="I20" s="59">
        <f>'Emission Inputs'!I22</f>
        <v>4.2202105E-3</v>
      </c>
      <c r="J20" s="59">
        <f>'Emission Inputs'!J22</f>
        <v>4.0367247999999996E-3</v>
      </c>
      <c r="K20" s="59">
        <f>'Emission Inputs'!K22</f>
        <v>3.8960474000000003E-3</v>
      </c>
      <c r="L20" s="59">
        <f>'Emission Inputs'!L22</f>
        <v>3.7497921000000001E-3</v>
      </c>
      <c r="M20" s="59">
        <f>'Emission Inputs'!M22</f>
        <v>3.5970934000000001E-3</v>
      </c>
      <c r="N20" s="59">
        <f>'Emission Inputs'!N22</f>
        <v>3.4457519999999998E-3</v>
      </c>
      <c r="O20" s="59">
        <f>'Emission Inputs'!O22</f>
        <v>3.2996541E-3</v>
      </c>
      <c r="P20" s="59">
        <f>'Emission Inputs'!P22</f>
        <v>3.1602917999999998E-3</v>
      </c>
      <c r="Q20" s="59">
        <f>'Emission Inputs'!Q22</f>
        <v>3.0263757999999998E-3</v>
      </c>
      <c r="R20" s="59">
        <f>'Emission Inputs'!R22</f>
        <v>2.8955039000000001E-3</v>
      </c>
      <c r="S20" s="59">
        <f>'Emission Inputs'!S22</f>
        <v>2.7748745999999999E-3</v>
      </c>
      <c r="T20" s="59">
        <f>'Emission Inputs'!T22</f>
        <v>2.665031E-3</v>
      </c>
      <c r="U20" s="59">
        <f>'Emission Inputs'!U22</f>
        <v>2.5577496E-3</v>
      </c>
      <c r="V20" s="59">
        <f>'Emission Inputs'!V22</f>
        <v>2.4687229999999999E-3</v>
      </c>
      <c r="W20" s="59">
        <f>'Emission Inputs'!W22</f>
        <v>2.3932642E-3</v>
      </c>
      <c r="X20" s="59">
        <f>'Emission Inputs'!X22</f>
        <v>2.3311815E-3</v>
      </c>
      <c r="Y20" s="59">
        <f>'Emission Inputs'!Y22</f>
        <v>2.2799448000000002E-3</v>
      </c>
      <c r="Z20" s="59">
        <f>'Emission Inputs'!Z22</f>
        <v>2.2338892999999999E-3</v>
      </c>
      <c r="AA20" s="59">
        <f>'Emission Inputs'!AA22</f>
        <v>2.2002927000000002E-3</v>
      </c>
      <c r="AB20" s="59">
        <f>'Emission Inputs'!AB22</f>
        <v>2.1751127999999997E-3</v>
      </c>
      <c r="AC20" s="59">
        <f>'Emission Inputs'!AC22</f>
        <v>2.1558298E-3</v>
      </c>
      <c r="AD20" s="59">
        <f>'Emission Inputs'!AD22</f>
        <v>2.1420202000000002E-3</v>
      </c>
      <c r="AE20" s="59">
        <f>'Emission Inputs'!AE22</f>
        <v>2.1327466000000002E-3</v>
      </c>
      <c r="AF20" s="59">
        <f>'Emission Inputs'!AF22</f>
        <v>2.1261139000000001E-3</v>
      </c>
      <c r="AG20" s="59">
        <f>'Emission Inputs'!AG22</f>
        <v>2.1213562000000001E-3</v>
      </c>
      <c r="AH20" s="59">
        <f>'Emission Inputs'!AH22</f>
        <v>2.1179893999999999E-3</v>
      </c>
      <c r="AI20" s="59">
        <f>'Emission Inputs'!AI22</f>
        <v>2.1154693999999997E-3</v>
      </c>
      <c r="AJ20" s="59">
        <f>'Emission Inputs'!AJ22</f>
        <v>2.1135340999999998E-3</v>
      </c>
      <c r="AK20" s="59">
        <f>'Emission Inputs'!AK22</f>
        <v>2.112395E-3</v>
      </c>
      <c r="AL20" s="59">
        <f>'Emission Inputs'!AL22</f>
        <v>2.1115079999999998E-3</v>
      </c>
      <c r="AM20" s="59">
        <f>'Emission Inputs'!AM22</f>
        <v>2.1107419000000001E-3</v>
      </c>
      <c r="AN20" s="59">
        <f>'Emission Inputs'!AN22</f>
        <v>2.1107419000000001E-3</v>
      </c>
      <c r="AO20" s="59">
        <f>'Emission Inputs'!AO22</f>
        <v>2.1107419000000001E-3</v>
      </c>
      <c r="AP20" s="59">
        <f>'Emission Inputs'!AP22</f>
        <v>2.1107419000000001E-3</v>
      </c>
      <c r="AQ20" s="59">
        <f>'Emission Inputs'!AQ22</f>
        <v>2.1107419000000001E-3</v>
      </c>
      <c r="AR20" s="59">
        <f>'Emission Inputs'!AR22</f>
        <v>2.1107419000000001E-3</v>
      </c>
      <c r="AS20" s="59">
        <f>'Emission Inputs'!AS22</f>
        <v>2.1107419000000001E-3</v>
      </c>
      <c r="AT20" s="59">
        <f>'Emission Inputs'!AT22</f>
        <v>2.1107419000000001E-3</v>
      </c>
      <c r="AU20" s="59">
        <f>'Emission Inputs'!AU22</f>
        <v>2.1107419000000001E-3</v>
      </c>
      <c r="AV20" s="59">
        <f>'Emission Inputs'!AV22</f>
        <v>2.1107419000000001E-3</v>
      </c>
      <c r="AW20" s="59">
        <f>'Emission Inputs'!AW22</f>
        <v>2.1107419000000001E-3</v>
      </c>
      <c r="AX20" s="59">
        <f>'Emission Inputs'!AX22</f>
        <v>2.1107419000000001E-3</v>
      </c>
      <c r="AY20" s="59">
        <f>'Emission Inputs'!AY22</f>
        <v>2.1107419000000001E-3</v>
      </c>
      <c r="AZ20" s="59">
        <f>'Emission Inputs'!AZ22</f>
        <v>2.1107419000000001E-3</v>
      </c>
    </row>
    <row r="21" spans="1:52" s="4" customFormat="1" ht="15" customHeight="1" x14ac:dyDescent="0.25">
      <c r="A21" s="7"/>
      <c r="B21" s="32"/>
      <c r="C21" s="31"/>
      <c r="D21" s="31"/>
      <c r="E21" s="281" t="str">
        <f>'Emission Inputs'!E23</f>
        <v>SOX emissions</v>
      </c>
      <c r="F21" s="281" t="str">
        <f>'Emission Inputs'!F23</f>
        <v>EPA MOVES 2014B</v>
      </c>
      <c r="G21" s="281" t="str">
        <f>'Emission Inputs'!G23</f>
        <v>g / VMT</v>
      </c>
      <c r="H21" s="191"/>
      <c r="I21" s="59">
        <f>'Emission Inputs'!I23</f>
        <v>2.4625599999999999E-3</v>
      </c>
      <c r="J21" s="59">
        <f>'Emission Inputs'!J23</f>
        <v>2.3863000000000001E-3</v>
      </c>
      <c r="K21" s="59">
        <f>'Emission Inputs'!K23</f>
        <v>2.30846E-3</v>
      </c>
      <c r="L21" s="59">
        <f>'Emission Inputs'!L23</f>
        <v>2.2285600000000001E-3</v>
      </c>
      <c r="M21" s="59">
        <f>'Emission Inputs'!M23</f>
        <v>2.1479699999999999E-3</v>
      </c>
      <c r="N21" s="59">
        <f>'Emission Inputs'!N23</f>
        <v>2.0661199999999998E-3</v>
      </c>
      <c r="O21" s="59">
        <f>'Emission Inputs'!O23</f>
        <v>1.9906799999999999E-3</v>
      </c>
      <c r="P21" s="59">
        <f>'Emission Inputs'!P23</f>
        <v>1.9212000000000001E-3</v>
      </c>
      <c r="Q21" s="59">
        <f>'Emission Inputs'!Q23</f>
        <v>1.85841E-3</v>
      </c>
      <c r="R21" s="59">
        <f>'Emission Inputs'!R23</f>
        <v>1.80233E-3</v>
      </c>
      <c r="S21" s="59">
        <f>'Emission Inputs'!S23</f>
        <v>1.7529500000000001E-3</v>
      </c>
      <c r="T21" s="59">
        <f>'Emission Inputs'!T23</f>
        <v>1.70959E-3</v>
      </c>
      <c r="U21" s="59">
        <f>'Emission Inputs'!U23</f>
        <v>1.67282E-3</v>
      </c>
      <c r="V21" s="59">
        <f>'Emission Inputs'!V23</f>
        <v>1.64157E-3</v>
      </c>
      <c r="W21" s="59">
        <f>'Emission Inputs'!W23</f>
        <v>1.61499E-3</v>
      </c>
      <c r="X21" s="59">
        <f>'Emission Inputs'!X23</f>
        <v>1.5929200000000001E-3</v>
      </c>
      <c r="Y21" s="59">
        <f>'Emission Inputs'!Y23</f>
        <v>1.5749200000000001E-3</v>
      </c>
      <c r="Z21" s="59">
        <f>'Emission Inputs'!Z23</f>
        <v>1.56062E-3</v>
      </c>
      <c r="AA21" s="59">
        <f>'Emission Inputs'!AA23</f>
        <v>1.5497E-3</v>
      </c>
      <c r="AB21" s="59">
        <f>'Emission Inputs'!AB23</f>
        <v>1.54177E-3</v>
      </c>
      <c r="AC21" s="59">
        <f>'Emission Inputs'!AC23</f>
        <v>1.5361000000000001E-3</v>
      </c>
      <c r="AD21" s="59">
        <f>'Emission Inputs'!AD23</f>
        <v>1.53174E-3</v>
      </c>
      <c r="AE21" s="59">
        <f>'Emission Inputs'!AE23</f>
        <v>1.5286E-3</v>
      </c>
      <c r="AF21" s="59">
        <f>'Emission Inputs'!AF23</f>
        <v>1.52633E-3</v>
      </c>
      <c r="AG21" s="59">
        <f>'Emission Inputs'!AG23</f>
        <v>1.52468E-3</v>
      </c>
      <c r="AH21" s="59">
        <f>'Emission Inputs'!AH23</f>
        <v>1.52348E-3</v>
      </c>
      <c r="AI21" s="59">
        <f>'Emission Inputs'!AI23</f>
        <v>1.5225900000000001E-3</v>
      </c>
      <c r="AJ21" s="59">
        <f>'Emission Inputs'!AJ23</f>
        <v>1.52192E-3</v>
      </c>
      <c r="AK21" s="59">
        <f>'Emission Inputs'!AK23</f>
        <v>1.5214200000000001E-3</v>
      </c>
      <c r="AL21" s="59">
        <f>'Emission Inputs'!AL23</f>
        <v>1.5210099999999999E-3</v>
      </c>
      <c r="AM21" s="59">
        <f>'Emission Inputs'!AM23</f>
        <v>1.5206900000000001E-3</v>
      </c>
      <c r="AN21" s="59">
        <f>'Emission Inputs'!AN23</f>
        <v>1.5206900000000001E-3</v>
      </c>
      <c r="AO21" s="59">
        <f>'Emission Inputs'!AO23</f>
        <v>1.5206900000000001E-3</v>
      </c>
      <c r="AP21" s="59">
        <f>'Emission Inputs'!AP23</f>
        <v>1.5206900000000001E-3</v>
      </c>
      <c r="AQ21" s="59">
        <f>'Emission Inputs'!AQ23</f>
        <v>1.5206900000000001E-3</v>
      </c>
      <c r="AR21" s="59">
        <f>'Emission Inputs'!AR23</f>
        <v>1.5206900000000001E-3</v>
      </c>
      <c r="AS21" s="59">
        <f>'Emission Inputs'!AS23</f>
        <v>1.5206900000000001E-3</v>
      </c>
      <c r="AT21" s="59">
        <f>'Emission Inputs'!AT23</f>
        <v>1.5206900000000001E-3</v>
      </c>
      <c r="AU21" s="59">
        <f>'Emission Inputs'!AU23</f>
        <v>1.5206900000000001E-3</v>
      </c>
      <c r="AV21" s="59">
        <f>'Emission Inputs'!AV23</f>
        <v>1.5206900000000001E-3</v>
      </c>
      <c r="AW21" s="59">
        <f>'Emission Inputs'!AW23</f>
        <v>1.5206900000000001E-3</v>
      </c>
      <c r="AX21" s="59">
        <f>'Emission Inputs'!AX23</f>
        <v>1.5206900000000001E-3</v>
      </c>
      <c r="AY21" s="59">
        <f>'Emission Inputs'!AY23</f>
        <v>1.5206900000000001E-3</v>
      </c>
      <c r="AZ21" s="59">
        <f>'Emission Inputs'!AZ23</f>
        <v>1.5206900000000001E-3</v>
      </c>
    </row>
    <row r="22" spans="1:52" s="4" customFormat="1" ht="15" customHeight="1" x14ac:dyDescent="0.25">
      <c r="A22" s="7"/>
      <c r="B22" s="32"/>
      <c r="C22" s="31"/>
      <c r="D22" s="31"/>
      <c r="E22" s="281" t="str">
        <f>'Emission Inputs'!E24</f>
        <v>VOC emissions</v>
      </c>
      <c r="F22" s="281" t="str">
        <f>'Emission Inputs'!F24</f>
        <v>EPA MOVES 2014B</v>
      </c>
      <c r="G22" s="281" t="str">
        <f>'Emission Inputs'!G24</f>
        <v>g / VMT</v>
      </c>
      <c r="H22" s="191"/>
      <c r="I22" s="59">
        <f>'Emission Inputs'!I24</f>
        <v>1.9054077999999999E-2</v>
      </c>
      <c r="J22" s="59">
        <f>'Emission Inputs'!J24</f>
        <v>1.5669240000000001E-2</v>
      </c>
      <c r="K22" s="59">
        <f>'Emission Inputs'!K24</f>
        <v>1.3128091999999999E-2</v>
      </c>
      <c r="L22" s="59">
        <f>'Emission Inputs'!L24</f>
        <v>1.1154859E-2</v>
      </c>
      <c r="M22" s="59">
        <f>'Emission Inputs'!M24</f>
        <v>9.6425360000000002E-3</v>
      </c>
      <c r="N22" s="59">
        <f>'Emission Inputs'!N24</f>
        <v>8.4467529999999996E-3</v>
      </c>
      <c r="O22" s="59">
        <f>'Emission Inputs'!O24</f>
        <v>7.4893622000000003E-3</v>
      </c>
      <c r="P22" s="59">
        <f>'Emission Inputs'!P24</f>
        <v>6.8108205000000002E-3</v>
      </c>
      <c r="Q22" s="59">
        <f>'Emission Inputs'!Q24</f>
        <v>6.2298967000000002E-3</v>
      </c>
      <c r="R22" s="59">
        <f>'Emission Inputs'!R24</f>
        <v>5.7164329999999999E-3</v>
      </c>
      <c r="S22" s="59">
        <f>'Emission Inputs'!S24</f>
        <v>5.2644521000000007E-3</v>
      </c>
      <c r="T22" s="59">
        <f>'Emission Inputs'!T24</f>
        <v>4.8473758000000004E-3</v>
      </c>
      <c r="U22" s="59">
        <f>'Emission Inputs'!U24</f>
        <v>4.5300460000000002E-3</v>
      </c>
      <c r="V22" s="59">
        <f>'Emission Inputs'!V24</f>
        <v>4.2395367999999998E-3</v>
      </c>
      <c r="W22" s="59">
        <f>'Emission Inputs'!W24</f>
        <v>3.9771254000000008E-3</v>
      </c>
      <c r="X22" s="59">
        <f>'Emission Inputs'!X24</f>
        <v>3.7441397000000003E-3</v>
      </c>
      <c r="Y22" s="59">
        <f>'Emission Inputs'!Y24</f>
        <v>3.5505901999999998E-3</v>
      </c>
      <c r="Z22" s="59">
        <f>'Emission Inputs'!Z24</f>
        <v>3.3923255E-3</v>
      </c>
      <c r="AA22" s="59">
        <f>'Emission Inputs'!AA24</f>
        <v>3.2668615E-3</v>
      </c>
      <c r="AB22" s="59">
        <f>'Emission Inputs'!AB24</f>
        <v>3.1679891E-3</v>
      </c>
      <c r="AC22" s="59">
        <f>'Emission Inputs'!AC24</f>
        <v>3.0895395999999999E-3</v>
      </c>
      <c r="AD22" s="59">
        <f>'Emission Inputs'!AD24</f>
        <v>3.0374796999999999E-3</v>
      </c>
      <c r="AE22" s="59">
        <f>'Emission Inputs'!AE24</f>
        <v>3.0007978999999998E-3</v>
      </c>
      <c r="AF22" s="59">
        <f>'Emission Inputs'!AF24</f>
        <v>2.9745199E-3</v>
      </c>
      <c r="AG22" s="59">
        <f>'Emission Inputs'!AG24</f>
        <v>2.9559207000000001E-3</v>
      </c>
      <c r="AH22" s="59">
        <f>'Emission Inputs'!AH24</f>
        <v>2.9428225000000001E-3</v>
      </c>
      <c r="AI22" s="59">
        <f>'Emission Inputs'!AI24</f>
        <v>2.9335329999999999E-3</v>
      </c>
      <c r="AJ22" s="59">
        <f>'Emission Inputs'!AJ24</f>
        <v>2.9269687000000001E-3</v>
      </c>
      <c r="AK22" s="59">
        <f>'Emission Inputs'!AK24</f>
        <v>2.9226530999999999E-3</v>
      </c>
      <c r="AL22" s="59">
        <f>'Emission Inputs'!AL24</f>
        <v>2.9197861999999998E-3</v>
      </c>
      <c r="AM22" s="59">
        <f>'Emission Inputs'!AM24</f>
        <v>2.9176992999999998E-3</v>
      </c>
      <c r="AN22" s="59">
        <f>'Emission Inputs'!AN24</f>
        <v>2.9176992999999998E-3</v>
      </c>
      <c r="AO22" s="59">
        <f>'Emission Inputs'!AO24</f>
        <v>2.9176992999999998E-3</v>
      </c>
      <c r="AP22" s="59">
        <f>'Emission Inputs'!AP24</f>
        <v>2.9176992999999998E-3</v>
      </c>
      <c r="AQ22" s="59">
        <f>'Emission Inputs'!AQ24</f>
        <v>2.9176992999999998E-3</v>
      </c>
      <c r="AR22" s="59">
        <f>'Emission Inputs'!AR24</f>
        <v>2.9176992999999998E-3</v>
      </c>
      <c r="AS22" s="59">
        <f>'Emission Inputs'!AS24</f>
        <v>2.9176992999999998E-3</v>
      </c>
      <c r="AT22" s="59">
        <f>'Emission Inputs'!AT24</f>
        <v>2.9176992999999998E-3</v>
      </c>
      <c r="AU22" s="59">
        <f>'Emission Inputs'!AU24</f>
        <v>2.9176992999999998E-3</v>
      </c>
      <c r="AV22" s="59">
        <f>'Emission Inputs'!AV24</f>
        <v>2.9176992999999998E-3</v>
      </c>
      <c r="AW22" s="59">
        <f>'Emission Inputs'!AW24</f>
        <v>2.9176992999999998E-3</v>
      </c>
      <c r="AX22" s="59">
        <f>'Emission Inputs'!AX24</f>
        <v>2.9176992999999998E-3</v>
      </c>
      <c r="AY22" s="59">
        <f>'Emission Inputs'!AY24</f>
        <v>2.9176992999999998E-3</v>
      </c>
      <c r="AZ22" s="59">
        <f>'Emission Inputs'!AZ24</f>
        <v>2.9176992999999998E-3</v>
      </c>
    </row>
    <row r="23" spans="1:52" s="4" customFormat="1" ht="15" customHeight="1" x14ac:dyDescent="0.25">
      <c r="A23" s="7"/>
      <c r="B23" s="32"/>
      <c r="C23" s="31"/>
      <c r="D23" s="31"/>
      <c r="E23" s="281" t="str">
        <f>'Emission Inputs'!E25</f>
        <v>CO2 emissions</v>
      </c>
      <c r="F23" s="281" t="str">
        <f>'Emission Inputs'!F25</f>
        <v>EPA MOVES 2014B</v>
      </c>
      <c r="G23" s="281" t="str">
        <f>'Emission Inputs'!G25</f>
        <v>g / VMT</v>
      </c>
      <c r="H23" s="191"/>
      <c r="I23" s="59">
        <f>'Emission Inputs'!I25</f>
        <v>369.97</v>
      </c>
      <c r="J23" s="59">
        <f>'Emission Inputs'!J25</f>
        <v>358.38499999999999</v>
      </c>
      <c r="K23" s="59">
        <f>'Emission Inputs'!K25</f>
        <v>346.51</v>
      </c>
      <c r="L23" s="59">
        <f>'Emission Inputs'!L25</f>
        <v>334.44299999999998</v>
      </c>
      <c r="M23" s="59">
        <f>'Emission Inputs'!M25</f>
        <v>322.286</v>
      </c>
      <c r="N23" s="59">
        <f>'Emission Inputs'!N25</f>
        <v>309.93799999999999</v>
      </c>
      <c r="O23" s="59">
        <f>'Emission Inputs'!O25</f>
        <v>298.55900000000003</v>
      </c>
      <c r="P23" s="59">
        <f>'Emission Inputs'!P25</f>
        <v>288.07499999999999</v>
      </c>
      <c r="Q23" s="59">
        <f>'Emission Inputs'!Q25</f>
        <v>278.61500000000001</v>
      </c>
      <c r="R23" s="59">
        <f>'Emission Inputs'!R25</f>
        <v>270.17700000000002</v>
      </c>
      <c r="S23" s="59">
        <f>'Emission Inputs'!S25</f>
        <v>262.74700000000001</v>
      </c>
      <c r="T23" s="59">
        <f>'Emission Inputs'!T25</f>
        <v>256.31200000000001</v>
      </c>
      <c r="U23" s="59">
        <f>'Emission Inputs'!U25</f>
        <v>250.78700000000001</v>
      </c>
      <c r="V23" s="59">
        <f>'Emission Inputs'!V25</f>
        <v>246.09</v>
      </c>
      <c r="W23" s="59">
        <f>'Emission Inputs'!W25</f>
        <v>242.09299999999999</v>
      </c>
      <c r="X23" s="59">
        <f>'Emission Inputs'!X25</f>
        <v>238.77500000000001</v>
      </c>
      <c r="Y23" s="59">
        <f>'Emission Inputs'!Y25</f>
        <v>236.07499999999999</v>
      </c>
      <c r="Z23" s="59">
        <f>'Emission Inputs'!Z25</f>
        <v>233.928</v>
      </c>
      <c r="AA23" s="59">
        <f>'Emission Inputs'!AA25</f>
        <v>232.27699999999999</v>
      </c>
      <c r="AB23" s="59">
        <f>'Emission Inputs'!AB25</f>
        <v>231.042</v>
      </c>
      <c r="AC23" s="59">
        <f>'Emission Inputs'!AC25</f>
        <v>230.136</v>
      </c>
      <c r="AD23" s="59">
        <f>'Emission Inputs'!AD25</f>
        <v>229.505</v>
      </c>
      <c r="AE23" s="59">
        <f>'Emission Inputs'!AE25</f>
        <v>229.05699999999999</v>
      </c>
      <c r="AF23" s="59">
        <f>'Emission Inputs'!AF25</f>
        <v>228.74</v>
      </c>
      <c r="AG23" s="59">
        <f>'Emission Inputs'!AG25</f>
        <v>228.51900000000001</v>
      </c>
      <c r="AH23" s="59">
        <f>'Emission Inputs'!AH25</f>
        <v>228.36500000000001</v>
      </c>
      <c r="AI23" s="59">
        <f>'Emission Inputs'!AI25</f>
        <v>228.25800000000001</v>
      </c>
      <c r="AJ23" s="59">
        <f>'Emission Inputs'!AJ25</f>
        <v>228.18600000000001</v>
      </c>
      <c r="AK23" s="59">
        <f>'Emission Inputs'!AK25</f>
        <v>228.137</v>
      </c>
      <c r="AL23" s="59">
        <f>'Emission Inputs'!AL25</f>
        <v>228.10400000000001</v>
      </c>
      <c r="AM23" s="59">
        <f>'Emission Inputs'!AM25</f>
        <v>228.08199999999999</v>
      </c>
      <c r="AN23" s="59">
        <f>'Emission Inputs'!AN25</f>
        <v>228.08199999999999</v>
      </c>
      <c r="AO23" s="59">
        <f>'Emission Inputs'!AO25</f>
        <v>228.08199999999999</v>
      </c>
      <c r="AP23" s="59">
        <f>'Emission Inputs'!AP25</f>
        <v>228.08199999999999</v>
      </c>
      <c r="AQ23" s="59">
        <f>'Emission Inputs'!AQ25</f>
        <v>228.08199999999999</v>
      </c>
      <c r="AR23" s="59">
        <f>'Emission Inputs'!AR25</f>
        <v>228.08199999999999</v>
      </c>
      <c r="AS23" s="59">
        <f>'Emission Inputs'!AS25</f>
        <v>228.08199999999999</v>
      </c>
      <c r="AT23" s="59">
        <f>'Emission Inputs'!AT25</f>
        <v>228.08199999999999</v>
      </c>
      <c r="AU23" s="59">
        <f>'Emission Inputs'!AU25</f>
        <v>228.08199999999999</v>
      </c>
      <c r="AV23" s="59">
        <f>'Emission Inputs'!AV25</f>
        <v>228.08199999999999</v>
      </c>
      <c r="AW23" s="59">
        <f>'Emission Inputs'!AW25</f>
        <v>228.08199999999999</v>
      </c>
      <c r="AX23" s="59">
        <f>'Emission Inputs'!AX25</f>
        <v>228.08199999999999</v>
      </c>
      <c r="AY23" s="59">
        <f>'Emission Inputs'!AY25</f>
        <v>228.08199999999999</v>
      </c>
      <c r="AZ23" s="59">
        <f>'Emission Inputs'!AZ25</f>
        <v>228.08199999999999</v>
      </c>
    </row>
    <row r="24" spans="1:52" s="4" customFormat="1" ht="15" customHeight="1" x14ac:dyDescent="0.25">
      <c r="A24" s="7"/>
      <c r="B24" s="32"/>
      <c r="C24" s="31"/>
      <c r="D24" s="31"/>
      <c r="E24" s="280"/>
      <c r="F24" s="457"/>
      <c r="G24" s="280"/>
      <c r="H24" s="191"/>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row>
    <row r="25" spans="1:52" s="4" customFormat="1" ht="15" customHeight="1" x14ac:dyDescent="0.25">
      <c r="A25" s="7"/>
      <c r="B25" s="32"/>
      <c r="C25" s="31"/>
      <c r="D25" s="29" t="str">
        <f>'Emission Inputs'!D27</f>
        <v>@ 35 MPH</v>
      </c>
      <c r="E25" s="281"/>
      <c r="F25" s="281"/>
      <c r="G25" s="281"/>
      <c r="H25" s="191"/>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row>
    <row r="26" spans="1:52" s="4" customFormat="1" ht="15" customHeight="1" x14ac:dyDescent="0.25">
      <c r="A26" s="7"/>
      <c r="B26" s="32"/>
      <c r="C26" s="31"/>
      <c r="D26" s="31"/>
      <c r="E26" s="280"/>
      <c r="F26" s="457"/>
      <c r="G26" s="280"/>
      <c r="H26" s="191"/>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row>
    <row r="27" spans="1:52" s="4" customFormat="1" ht="15" customHeight="1" x14ac:dyDescent="0.25">
      <c r="A27" s="7"/>
      <c r="B27" s="32"/>
      <c r="C27" s="31"/>
      <c r="D27" s="29"/>
      <c r="E27" s="281" t="str">
        <f>'Emission Inputs'!E30</f>
        <v>NOX emissions</v>
      </c>
      <c r="F27" s="281" t="str">
        <f>'Emission Inputs'!F33</f>
        <v>EPA MOVES 2014B</v>
      </c>
      <c r="G27" s="281" t="str">
        <f>'Emission Inputs'!G33</f>
        <v>g / VMT</v>
      </c>
      <c r="H27" s="191"/>
      <c r="I27" s="57">
        <f>'Emission Inputs'!I30</f>
        <v>0.10521929755000001</v>
      </c>
      <c r="J27" s="57">
        <f>'Emission Inputs'!J30</f>
        <v>8.6930143380000005E-2</v>
      </c>
      <c r="K27" s="57">
        <f>'Emission Inputs'!K30</f>
        <v>7.2602847469999995E-2</v>
      </c>
      <c r="L27" s="57">
        <f>'Emission Inputs'!L30</f>
        <v>6.118007675E-2</v>
      </c>
      <c r="M27" s="57">
        <f>'Emission Inputs'!M30</f>
        <v>5.217390693E-2</v>
      </c>
      <c r="N27" s="57">
        <f>'Emission Inputs'!N30</f>
        <v>4.4904810319999995E-2</v>
      </c>
      <c r="O27" s="57">
        <f>'Emission Inputs'!O30</f>
        <v>3.905287122E-2</v>
      </c>
      <c r="P27" s="57">
        <f>'Emission Inputs'!P30</f>
        <v>3.4978204960000002E-2</v>
      </c>
      <c r="Q27" s="57">
        <f>'Emission Inputs'!Q30</f>
        <v>3.1539765549999994E-2</v>
      </c>
      <c r="R27" s="57">
        <f>'Emission Inputs'!R30</f>
        <v>2.8548644120000001E-2</v>
      </c>
      <c r="S27" s="57">
        <f>'Emission Inputs'!S30</f>
        <v>2.5946339000000002E-2</v>
      </c>
      <c r="T27" s="57">
        <f>'Emission Inputs'!T30</f>
        <v>2.3597643867000001E-2</v>
      </c>
      <c r="U27" s="57">
        <f>'Emission Inputs'!U30</f>
        <v>2.1745269774000001E-2</v>
      </c>
      <c r="V27" s="57">
        <f>'Emission Inputs'!V30</f>
        <v>2.0094103731000002E-2</v>
      </c>
      <c r="W27" s="57">
        <f>'Emission Inputs'!W30</f>
        <v>1.8638845524000001E-2</v>
      </c>
      <c r="X27" s="57">
        <f>'Emission Inputs'!X30</f>
        <v>1.7399395947999999E-2</v>
      </c>
      <c r="Y27" s="57">
        <f>'Emission Inputs'!Y30</f>
        <v>1.6374854966999999E-2</v>
      </c>
      <c r="Z27" s="57">
        <f>'Emission Inputs'!Z30</f>
        <v>1.5539221543E-2</v>
      </c>
      <c r="AA27" s="57">
        <f>'Emission Inputs'!AA30</f>
        <v>1.4883495315E-2</v>
      </c>
      <c r="AB27" s="57">
        <f>'Emission Inputs'!AB30</f>
        <v>1.4377675082E-2</v>
      </c>
      <c r="AC27" s="57">
        <f>'Emission Inputs'!AC30</f>
        <v>1.3988659521999999E-2</v>
      </c>
      <c r="AD27" s="57">
        <f>'Emission Inputs'!AD30</f>
        <v>1.3716648643E-2</v>
      </c>
      <c r="AE27" s="57">
        <f>'Emission Inputs'!AE30</f>
        <v>1.3523440914999999E-2</v>
      </c>
      <c r="AF27" s="57">
        <f>'Emission Inputs'!AF30</f>
        <v>1.3385135384E-2</v>
      </c>
      <c r="AG27" s="57">
        <f>'Emission Inputs'!AG30</f>
        <v>1.3286731446999999E-2</v>
      </c>
      <c r="AH27" s="57">
        <f>'Emission Inputs'!AH30</f>
        <v>1.3216928656E-2</v>
      </c>
      <c r="AI27" s="57">
        <f>'Emission Inputs'!AI30</f>
        <v>1.3167026662E-2</v>
      </c>
      <c r="AJ27" s="57">
        <f>'Emission Inputs'!AJ30</f>
        <v>1.3131225227E-2</v>
      </c>
      <c r="AK27" s="57">
        <f>'Emission Inputs'!AK30</f>
        <v>1.3106424237E-2</v>
      </c>
      <c r="AL27" s="57">
        <f>'Emission Inputs'!AL30</f>
        <v>1.3088923536E-2</v>
      </c>
      <c r="AM27" s="57">
        <f>'Emission Inputs'!AM30</f>
        <v>1.3076123024E-2</v>
      </c>
      <c r="AN27" s="57">
        <f>'Emission Inputs'!AN30</f>
        <v>1.3076123024E-2</v>
      </c>
      <c r="AO27" s="57">
        <f>'Emission Inputs'!AO30</f>
        <v>1.3076123024E-2</v>
      </c>
      <c r="AP27" s="57">
        <f>'Emission Inputs'!AP30</f>
        <v>1.3076123024E-2</v>
      </c>
      <c r="AQ27" s="57">
        <f>'Emission Inputs'!AQ30</f>
        <v>1.3076123024E-2</v>
      </c>
      <c r="AR27" s="57">
        <f>'Emission Inputs'!AR30</f>
        <v>1.3076123024E-2</v>
      </c>
      <c r="AS27" s="57">
        <f>'Emission Inputs'!AS30</f>
        <v>1.3076123024E-2</v>
      </c>
      <c r="AT27" s="57">
        <f>'Emission Inputs'!AT30</f>
        <v>1.3076123024E-2</v>
      </c>
      <c r="AU27" s="57">
        <f>'Emission Inputs'!AU30</f>
        <v>1.3076123024E-2</v>
      </c>
      <c r="AV27" s="57">
        <f>'Emission Inputs'!AV30</f>
        <v>1.3076123024E-2</v>
      </c>
      <c r="AW27" s="57">
        <f>'Emission Inputs'!AW30</f>
        <v>1.3076123024E-2</v>
      </c>
      <c r="AX27" s="57">
        <f>'Emission Inputs'!AX30</f>
        <v>1.3076123024E-2</v>
      </c>
      <c r="AY27" s="57">
        <f>'Emission Inputs'!AY30</f>
        <v>1.3076123024E-2</v>
      </c>
      <c r="AZ27" s="57">
        <f>'Emission Inputs'!AZ30</f>
        <v>1.3076123024E-2</v>
      </c>
    </row>
    <row r="28" spans="1:52" s="4" customFormat="1" ht="15" customHeight="1" x14ac:dyDescent="0.25">
      <c r="A28" s="7"/>
      <c r="B28" s="32"/>
      <c r="C28" s="31"/>
      <c r="D28" s="31"/>
      <c r="E28" s="281" t="str">
        <f>'Emission Inputs'!E31</f>
        <v>PM2.5 emissions</v>
      </c>
      <c r="F28" s="281" t="str">
        <f>'Emission Inputs'!F29</f>
        <v>EPA MOVES 2014B</v>
      </c>
      <c r="G28" s="281" t="str">
        <f>'Emission Inputs'!G29</f>
        <v>g / VMT</v>
      </c>
      <c r="H28" s="191"/>
      <c r="I28" s="57">
        <f>'Emission Inputs'!I31</f>
        <v>3.1803833000000003E-3</v>
      </c>
      <c r="J28" s="57">
        <f>'Emission Inputs'!J31</f>
        <v>3.0397254999999998E-3</v>
      </c>
      <c r="K28" s="57">
        <f>'Emission Inputs'!K31</f>
        <v>2.9340144000000001E-3</v>
      </c>
      <c r="L28" s="57">
        <f>'Emission Inputs'!L31</f>
        <v>2.8248389E-3</v>
      </c>
      <c r="M28" s="57">
        <f>'Emission Inputs'!M31</f>
        <v>2.7123229E-3</v>
      </c>
      <c r="N28" s="57">
        <f>'Emission Inputs'!N31</f>
        <v>2.5991469E-3</v>
      </c>
      <c r="O28" s="57">
        <f>'Emission Inputs'!O31</f>
        <v>2.4905486000000002E-3</v>
      </c>
      <c r="P28" s="57">
        <f>'Emission Inputs'!P31</f>
        <v>2.3864577000000001E-3</v>
      </c>
      <c r="Q28" s="57">
        <f>'Emission Inputs'!Q31</f>
        <v>2.2864315E-3</v>
      </c>
      <c r="R28" s="57">
        <f>'Emission Inputs'!R31</f>
        <v>2.1881187E-3</v>
      </c>
      <c r="S28" s="57">
        <f>'Emission Inputs'!S31</f>
        <v>2.0976393000000002E-3</v>
      </c>
      <c r="T28" s="57">
        <f>'Emission Inputs'!T31</f>
        <v>2.0149013E-3</v>
      </c>
      <c r="U28" s="57">
        <f>'Emission Inputs'!U31</f>
        <v>1.9338984E-3</v>
      </c>
      <c r="V28" s="57">
        <f>'Emission Inputs'!V31</f>
        <v>1.8668462E-3</v>
      </c>
      <c r="W28" s="57">
        <f>'Emission Inputs'!W31</f>
        <v>1.8099546999999999E-3</v>
      </c>
      <c r="X28" s="57">
        <f>'Emission Inputs'!X31</f>
        <v>1.7630021000000001E-3</v>
      </c>
      <c r="Y28" s="57">
        <f>'Emission Inputs'!Y31</f>
        <v>1.7242645999999999E-3</v>
      </c>
      <c r="Z28" s="57">
        <f>'Emission Inputs'!Z31</f>
        <v>1.6894282E-3</v>
      </c>
      <c r="AA28" s="57">
        <f>'Emission Inputs'!AA31</f>
        <v>1.6640264999999998E-3</v>
      </c>
      <c r="AB28" s="57">
        <f>'Emission Inputs'!AB31</f>
        <v>1.6449754E-3</v>
      </c>
      <c r="AC28" s="57">
        <f>'Emission Inputs'!AC31</f>
        <v>1.6303896000000001E-3</v>
      </c>
      <c r="AD28" s="57">
        <f>'Emission Inputs'!AD31</f>
        <v>1.6199468E-3</v>
      </c>
      <c r="AE28" s="57">
        <f>'Emission Inputs'!AE31</f>
        <v>1.6129410999999999E-3</v>
      </c>
      <c r="AF28" s="57">
        <f>'Emission Inputs'!AF31</f>
        <v>1.6079212999999999E-3</v>
      </c>
      <c r="AG28" s="57">
        <f>'Emission Inputs'!AG31</f>
        <v>1.6043226999999998E-3</v>
      </c>
      <c r="AH28" s="57">
        <f>'Emission Inputs'!AH31</f>
        <v>1.6017824999999999E-3</v>
      </c>
      <c r="AI28" s="57">
        <f>'Emission Inputs'!AI31</f>
        <v>1.5998674E-3</v>
      </c>
      <c r="AJ28" s="57">
        <f>'Emission Inputs'!AJ31</f>
        <v>1.5984158E-3</v>
      </c>
      <c r="AK28" s="57">
        <f>'Emission Inputs'!AK31</f>
        <v>1.5975488999999999E-3</v>
      </c>
      <c r="AL28" s="57">
        <f>'Emission Inputs'!AL31</f>
        <v>1.5968735999999999E-3</v>
      </c>
      <c r="AM28" s="57">
        <f>'Emission Inputs'!AM31</f>
        <v>1.596299E-3</v>
      </c>
      <c r="AN28" s="57">
        <f>'Emission Inputs'!AN31</f>
        <v>1.596299E-3</v>
      </c>
      <c r="AO28" s="57">
        <f>'Emission Inputs'!AO31</f>
        <v>1.596299E-3</v>
      </c>
      <c r="AP28" s="57">
        <f>'Emission Inputs'!AP31</f>
        <v>1.596299E-3</v>
      </c>
      <c r="AQ28" s="57">
        <f>'Emission Inputs'!AQ31</f>
        <v>1.596299E-3</v>
      </c>
      <c r="AR28" s="57">
        <f>'Emission Inputs'!AR31</f>
        <v>1.596299E-3</v>
      </c>
      <c r="AS28" s="57">
        <f>'Emission Inputs'!AS31</f>
        <v>1.596299E-3</v>
      </c>
      <c r="AT28" s="57">
        <f>'Emission Inputs'!AT31</f>
        <v>1.596299E-3</v>
      </c>
      <c r="AU28" s="57">
        <f>'Emission Inputs'!AU31</f>
        <v>1.596299E-3</v>
      </c>
      <c r="AV28" s="57">
        <f>'Emission Inputs'!AV31</f>
        <v>1.596299E-3</v>
      </c>
      <c r="AW28" s="57">
        <f>'Emission Inputs'!AW31</f>
        <v>1.596299E-3</v>
      </c>
      <c r="AX28" s="57">
        <f>'Emission Inputs'!AX31</f>
        <v>1.596299E-3</v>
      </c>
      <c r="AY28" s="57">
        <f>'Emission Inputs'!AY31</f>
        <v>1.596299E-3</v>
      </c>
      <c r="AZ28" s="57">
        <f>'Emission Inputs'!AZ31</f>
        <v>1.596299E-3</v>
      </c>
    </row>
    <row r="29" spans="1:52" s="4" customFormat="1" ht="15" customHeight="1" x14ac:dyDescent="0.25">
      <c r="A29" s="7"/>
      <c r="B29" s="32"/>
      <c r="C29" s="31"/>
      <c r="D29" s="31"/>
      <c r="E29" s="281" t="str">
        <f>'Emission Inputs'!E32</f>
        <v>PM10 emissions</v>
      </c>
      <c r="F29" s="281" t="str">
        <f>'Emission Inputs'!F31</f>
        <v>EPA MOVES 2014B</v>
      </c>
      <c r="G29" s="281" t="str">
        <f>'Emission Inputs'!G31</f>
        <v>g / VMT</v>
      </c>
      <c r="H29" s="191"/>
      <c r="I29" s="57">
        <f>'Emission Inputs'!I32</f>
        <v>3.5940672000000003E-3</v>
      </c>
      <c r="J29" s="57">
        <f>'Emission Inputs'!J32</f>
        <v>3.4350207999999998E-3</v>
      </c>
      <c r="K29" s="57">
        <f>'Emission Inputs'!K32</f>
        <v>3.3154971000000002E-3</v>
      </c>
      <c r="L29" s="57">
        <f>'Emission Inputs'!L32</f>
        <v>3.1920669000000002E-3</v>
      </c>
      <c r="M29" s="57">
        <f>'Emission Inputs'!M32</f>
        <v>3.0648530999999998E-3</v>
      </c>
      <c r="N29" s="57">
        <f>'Emission Inputs'!N32</f>
        <v>2.9369091999999998E-3</v>
      </c>
      <c r="O29" s="57">
        <f>'Emission Inputs'!O32</f>
        <v>2.8141580000000002E-3</v>
      </c>
      <c r="P29" s="57">
        <f>'Emission Inputs'!P32</f>
        <v>2.6964991000000002E-3</v>
      </c>
      <c r="Q29" s="57">
        <f>'Emission Inputs'!Q32</f>
        <v>2.5834693999999998E-3</v>
      </c>
      <c r="R29" s="57">
        <f>'Emission Inputs'!R32</f>
        <v>2.4723548000000002E-3</v>
      </c>
      <c r="S29" s="57">
        <f>'Emission Inputs'!S32</f>
        <v>2.3701119000000001E-3</v>
      </c>
      <c r="T29" s="57">
        <f>'Emission Inputs'!T32</f>
        <v>2.2766183999999999E-3</v>
      </c>
      <c r="U29" s="57">
        <f>'Emission Inputs'!U32</f>
        <v>2.185092E-3</v>
      </c>
      <c r="V29" s="57">
        <f>'Emission Inputs'!V32</f>
        <v>2.1093206000000002E-3</v>
      </c>
      <c r="W29" s="57">
        <f>'Emission Inputs'!W32</f>
        <v>2.0450404999999999E-3</v>
      </c>
      <c r="X29" s="57">
        <f>'Emission Inputs'!X32</f>
        <v>1.9919894000000001E-3</v>
      </c>
      <c r="Y29" s="57">
        <f>'Emission Inputs'!Y32</f>
        <v>1.9482119999999999E-3</v>
      </c>
      <c r="Z29" s="57">
        <f>'Emission Inputs'!Z32</f>
        <v>1.9088496E-3</v>
      </c>
      <c r="AA29" s="57">
        <f>'Emission Inputs'!AA32</f>
        <v>1.8801518000000001E-3</v>
      </c>
      <c r="AB29" s="57">
        <f>'Emission Inputs'!AB32</f>
        <v>1.8586309999999999E-3</v>
      </c>
      <c r="AC29" s="57">
        <f>'Emission Inputs'!AC32</f>
        <v>1.8421501999999999E-3</v>
      </c>
      <c r="AD29" s="57">
        <f>'Emission Inputs'!AD32</f>
        <v>1.8303466E-3</v>
      </c>
      <c r="AE29" s="57">
        <f>'Emission Inputs'!AE32</f>
        <v>1.8224236999999999E-3</v>
      </c>
      <c r="AF29" s="57">
        <f>'Emission Inputs'!AF32</f>
        <v>1.8167586999999999E-3</v>
      </c>
      <c r="AG29" s="57">
        <f>'Emission Inputs'!AG32</f>
        <v>1.8126965000000001E-3</v>
      </c>
      <c r="AH29" s="57">
        <f>'Emission Inputs'!AH32</f>
        <v>1.8098136000000002E-3</v>
      </c>
      <c r="AI29" s="57">
        <f>'Emission Inputs'!AI32</f>
        <v>1.8076665E-3</v>
      </c>
      <c r="AJ29" s="57">
        <f>'Emission Inputs'!AJ32</f>
        <v>1.8060133999999999E-3</v>
      </c>
      <c r="AK29" s="57">
        <f>'Emission Inputs'!AK32</f>
        <v>1.8050357E-3</v>
      </c>
      <c r="AL29" s="57">
        <f>'Emission Inputs'!AL32</f>
        <v>1.8042696E-3</v>
      </c>
      <c r="AM29" s="57">
        <f>'Emission Inputs'!AM32</f>
        <v>1.8036244999999999E-3</v>
      </c>
      <c r="AN29" s="57">
        <f>'Emission Inputs'!AN32</f>
        <v>1.8036244999999999E-3</v>
      </c>
      <c r="AO29" s="57">
        <f>'Emission Inputs'!AO32</f>
        <v>1.8036244999999999E-3</v>
      </c>
      <c r="AP29" s="57">
        <f>'Emission Inputs'!AP32</f>
        <v>1.8036244999999999E-3</v>
      </c>
      <c r="AQ29" s="57">
        <f>'Emission Inputs'!AQ32</f>
        <v>1.8036244999999999E-3</v>
      </c>
      <c r="AR29" s="57">
        <f>'Emission Inputs'!AR32</f>
        <v>1.8036244999999999E-3</v>
      </c>
      <c r="AS29" s="57">
        <f>'Emission Inputs'!AS32</f>
        <v>1.8036244999999999E-3</v>
      </c>
      <c r="AT29" s="57">
        <f>'Emission Inputs'!AT32</f>
        <v>1.8036244999999999E-3</v>
      </c>
      <c r="AU29" s="57">
        <f>'Emission Inputs'!AU32</f>
        <v>1.8036244999999999E-3</v>
      </c>
      <c r="AV29" s="57">
        <f>'Emission Inputs'!AV32</f>
        <v>1.8036244999999999E-3</v>
      </c>
      <c r="AW29" s="57">
        <f>'Emission Inputs'!AW32</f>
        <v>1.8036244999999999E-3</v>
      </c>
      <c r="AX29" s="57">
        <f>'Emission Inputs'!AX32</f>
        <v>1.8036244999999999E-3</v>
      </c>
      <c r="AY29" s="57">
        <f>'Emission Inputs'!AY32</f>
        <v>1.8036244999999999E-3</v>
      </c>
      <c r="AZ29" s="57">
        <f>'Emission Inputs'!AZ32</f>
        <v>1.8036244999999999E-3</v>
      </c>
    </row>
    <row r="30" spans="1:52" s="4" customFormat="1" ht="15" customHeight="1" x14ac:dyDescent="0.25">
      <c r="A30" s="7"/>
      <c r="B30" s="32"/>
      <c r="C30" s="31"/>
      <c r="D30" s="31"/>
      <c r="E30" s="281" t="str">
        <f>'Emission Inputs'!E33</f>
        <v>SOX emissions</v>
      </c>
      <c r="F30" s="281" t="str">
        <f>'Emission Inputs'!F30</f>
        <v>EPA MOVES 2014B</v>
      </c>
      <c r="G30" s="281" t="str">
        <f>'Emission Inputs'!G30</f>
        <v>g / VMT</v>
      </c>
      <c r="H30" s="191"/>
      <c r="I30" s="57">
        <f>'Emission Inputs'!I33</f>
        <v>2.06617E-3</v>
      </c>
      <c r="J30" s="57">
        <f>'Emission Inputs'!J33</f>
        <v>2.0023599999999999E-3</v>
      </c>
      <c r="K30" s="57">
        <f>'Emission Inputs'!K33</f>
        <v>1.9371900000000001E-3</v>
      </c>
      <c r="L30" s="57">
        <f>'Emission Inputs'!L33</f>
        <v>1.87024E-3</v>
      </c>
      <c r="M30" s="57">
        <f>'Emission Inputs'!M33</f>
        <v>1.8026800000000001E-3</v>
      </c>
      <c r="N30" s="57">
        <f>'Emission Inputs'!N33</f>
        <v>1.73405E-3</v>
      </c>
      <c r="O30" s="57">
        <f>'Emission Inputs'!O33</f>
        <v>1.67077E-3</v>
      </c>
      <c r="P30" s="57">
        <f>'Emission Inputs'!P33</f>
        <v>1.6124799999999999E-3</v>
      </c>
      <c r="Q30" s="57">
        <f>'Emission Inputs'!Q33</f>
        <v>1.5597899999999999E-3</v>
      </c>
      <c r="R30" s="57">
        <f>'Emission Inputs'!R33</f>
        <v>1.5127300000000001E-3</v>
      </c>
      <c r="S30" s="57">
        <f>'Emission Inputs'!S33</f>
        <v>1.4712900000000001E-3</v>
      </c>
      <c r="T30" s="57">
        <f>'Emission Inputs'!T33</f>
        <v>1.43491E-3</v>
      </c>
      <c r="U30" s="57">
        <f>'Emission Inputs'!U33</f>
        <v>1.4040400000000001E-3</v>
      </c>
      <c r="V30" s="57">
        <f>'Emission Inputs'!V33</f>
        <v>1.3778099999999999E-3</v>
      </c>
      <c r="W30" s="57">
        <f>'Emission Inputs'!W33</f>
        <v>1.3554999999999999E-3</v>
      </c>
      <c r="X30" s="57">
        <f>'Emission Inputs'!X33</f>
        <v>1.33697E-3</v>
      </c>
      <c r="Y30" s="57">
        <f>'Emission Inputs'!Y33</f>
        <v>1.32186E-3</v>
      </c>
      <c r="Z30" s="57">
        <f>'Emission Inputs'!Z33</f>
        <v>1.3098599999999999E-3</v>
      </c>
      <c r="AA30" s="57">
        <f>'Emission Inputs'!AA33</f>
        <v>1.30069E-3</v>
      </c>
      <c r="AB30" s="57">
        <f>'Emission Inputs'!AB33</f>
        <v>1.2940300000000001E-3</v>
      </c>
      <c r="AC30" s="57">
        <f>'Emission Inputs'!AC33</f>
        <v>1.2892699999999999E-3</v>
      </c>
      <c r="AD30" s="57">
        <f>'Emission Inputs'!AD33</f>
        <v>1.2856199999999999E-3</v>
      </c>
      <c r="AE30" s="57">
        <f>'Emission Inputs'!AE33</f>
        <v>1.28298E-3</v>
      </c>
      <c r="AF30" s="57">
        <f>'Emission Inputs'!AF33</f>
        <v>1.28107E-3</v>
      </c>
      <c r="AG30" s="57">
        <f>'Emission Inputs'!AG33</f>
        <v>1.27969E-3</v>
      </c>
      <c r="AH30" s="57">
        <f>'Emission Inputs'!AH33</f>
        <v>1.2786799999999999E-3</v>
      </c>
      <c r="AI30" s="57">
        <f>'Emission Inputs'!AI33</f>
        <v>1.27793E-3</v>
      </c>
      <c r="AJ30" s="57">
        <f>'Emission Inputs'!AJ33</f>
        <v>1.2773699999999999E-3</v>
      </c>
      <c r="AK30" s="57">
        <f>'Emission Inputs'!AK33</f>
        <v>1.27695E-3</v>
      </c>
      <c r="AL30" s="57">
        <f>'Emission Inputs'!AL33</f>
        <v>1.2766100000000001E-3</v>
      </c>
      <c r="AM30" s="57">
        <f>'Emission Inputs'!AM33</f>
        <v>1.2763399999999999E-3</v>
      </c>
      <c r="AN30" s="57">
        <f>'Emission Inputs'!AN33</f>
        <v>1.2763399999999999E-3</v>
      </c>
      <c r="AO30" s="57">
        <f>'Emission Inputs'!AO33</f>
        <v>1.2763399999999999E-3</v>
      </c>
      <c r="AP30" s="57">
        <f>'Emission Inputs'!AP33</f>
        <v>1.2763399999999999E-3</v>
      </c>
      <c r="AQ30" s="57">
        <f>'Emission Inputs'!AQ33</f>
        <v>1.2763399999999999E-3</v>
      </c>
      <c r="AR30" s="57">
        <f>'Emission Inputs'!AR33</f>
        <v>1.2763399999999999E-3</v>
      </c>
      <c r="AS30" s="57">
        <f>'Emission Inputs'!AS33</f>
        <v>1.2763399999999999E-3</v>
      </c>
      <c r="AT30" s="57">
        <f>'Emission Inputs'!AT33</f>
        <v>1.2763399999999999E-3</v>
      </c>
      <c r="AU30" s="57">
        <f>'Emission Inputs'!AU33</f>
        <v>1.2763399999999999E-3</v>
      </c>
      <c r="AV30" s="57">
        <f>'Emission Inputs'!AV33</f>
        <v>1.2763399999999999E-3</v>
      </c>
      <c r="AW30" s="57">
        <f>'Emission Inputs'!AW33</f>
        <v>1.2763399999999999E-3</v>
      </c>
      <c r="AX30" s="57">
        <f>'Emission Inputs'!AX33</f>
        <v>1.2763399999999999E-3</v>
      </c>
      <c r="AY30" s="57">
        <f>'Emission Inputs'!AY33</f>
        <v>1.2763399999999999E-3</v>
      </c>
      <c r="AZ30" s="57">
        <f>'Emission Inputs'!AZ33</f>
        <v>1.2763399999999999E-3</v>
      </c>
    </row>
    <row r="31" spans="1:52" s="4" customFormat="1" ht="15" customHeight="1" x14ac:dyDescent="0.25">
      <c r="A31" s="7"/>
      <c r="B31" s="32"/>
      <c r="C31" s="31"/>
      <c r="D31" s="31"/>
      <c r="E31" s="281" t="str">
        <f>'Emission Inputs'!E34</f>
        <v>VOC emissions</v>
      </c>
      <c r="F31" s="281" t="str">
        <f>'Emission Inputs'!F32</f>
        <v>EPA MOVES 2014B</v>
      </c>
      <c r="G31" s="281" t="str">
        <f>'Emission Inputs'!G32</f>
        <v>g / VMT</v>
      </c>
      <c r="H31" s="191"/>
      <c r="I31" s="57">
        <f>'Emission Inputs'!I34</f>
        <v>1.5637291000000001E-2</v>
      </c>
      <c r="J31" s="57">
        <f>'Emission Inputs'!J34</f>
        <v>1.3028109000000001E-2</v>
      </c>
      <c r="K31" s="57">
        <f>'Emission Inputs'!K34</f>
        <v>1.1074160999999999E-2</v>
      </c>
      <c r="L31" s="57">
        <f>'Emission Inputs'!L34</f>
        <v>9.544861E-3</v>
      </c>
      <c r="M31" s="57">
        <f>'Emission Inputs'!M34</f>
        <v>8.3623540000000007E-3</v>
      </c>
      <c r="N31" s="57">
        <f>'Emission Inputs'!N34</f>
        <v>7.4146007999999998E-3</v>
      </c>
      <c r="O31" s="57">
        <f>'Emission Inputs'!O34</f>
        <v>6.6459344999999998E-3</v>
      </c>
      <c r="P31" s="57">
        <f>'Emission Inputs'!P34</f>
        <v>6.0807182999999994E-3</v>
      </c>
      <c r="Q31" s="57">
        <f>'Emission Inputs'!Q34</f>
        <v>5.5874831000000003E-3</v>
      </c>
      <c r="R31" s="57">
        <f>'Emission Inputs'!R34</f>
        <v>5.1442399999999996E-3</v>
      </c>
      <c r="S31" s="57">
        <f>'Emission Inputs'!S34</f>
        <v>4.7496616999999994E-3</v>
      </c>
      <c r="T31" s="57">
        <f>'Emission Inputs'!T34</f>
        <v>4.3850648000000004E-3</v>
      </c>
      <c r="U31" s="57">
        <f>'Emission Inputs'!U34</f>
        <v>4.0983882999999994E-3</v>
      </c>
      <c r="V31" s="57">
        <f>'Emission Inputs'!V34</f>
        <v>3.8358582000000002E-3</v>
      </c>
      <c r="W31" s="57">
        <f>'Emission Inputs'!W34</f>
        <v>3.5987114000000002E-3</v>
      </c>
      <c r="X31" s="57">
        <f>'Emission Inputs'!X34</f>
        <v>3.3881643E-3</v>
      </c>
      <c r="Y31" s="57">
        <f>'Emission Inputs'!Y34</f>
        <v>3.2132544999999998E-3</v>
      </c>
      <c r="Z31" s="57">
        <f>'Emission Inputs'!Z34</f>
        <v>3.0702156E-3</v>
      </c>
      <c r="AA31" s="57">
        <f>'Emission Inputs'!AA34</f>
        <v>2.9568168E-3</v>
      </c>
      <c r="AB31" s="57">
        <f>'Emission Inputs'!AB34</f>
        <v>2.8674467000000003E-3</v>
      </c>
      <c r="AC31" s="57">
        <f>'Emission Inputs'!AC34</f>
        <v>2.7965441999999998E-3</v>
      </c>
      <c r="AD31" s="57">
        <f>'Emission Inputs'!AD34</f>
        <v>2.7494786999999999E-3</v>
      </c>
      <c r="AE31" s="57">
        <f>'Emission Inputs'!AE34</f>
        <v>2.7163322999999998E-3</v>
      </c>
      <c r="AF31" s="57">
        <f>'Emission Inputs'!AF34</f>
        <v>2.6925768000000002E-3</v>
      </c>
      <c r="AG31" s="57">
        <f>'Emission Inputs'!AG34</f>
        <v>2.6757606000000003E-3</v>
      </c>
      <c r="AH31" s="57">
        <f>'Emission Inputs'!AH34</f>
        <v>2.6639285E-3</v>
      </c>
      <c r="AI31" s="57">
        <f>'Emission Inputs'!AI34</f>
        <v>2.6555305999999999E-3</v>
      </c>
      <c r="AJ31" s="57">
        <f>'Emission Inputs'!AJ34</f>
        <v>2.6495943E-3</v>
      </c>
      <c r="AK31" s="57">
        <f>'Emission Inputs'!AK34</f>
        <v>2.6457041000000001E-3</v>
      </c>
      <c r="AL31" s="57">
        <f>'Emission Inputs'!AL34</f>
        <v>2.6431107E-3</v>
      </c>
      <c r="AM31" s="57">
        <f>'Emission Inputs'!AM34</f>
        <v>2.6412264000000001E-3</v>
      </c>
      <c r="AN31" s="57">
        <f>'Emission Inputs'!AN34</f>
        <v>2.6412264000000001E-3</v>
      </c>
      <c r="AO31" s="57">
        <f>'Emission Inputs'!AO34</f>
        <v>2.6412264000000001E-3</v>
      </c>
      <c r="AP31" s="57">
        <f>'Emission Inputs'!AP34</f>
        <v>2.6412264000000001E-3</v>
      </c>
      <c r="AQ31" s="57">
        <f>'Emission Inputs'!AQ34</f>
        <v>2.6412264000000001E-3</v>
      </c>
      <c r="AR31" s="57">
        <f>'Emission Inputs'!AR34</f>
        <v>2.6412264000000001E-3</v>
      </c>
      <c r="AS31" s="57">
        <f>'Emission Inputs'!AS34</f>
        <v>2.6412264000000001E-3</v>
      </c>
      <c r="AT31" s="57">
        <f>'Emission Inputs'!AT34</f>
        <v>2.6412264000000001E-3</v>
      </c>
      <c r="AU31" s="57">
        <f>'Emission Inputs'!AU34</f>
        <v>2.6412264000000001E-3</v>
      </c>
      <c r="AV31" s="57">
        <f>'Emission Inputs'!AV34</f>
        <v>2.6412264000000001E-3</v>
      </c>
      <c r="AW31" s="57">
        <f>'Emission Inputs'!AW34</f>
        <v>2.6412264000000001E-3</v>
      </c>
      <c r="AX31" s="57">
        <f>'Emission Inputs'!AX34</f>
        <v>2.6412264000000001E-3</v>
      </c>
      <c r="AY31" s="57">
        <f>'Emission Inputs'!AY34</f>
        <v>2.6412264000000001E-3</v>
      </c>
      <c r="AZ31" s="57">
        <f>'Emission Inputs'!AZ34</f>
        <v>2.6412264000000001E-3</v>
      </c>
    </row>
    <row r="32" spans="1:52" s="4" customFormat="1" ht="15" customHeight="1" x14ac:dyDescent="0.25">
      <c r="A32" s="7"/>
      <c r="B32" s="32"/>
      <c r="C32" s="31"/>
      <c r="D32" s="31"/>
      <c r="E32" s="281" t="str">
        <f>'Emission Inputs'!E35</f>
        <v>CO2 emissions</v>
      </c>
      <c r="F32" s="281" t="str">
        <f>'Emission Inputs'!F33</f>
        <v>EPA MOVES 2014B</v>
      </c>
      <c r="G32" s="281" t="str">
        <f>'Emission Inputs'!G33</f>
        <v>g / VMT</v>
      </c>
      <c r="H32" s="191"/>
      <c r="I32" s="57">
        <f>'Emission Inputs'!I35</f>
        <v>310.35000000000002</v>
      </c>
      <c r="J32" s="57">
        <f>'Emission Inputs'!J35</f>
        <v>300.66000000000003</v>
      </c>
      <c r="K32" s="57">
        <f>'Emission Inputs'!K35</f>
        <v>290.71899999999999</v>
      </c>
      <c r="L32" s="57">
        <f>'Emission Inputs'!L35</f>
        <v>280.61099999999999</v>
      </c>
      <c r="M32" s="57">
        <f>'Emission Inputs'!M35</f>
        <v>270.42099999999999</v>
      </c>
      <c r="N32" s="57">
        <f>'Emission Inputs'!N35</f>
        <v>260.06700000000001</v>
      </c>
      <c r="O32" s="57">
        <f>'Emission Inputs'!O35</f>
        <v>250.52199999999999</v>
      </c>
      <c r="P32" s="57">
        <f>'Emission Inputs'!P35</f>
        <v>241.726</v>
      </c>
      <c r="Q32" s="57">
        <f>'Emission Inputs'!Q35</f>
        <v>233.78899999999999</v>
      </c>
      <c r="R32" s="57">
        <f>'Emission Inputs'!R35</f>
        <v>226.708</v>
      </c>
      <c r="S32" s="57">
        <f>'Emission Inputs'!S35</f>
        <v>220.47300000000001</v>
      </c>
      <c r="T32" s="57">
        <f>'Emission Inputs'!T35</f>
        <v>215.07300000000001</v>
      </c>
      <c r="U32" s="57">
        <f>'Emission Inputs'!U35</f>
        <v>210.435</v>
      </c>
      <c r="V32" s="57">
        <f>'Emission Inputs'!V35</f>
        <v>206.49199999999999</v>
      </c>
      <c r="W32" s="57">
        <f>'Emission Inputs'!W35</f>
        <v>203.137</v>
      </c>
      <c r="X32" s="57">
        <f>'Emission Inputs'!X35</f>
        <v>200.352</v>
      </c>
      <c r="Y32" s="57">
        <f>'Emission Inputs'!Y35</f>
        <v>198.08500000000001</v>
      </c>
      <c r="Z32" s="57">
        <f>'Emission Inputs'!Z35</f>
        <v>196.28299999999999</v>
      </c>
      <c r="AA32" s="57">
        <f>'Emission Inputs'!AA35</f>
        <v>194.89699999999999</v>
      </c>
      <c r="AB32" s="57">
        <f>'Emission Inputs'!AB35</f>
        <v>193.86</v>
      </c>
      <c r="AC32" s="57">
        <f>'Emission Inputs'!AC35</f>
        <v>193.09899999999999</v>
      </c>
      <c r="AD32" s="57">
        <f>'Emission Inputs'!AD35</f>
        <v>192.56899999999999</v>
      </c>
      <c r="AE32" s="57">
        <f>'Emission Inputs'!AE35</f>
        <v>192.19300000000001</v>
      </c>
      <c r="AF32" s="57">
        <f>'Emission Inputs'!AF35</f>
        <v>191.928</v>
      </c>
      <c r="AG32" s="57">
        <f>'Emission Inputs'!AG35</f>
        <v>191.74199999999999</v>
      </c>
      <c r="AH32" s="57">
        <f>'Emission Inputs'!AH35</f>
        <v>191.61199999999999</v>
      </c>
      <c r="AI32" s="57">
        <f>'Emission Inputs'!AI35</f>
        <v>191.523</v>
      </c>
      <c r="AJ32" s="57">
        <f>'Emission Inputs'!AJ35</f>
        <v>191.46199999999999</v>
      </c>
      <c r="AK32" s="57">
        <f>'Emission Inputs'!AK35</f>
        <v>191.42099999999999</v>
      </c>
      <c r="AL32" s="57">
        <f>'Emission Inputs'!AL35</f>
        <v>191.39400000000001</v>
      </c>
      <c r="AM32" s="57">
        <f>'Emission Inputs'!AM35</f>
        <v>191.375</v>
      </c>
      <c r="AN32" s="57">
        <f>'Emission Inputs'!AN35</f>
        <v>191.375</v>
      </c>
      <c r="AO32" s="57">
        <f>'Emission Inputs'!AO35</f>
        <v>191.375</v>
      </c>
      <c r="AP32" s="57">
        <f>'Emission Inputs'!AP35</f>
        <v>191.375</v>
      </c>
      <c r="AQ32" s="57">
        <f>'Emission Inputs'!AQ35</f>
        <v>191.375</v>
      </c>
      <c r="AR32" s="57">
        <f>'Emission Inputs'!AR35</f>
        <v>191.375</v>
      </c>
      <c r="AS32" s="57">
        <f>'Emission Inputs'!AS35</f>
        <v>191.375</v>
      </c>
      <c r="AT32" s="57">
        <f>'Emission Inputs'!AT35</f>
        <v>191.375</v>
      </c>
      <c r="AU32" s="57">
        <f>'Emission Inputs'!AU35</f>
        <v>191.375</v>
      </c>
      <c r="AV32" s="57">
        <f>'Emission Inputs'!AV35</f>
        <v>191.375</v>
      </c>
      <c r="AW32" s="57">
        <f>'Emission Inputs'!AW35</f>
        <v>191.375</v>
      </c>
      <c r="AX32" s="57">
        <f>'Emission Inputs'!AX35</f>
        <v>191.375</v>
      </c>
      <c r="AY32" s="57">
        <f>'Emission Inputs'!AY35</f>
        <v>191.375</v>
      </c>
      <c r="AZ32" s="57">
        <f>'Emission Inputs'!AZ35</f>
        <v>191.375</v>
      </c>
    </row>
    <row r="33" spans="1:52" s="4" customFormat="1" ht="15" customHeight="1" x14ac:dyDescent="0.25">
      <c r="A33" s="7"/>
      <c r="B33" s="32"/>
      <c r="C33" s="31"/>
      <c r="E33" s="281"/>
      <c r="F33" s="281"/>
      <c r="G33" s="281"/>
      <c r="H33" s="191"/>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row>
    <row r="34" spans="1:52" s="4" customFormat="1" ht="15" customHeight="1" x14ac:dyDescent="0.25">
      <c r="A34" s="7"/>
      <c r="B34" s="32"/>
      <c r="C34" s="31"/>
      <c r="D34" s="29" t="str">
        <f>'Emission Inputs'!D37</f>
        <v>@ 45 MPH</v>
      </c>
      <c r="E34" s="281"/>
      <c r="F34" s="281"/>
      <c r="G34" s="281"/>
      <c r="H34" s="191"/>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row>
    <row r="35" spans="1:52" s="4" customFormat="1" ht="15" customHeight="1" x14ac:dyDescent="0.25">
      <c r="A35" s="7"/>
      <c r="B35" s="32"/>
      <c r="C35" s="31"/>
      <c r="D35" s="31"/>
      <c r="E35" s="280"/>
      <c r="F35" s="457"/>
      <c r="G35" s="280"/>
      <c r="H35" s="191"/>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row>
    <row r="36" spans="1:52" s="4" customFormat="1" ht="15" customHeight="1" x14ac:dyDescent="0.25">
      <c r="A36" s="7"/>
      <c r="B36" s="32"/>
      <c r="C36" s="31"/>
      <c r="D36" s="31"/>
      <c r="E36" s="281" t="str">
        <f>'Emission Inputs'!E40</f>
        <v>NOX emissions</v>
      </c>
      <c r="F36" s="281" t="str">
        <f>'Emission Inputs'!F40</f>
        <v>EPA MOVES 2014B</v>
      </c>
      <c r="G36" s="281" t="str">
        <f>'Emission Inputs'!G40</f>
        <v>g / VMT</v>
      </c>
      <c r="H36" s="191"/>
      <c r="I36" s="59">
        <f>'Emission Inputs'!I40</f>
        <v>0.10313821047000001</v>
      </c>
      <c r="J36" s="59">
        <f>'Emission Inputs'!J40</f>
        <v>8.5787994810000004E-2</v>
      </c>
      <c r="K36" s="59">
        <f>'Emission Inputs'!K40</f>
        <v>7.219692946999999E-2</v>
      </c>
      <c r="L36" s="59">
        <f>'Emission Inputs'!L40</f>
        <v>6.133978197E-2</v>
      </c>
      <c r="M36" s="59">
        <f>'Emission Inputs'!M40</f>
        <v>5.2775130230000002E-2</v>
      </c>
      <c r="N36" s="59">
        <f>'Emission Inputs'!N40</f>
        <v>4.5791345249999997E-2</v>
      </c>
      <c r="O36" s="59">
        <f>'Emission Inputs'!O40</f>
        <v>4.0156415029999996E-2</v>
      </c>
      <c r="P36" s="59">
        <f>'Emission Inputs'!P40</f>
        <v>3.621545424E-2</v>
      </c>
      <c r="Q36" s="59">
        <f>'Emission Inputs'!Q40</f>
        <v>3.2877718909999999E-2</v>
      </c>
      <c r="R36" s="59">
        <f>'Emission Inputs'!R40</f>
        <v>2.9964300659999998E-2</v>
      </c>
      <c r="S36" s="59">
        <f>'Emission Inputs'!S40</f>
        <v>2.7422097990000002E-2</v>
      </c>
      <c r="T36" s="59">
        <f>'Emission Inputs'!T40</f>
        <v>2.5121704830000001E-2</v>
      </c>
      <c r="U36" s="59">
        <f>'Emission Inputs'!U40</f>
        <v>2.3301732033999999E-2</v>
      </c>
      <c r="V36" s="59">
        <f>'Emission Inputs'!V40</f>
        <v>2.1676267015E-2</v>
      </c>
      <c r="W36" s="59">
        <f>'Emission Inputs'!W40</f>
        <v>2.0240609590999999E-2</v>
      </c>
      <c r="X36" s="59">
        <f>'Emission Inputs'!X40</f>
        <v>1.9015760600999999E-2</v>
      </c>
      <c r="Y36" s="59">
        <f>'Emission Inputs'!Y40</f>
        <v>1.8002120057000002E-2</v>
      </c>
      <c r="Z36" s="59">
        <f>'Emission Inputs'!Z40</f>
        <v>1.7174686961E-2</v>
      </c>
      <c r="AA36" s="59">
        <f>'Emission Inputs'!AA40</f>
        <v>1.6525160978000001E-2</v>
      </c>
      <c r="AB36" s="59">
        <f>'Emission Inputs'!AB40</f>
        <v>1.6023440913000002E-2</v>
      </c>
      <c r="AC36" s="59">
        <f>'Emission Inputs'!AC40</f>
        <v>1.5637225465000001E-2</v>
      </c>
      <c r="AD36" s="59">
        <f>'Emission Inputs'!AD40</f>
        <v>1.5367114661000001E-2</v>
      </c>
      <c r="AE36" s="59">
        <f>'Emission Inputs'!AE40</f>
        <v>1.5175206986000001E-2</v>
      </c>
      <c r="AF36" s="59">
        <f>'Emission Inputs'!AF40</f>
        <v>1.5037801489E-2</v>
      </c>
      <c r="AG36" s="59">
        <f>'Emission Inputs'!AG40</f>
        <v>1.493979757E-2</v>
      </c>
      <c r="AH36" s="59">
        <f>'Emission Inputs'!AH40</f>
        <v>1.4870294788E-2</v>
      </c>
      <c r="AI36" s="59">
        <f>'Emission Inputs'!AI40</f>
        <v>1.4820492795000001E-2</v>
      </c>
      <c r="AJ36" s="59">
        <f>'Emission Inputs'!AJ40</f>
        <v>1.4784491358000001E-2</v>
      </c>
      <c r="AK36" s="59">
        <f>'Emission Inputs'!AK40</f>
        <v>1.4759490356E-2</v>
      </c>
      <c r="AL36" s="59">
        <f>'Emission Inputs'!AL40</f>
        <v>1.4741689644E-2</v>
      </c>
      <c r="AM36" s="59">
        <f>'Emission Inputs'!AM40</f>
        <v>1.472858912E-2</v>
      </c>
      <c r="AN36" s="59">
        <f>'Emission Inputs'!AN40</f>
        <v>1.472858912E-2</v>
      </c>
      <c r="AO36" s="59">
        <f>'Emission Inputs'!AO40</f>
        <v>1.472858912E-2</v>
      </c>
      <c r="AP36" s="59">
        <f>'Emission Inputs'!AP40</f>
        <v>1.472858912E-2</v>
      </c>
      <c r="AQ36" s="59">
        <f>'Emission Inputs'!AQ40</f>
        <v>1.472858912E-2</v>
      </c>
      <c r="AR36" s="59">
        <f>'Emission Inputs'!AR40</f>
        <v>1.472858912E-2</v>
      </c>
      <c r="AS36" s="59">
        <f>'Emission Inputs'!AS40</f>
        <v>1.472858912E-2</v>
      </c>
      <c r="AT36" s="59">
        <f>'Emission Inputs'!AT40</f>
        <v>1.472858912E-2</v>
      </c>
      <c r="AU36" s="59">
        <f>'Emission Inputs'!AU40</f>
        <v>1.472858912E-2</v>
      </c>
      <c r="AV36" s="59">
        <f>'Emission Inputs'!AV40</f>
        <v>1.472858912E-2</v>
      </c>
      <c r="AW36" s="59">
        <f>'Emission Inputs'!AW40</f>
        <v>1.472858912E-2</v>
      </c>
      <c r="AX36" s="59">
        <f>'Emission Inputs'!AX40</f>
        <v>1.472858912E-2</v>
      </c>
      <c r="AY36" s="59">
        <f>'Emission Inputs'!AY40</f>
        <v>1.472858912E-2</v>
      </c>
      <c r="AZ36" s="59">
        <f>'Emission Inputs'!AZ40</f>
        <v>1.472858912E-2</v>
      </c>
    </row>
    <row r="37" spans="1:52" s="4" customFormat="1" ht="15" customHeight="1" x14ac:dyDescent="0.25">
      <c r="A37" s="7"/>
      <c r="B37" s="32"/>
      <c r="C37" s="31"/>
      <c r="D37" s="31"/>
      <c r="E37" s="281" t="str">
        <f>'Emission Inputs'!E41</f>
        <v>PM2.5 emissions</v>
      </c>
      <c r="F37" s="281" t="str">
        <f>'Emission Inputs'!F41</f>
        <v>EPA MOVES 2014B</v>
      </c>
      <c r="G37" s="281" t="str">
        <f>'Emission Inputs'!G41</f>
        <v>g / VMT</v>
      </c>
      <c r="H37" s="191"/>
      <c r="I37" s="59">
        <f>'Emission Inputs'!I41</f>
        <v>2.9048254999999999E-3</v>
      </c>
      <c r="J37" s="59">
        <f>'Emission Inputs'!J41</f>
        <v>2.7808854E-3</v>
      </c>
      <c r="K37" s="59">
        <f>'Emission Inputs'!K41</f>
        <v>2.688686E-3</v>
      </c>
      <c r="L37" s="59">
        <f>'Emission Inputs'!L41</f>
        <v>2.5938072999999997E-3</v>
      </c>
      <c r="M37" s="59">
        <f>'Emission Inputs'!M41</f>
        <v>2.4962525000000002E-3</v>
      </c>
      <c r="N37" s="59">
        <f>'Emission Inputs'!N41</f>
        <v>2.3948012000000003E-3</v>
      </c>
      <c r="O37" s="59">
        <f>'Emission Inputs'!O41</f>
        <v>2.2976750999999999E-3</v>
      </c>
      <c r="P37" s="59">
        <f>'Emission Inputs'!P41</f>
        <v>2.2033827999999997E-3</v>
      </c>
      <c r="Q37" s="59">
        <f>'Emission Inputs'!Q41</f>
        <v>2.1131751000000002E-3</v>
      </c>
      <c r="R37" s="59">
        <f>'Emission Inputs'!R41</f>
        <v>2.023693E-3</v>
      </c>
      <c r="S37" s="59">
        <f>'Emission Inputs'!S41</f>
        <v>1.9409653999999999E-3</v>
      </c>
      <c r="T37" s="59">
        <f>'Emission Inputs'!T41</f>
        <v>1.8652536000000001E-3</v>
      </c>
      <c r="U37" s="59">
        <f>'Emission Inputs'!U41</f>
        <v>1.7904096E-3</v>
      </c>
      <c r="V37" s="59">
        <f>'Emission Inputs'!V41</f>
        <v>1.7286896999999999E-3</v>
      </c>
      <c r="W37" s="59">
        <f>'Emission Inputs'!W41</f>
        <v>1.6761730000000002E-3</v>
      </c>
      <c r="X37" s="59">
        <f>'Emission Inputs'!X41</f>
        <v>1.6326978999999999E-3</v>
      </c>
      <c r="Y37" s="59">
        <f>'Emission Inputs'!Y41</f>
        <v>1.5968130999999999E-3</v>
      </c>
      <c r="Z37" s="59">
        <f>'Emission Inputs'!Z41</f>
        <v>1.5645571000000001E-3</v>
      </c>
      <c r="AA37" s="59">
        <f>'Emission Inputs'!AA41</f>
        <v>1.5410304E-3</v>
      </c>
      <c r="AB37" s="59">
        <f>'Emission Inputs'!AB41</f>
        <v>1.5233903999999998E-3</v>
      </c>
      <c r="AC37" s="59">
        <f>'Emission Inputs'!AC41</f>
        <v>1.5098831999999999E-3</v>
      </c>
      <c r="AD37" s="59">
        <f>'Emission Inputs'!AD41</f>
        <v>1.5002165000000001E-3</v>
      </c>
      <c r="AE37" s="59">
        <f>'Emission Inputs'!AE41</f>
        <v>1.4937149E-3</v>
      </c>
      <c r="AF37" s="59">
        <f>'Emission Inputs'!AF41</f>
        <v>1.4890781000000001E-3</v>
      </c>
      <c r="AG37" s="59">
        <f>'Emission Inputs'!AG41</f>
        <v>1.4857415999999998E-3</v>
      </c>
      <c r="AH37" s="59">
        <f>'Emission Inputs'!AH41</f>
        <v>1.4833829E-3</v>
      </c>
      <c r="AI37" s="59">
        <f>'Emission Inputs'!AI41</f>
        <v>1.4816189E-3</v>
      </c>
      <c r="AJ37" s="59">
        <f>'Emission Inputs'!AJ41</f>
        <v>1.4802681000000001E-3</v>
      </c>
      <c r="AK37" s="59">
        <f>'Emission Inputs'!AK41</f>
        <v>1.4794618000000001E-3</v>
      </c>
      <c r="AL37" s="59">
        <f>'Emission Inputs'!AL41</f>
        <v>1.4788368000000001E-3</v>
      </c>
      <c r="AM37" s="59">
        <f>'Emission Inputs'!AM41</f>
        <v>1.4783126000000001E-3</v>
      </c>
      <c r="AN37" s="59">
        <f>'Emission Inputs'!AN41</f>
        <v>1.4783126000000001E-3</v>
      </c>
      <c r="AO37" s="59">
        <f>'Emission Inputs'!AO41</f>
        <v>1.4783126000000001E-3</v>
      </c>
      <c r="AP37" s="59">
        <f>'Emission Inputs'!AP41</f>
        <v>1.4783126000000001E-3</v>
      </c>
      <c r="AQ37" s="59">
        <f>'Emission Inputs'!AQ41</f>
        <v>1.4783126000000001E-3</v>
      </c>
      <c r="AR37" s="59">
        <f>'Emission Inputs'!AR41</f>
        <v>1.4783126000000001E-3</v>
      </c>
      <c r="AS37" s="59">
        <f>'Emission Inputs'!AS41</f>
        <v>1.4783126000000001E-3</v>
      </c>
      <c r="AT37" s="59">
        <f>'Emission Inputs'!AT41</f>
        <v>1.4783126000000001E-3</v>
      </c>
      <c r="AU37" s="59">
        <f>'Emission Inputs'!AU41</f>
        <v>1.4783126000000001E-3</v>
      </c>
      <c r="AV37" s="59">
        <f>'Emission Inputs'!AV41</f>
        <v>1.4783126000000001E-3</v>
      </c>
      <c r="AW37" s="59">
        <f>'Emission Inputs'!AW41</f>
        <v>1.4783126000000001E-3</v>
      </c>
      <c r="AX37" s="59">
        <f>'Emission Inputs'!AX41</f>
        <v>1.4783126000000001E-3</v>
      </c>
      <c r="AY37" s="59">
        <f>'Emission Inputs'!AY41</f>
        <v>1.4783126000000001E-3</v>
      </c>
      <c r="AZ37" s="59">
        <f>'Emission Inputs'!AZ41</f>
        <v>1.4783126000000001E-3</v>
      </c>
    </row>
    <row r="38" spans="1:52" s="4" customFormat="1" ht="15" customHeight="1" x14ac:dyDescent="0.25">
      <c r="A38" s="7"/>
      <c r="B38" s="32"/>
      <c r="C38" s="31"/>
      <c r="D38" s="31"/>
      <c r="E38" s="281" t="str">
        <f>'Emission Inputs'!E42</f>
        <v>PM10 emissions</v>
      </c>
      <c r="F38" s="281" t="str">
        <f>'Emission Inputs'!F42</f>
        <v>EPA MOVES 2014B</v>
      </c>
      <c r="G38" s="281" t="str">
        <f>'Emission Inputs'!G42</f>
        <v>g / VMT</v>
      </c>
      <c r="H38" s="191"/>
      <c r="I38" s="59">
        <f>'Emission Inputs'!I42</f>
        <v>3.2826630999999999E-3</v>
      </c>
      <c r="J38" s="59">
        <f>'Emission Inputs'!J42</f>
        <v>3.142522E-3</v>
      </c>
      <c r="K38" s="59">
        <f>'Emission Inputs'!K42</f>
        <v>3.0382745999999999E-3</v>
      </c>
      <c r="L38" s="59">
        <f>'Emission Inputs'!L42</f>
        <v>2.9309861E-3</v>
      </c>
      <c r="M38" s="59">
        <f>'Emission Inputs'!M42</f>
        <v>2.8206892000000004E-3</v>
      </c>
      <c r="N38" s="59">
        <f>'Emission Inputs'!N42</f>
        <v>2.7060023E-3</v>
      </c>
      <c r="O38" s="59">
        <f>'Emission Inputs'!O42</f>
        <v>2.5962152999999999E-3</v>
      </c>
      <c r="P38" s="59">
        <f>'Emission Inputs'!P42</f>
        <v>2.4896451999999996E-3</v>
      </c>
      <c r="Q38" s="59">
        <f>'Emission Inputs'!Q42</f>
        <v>2.3877042000000001E-3</v>
      </c>
      <c r="R38" s="59">
        <f>'Emission Inputs'!R42</f>
        <v>2.2865796000000002E-3</v>
      </c>
      <c r="S38" s="59">
        <f>'Emission Inputs'!S42</f>
        <v>2.1930865000000001E-3</v>
      </c>
      <c r="T38" s="59">
        <f>'Emission Inputs'!T42</f>
        <v>2.1075364999999999E-3</v>
      </c>
      <c r="U38" s="59">
        <f>'Emission Inputs'!U42</f>
        <v>2.0229552E-3</v>
      </c>
      <c r="V38" s="59">
        <f>'Emission Inputs'!V42</f>
        <v>1.9532117000000001E-3</v>
      </c>
      <c r="W38" s="59">
        <f>'Emission Inputs'!W42</f>
        <v>1.8938808E-3</v>
      </c>
      <c r="X38" s="59">
        <f>'Emission Inputs'!X42</f>
        <v>1.8447509000000001E-3</v>
      </c>
      <c r="Y38" s="59">
        <f>'Emission Inputs'!Y42</f>
        <v>1.8042091E-3</v>
      </c>
      <c r="Z38" s="59">
        <f>'Emission Inputs'!Z42</f>
        <v>1.7677598999999999E-3</v>
      </c>
      <c r="AA38" s="59">
        <f>'Emission Inputs'!AA42</f>
        <v>1.7411789E-3</v>
      </c>
      <c r="AB38" s="59">
        <f>'Emission Inputs'!AB42</f>
        <v>1.7212506999999999E-3</v>
      </c>
      <c r="AC38" s="59">
        <f>'Emission Inputs'!AC42</f>
        <v>1.7059896E-3</v>
      </c>
      <c r="AD38" s="59">
        <f>'Emission Inputs'!AD42</f>
        <v>1.6950629000000001E-3</v>
      </c>
      <c r="AE38" s="59">
        <f>'Emission Inputs'!AE42</f>
        <v>1.6877245999999998E-3</v>
      </c>
      <c r="AF38" s="59">
        <f>'Emission Inputs'!AF42</f>
        <v>1.6824730000000001E-3</v>
      </c>
      <c r="AG38" s="59">
        <f>'Emission Inputs'!AG42</f>
        <v>1.6787131000000001E-3</v>
      </c>
      <c r="AH38" s="59">
        <f>'Emission Inputs'!AH42</f>
        <v>1.6760418999999999E-3</v>
      </c>
      <c r="AI38" s="59">
        <f>'Emission Inputs'!AI42</f>
        <v>1.6740461E-3</v>
      </c>
      <c r="AJ38" s="59">
        <f>'Emission Inputs'!AJ42</f>
        <v>1.6725239999999999E-3</v>
      </c>
      <c r="AK38" s="59">
        <f>'Emission Inputs'!AK42</f>
        <v>1.6716168E-3</v>
      </c>
      <c r="AL38" s="59">
        <f>'Emission Inputs'!AL42</f>
        <v>1.6709112E-3</v>
      </c>
      <c r="AM38" s="59">
        <f>'Emission Inputs'!AM42</f>
        <v>1.6703064E-3</v>
      </c>
      <c r="AN38" s="59">
        <f>'Emission Inputs'!AN42</f>
        <v>1.6703064E-3</v>
      </c>
      <c r="AO38" s="59">
        <f>'Emission Inputs'!AO42</f>
        <v>1.6703064E-3</v>
      </c>
      <c r="AP38" s="59">
        <f>'Emission Inputs'!AP42</f>
        <v>1.6703064E-3</v>
      </c>
      <c r="AQ38" s="59">
        <f>'Emission Inputs'!AQ42</f>
        <v>1.6703064E-3</v>
      </c>
      <c r="AR38" s="59">
        <f>'Emission Inputs'!AR42</f>
        <v>1.6703064E-3</v>
      </c>
      <c r="AS38" s="59">
        <f>'Emission Inputs'!AS42</f>
        <v>1.6703064E-3</v>
      </c>
      <c r="AT38" s="59">
        <f>'Emission Inputs'!AT42</f>
        <v>1.6703064E-3</v>
      </c>
      <c r="AU38" s="59">
        <f>'Emission Inputs'!AU42</f>
        <v>1.6703064E-3</v>
      </c>
      <c r="AV38" s="59">
        <f>'Emission Inputs'!AV42</f>
        <v>1.6703064E-3</v>
      </c>
      <c r="AW38" s="59">
        <f>'Emission Inputs'!AW42</f>
        <v>1.6703064E-3</v>
      </c>
      <c r="AX38" s="59">
        <f>'Emission Inputs'!AX42</f>
        <v>1.6703064E-3</v>
      </c>
      <c r="AY38" s="59">
        <f>'Emission Inputs'!AY42</f>
        <v>1.6703064E-3</v>
      </c>
      <c r="AZ38" s="59">
        <f>'Emission Inputs'!AZ42</f>
        <v>1.6703064E-3</v>
      </c>
    </row>
    <row r="39" spans="1:52" s="4" customFormat="1" ht="15" customHeight="1" x14ac:dyDescent="0.25">
      <c r="A39" s="7"/>
      <c r="B39" s="32"/>
      <c r="C39" s="31"/>
      <c r="D39" s="31"/>
      <c r="E39" s="281" t="str">
        <f>'Emission Inputs'!E43</f>
        <v>SOX emissions</v>
      </c>
      <c r="F39" s="281" t="str">
        <f>'Emission Inputs'!F43</f>
        <v>EPA MOVES 2014B</v>
      </c>
      <c r="G39" s="281" t="str">
        <f>'Emission Inputs'!G43</f>
        <v>g / VMT</v>
      </c>
      <c r="H39" s="191"/>
      <c r="I39" s="59">
        <f>'Emission Inputs'!I43</f>
        <v>1.9187200000000001E-3</v>
      </c>
      <c r="J39" s="59">
        <f>'Emission Inputs'!J43</f>
        <v>1.8596699999999999E-3</v>
      </c>
      <c r="K39" s="59">
        <f>'Emission Inputs'!K43</f>
        <v>1.7993E-3</v>
      </c>
      <c r="L39" s="59">
        <f>'Emission Inputs'!L43</f>
        <v>1.7372500000000001E-3</v>
      </c>
      <c r="M39" s="59">
        <f>'Emission Inputs'!M43</f>
        <v>1.6745900000000001E-3</v>
      </c>
      <c r="N39" s="59">
        <f>'Emission Inputs'!N43</f>
        <v>1.6109E-3</v>
      </c>
      <c r="O39" s="59">
        <f>'Emission Inputs'!O43</f>
        <v>1.5521599999999999E-3</v>
      </c>
      <c r="P39" s="59">
        <f>'Emission Inputs'!P43</f>
        <v>1.49803E-3</v>
      </c>
      <c r="Q39" s="59">
        <f>'Emission Inputs'!Q43</f>
        <v>1.44911E-3</v>
      </c>
      <c r="R39" s="59">
        <f>'Emission Inputs'!R43</f>
        <v>1.4054E-3</v>
      </c>
      <c r="S39" s="59">
        <f>'Emission Inputs'!S43</f>
        <v>1.36691E-3</v>
      </c>
      <c r="T39" s="59">
        <f>'Emission Inputs'!T43</f>
        <v>1.33311E-3</v>
      </c>
      <c r="U39" s="59">
        <f>'Emission Inputs'!U43</f>
        <v>1.30444E-3</v>
      </c>
      <c r="V39" s="59">
        <f>'Emission Inputs'!V43</f>
        <v>1.2800699999999999E-3</v>
      </c>
      <c r="W39" s="59">
        <f>'Emission Inputs'!W43</f>
        <v>1.2593400000000001E-3</v>
      </c>
      <c r="X39" s="59">
        <f>'Emission Inputs'!X43</f>
        <v>1.24212E-3</v>
      </c>
      <c r="Y39" s="59">
        <f>'Emission Inputs'!Y43</f>
        <v>1.2280800000000001E-3</v>
      </c>
      <c r="Z39" s="59">
        <f>'Emission Inputs'!Z43</f>
        <v>1.21693E-3</v>
      </c>
      <c r="AA39" s="59">
        <f>'Emission Inputs'!AA43</f>
        <v>1.20841E-3</v>
      </c>
      <c r="AB39" s="59">
        <f>'Emission Inputs'!AB43</f>
        <v>1.2022300000000001E-3</v>
      </c>
      <c r="AC39" s="59">
        <f>'Emission Inputs'!AC43</f>
        <v>1.1977999999999999E-3</v>
      </c>
      <c r="AD39" s="59">
        <f>'Emission Inputs'!AD43</f>
        <v>1.1944E-3</v>
      </c>
      <c r="AE39" s="59">
        <f>'Emission Inputs'!AE43</f>
        <v>1.19195E-3</v>
      </c>
      <c r="AF39" s="59">
        <f>'Emission Inputs'!AF43</f>
        <v>1.1901800000000001E-3</v>
      </c>
      <c r="AG39" s="59">
        <f>'Emission Inputs'!AG43</f>
        <v>1.1888999999999999E-3</v>
      </c>
      <c r="AH39" s="59">
        <f>'Emission Inputs'!AH43</f>
        <v>1.1879600000000001E-3</v>
      </c>
      <c r="AI39" s="59">
        <f>'Emission Inputs'!AI43</f>
        <v>1.1872600000000001E-3</v>
      </c>
      <c r="AJ39" s="59">
        <f>'Emission Inputs'!AJ43</f>
        <v>1.1867399999999999E-3</v>
      </c>
      <c r="AK39" s="59">
        <f>'Emission Inputs'!AK43</f>
        <v>1.1863500000000001E-3</v>
      </c>
      <c r="AL39" s="59">
        <f>'Emission Inputs'!AL43</f>
        <v>1.18603E-3</v>
      </c>
      <c r="AM39" s="59">
        <f>'Emission Inputs'!AM43</f>
        <v>1.18578E-3</v>
      </c>
      <c r="AN39" s="59">
        <f>'Emission Inputs'!AN43</f>
        <v>1.18578E-3</v>
      </c>
      <c r="AO39" s="59">
        <f>'Emission Inputs'!AO43</f>
        <v>1.18578E-3</v>
      </c>
      <c r="AP39" s="59">
        <f>'Emission Inputs'!AP43</f>
        <v>1.18578E-3</v>
      </c>
      <c r="AQ39" s="59">
        <f>'Emission Inputs'!AQ43</f>
        <v>1.18578E-3</v>
      </c>
      <c r="AR39" s="59">
        <f>'Emission Inputs'!AR43</f>
        <v>1.18578E-3</v>
      </c>
      <c r="AS39" s="59">
        <f>'Emission Inputs'!AS43</f>
        <v>1.18578E-3</v>
      </c>
      <c r="AT39" s="59">
        <f>'Emission Inputs'!AT43</f>
        <v>1.18578E-3</v>
      </c>
      <c r="AU39" s="59">
        <f>'Emission Inputs'!AU43</f>
        <v>1.18578E-3</v>
      </c>
      <c r="AV39" s="59">
        <f>'Emission Inputs'!AV43</f>
        <v>1.18578E-3</v>
      </c>
      <c r="AW39" s="59">
        <f>'Emission Inputs'!AW43</f>
        <v>1.18578E-3</v>
      </c>
      <c r="AX39" s="59">
        <f>'Emission Inputs'!AX43</f>
        <v>1.18578E-3</v>
      </c>
      <c r="AY39" s="59">
        <f>'Emission Inputs'!AY43</f>
        <v>1.18578E-3</v>
      </c>
      <c r="AZ39" s="59">
        <f>'Emission Inputs'!AZ43</f>
        <v>1.18578E-3</v>
      </c>
    </row>
    <row r="40" spans="1:52" s="4" customFormat="1" ht="15" customHeight="1" x14ac:dyDescent="0.25">
      <c r="A40" s="7"/>
      <c r="B40" s="32"/>
      <c r="C40" s="31"/>
      <c r="D40" s="31"/>
      <c r="E40" s="281" t="str">
        <f>'Emission Inputs'!E44</f>
        <v>VOC emissions</v>
      </c>
      <c r="F40" s="281" t="str">
        <f>'Emission Inputs'!F44</f>
        <v>EPA MOVES 2014B</v>
      </c>
      <c r="G40" s="281" t="str">
        <f>'Emission Inputs'!G44</f>
        <v>g / VMT</v>
      </c>
      <c r="H40" s="191"/>
      <c r="I40" s="59">
        <f>'Emission Inputs'!I44</f>
        <v>1.3523762E-2</v>
      </c>
      <c r="J40" s="59">
        <f>'Emission Inputs'!J44</f>
        <v>1.1334478E-2</v>
      </c>
      <c r="K40" s="59">
        <f>'Emission Inputs'!K44</f>
        <v>9.6968920000000004E-3</v>
      </c>
      <c r="L40" s="59">
        <f>'Emission Inputs'!L44</f>
        <v>8.4100960000000006E-3</v>
      </c>
      <c r="M40" s="59">
        <f>'Emission Inputs'!M44</f>
        <v>7.4110693999999994E-3</v>
      </c>
      <c r="N40" s="59">
        <f>'Emission Inputs'!N44</f>
        <v>6.6037486000000006E-3</v>
      </c>
      <c r="O40" s="59">
        <f>'Emission Inputs'!O44</f>
        <v>5.9454920000000001E-3</v>
      </c>
      <c r="P40" s="59">
        <f>'Emission Inputs'!P44</f>
        <v>5.4519663000000005E-3</v>
      </c>
      <c r="Q40" s="59">
        <f>'Emission Inputs'!Q44</f>
        <v>5.0180584999999995E-3</v>
      </c>
      <c r="R40" s="59">
        <f>'Emission Inputs'!R44</f>
        <v>4.6256320000000002E-3</v>
      </c>
      <c r="S40" s="59">
        <f>'Emission Inputs'!S44</f>
        <v>4.2748079000000001E-3</v>
      </c>
      <c r="T40" s="59">
        <f>'Emission Inputs'!T44</f>
        <v>3.9504607000000001E-3</v>
      </c>
      <c r="U40" s="59">
        <f>'Emission Inputs'!U44</f>
        <v>3.6924213000000001E-3</v>
      </c>
      <c r="V40" s="59">
        <f>'Emission Inputs'!V44</f>
        <v>3.4560571000000003E-3</v>
      </c>
      <c r="W40" s="59">
        <f>'Emission Inputs'!W44</f>
        <v>3.2425339E-3</v>
      </c>
      <c r="X40" s="59">
        <f>'Emission Inputs'!X44</f>
        <v>3.0529766E-3</v>
      </c>
      <c r="Y40" s="59">
        <f>'Emission Inputs'!Y44</f>
        <v>2.8955011E-3</v>
      </c>
      <c r="Z40" s="59">
        <f>'Emission Inputs'!Z44</f>
        <v>2.7667154E-3</v>
      </c>
      <c r="AA40" s="59">
        <f>'Emission Inputs'!AA44</f>
        <v>2.6646118000000002E-3</v>
      </c>
      <c r="AB40" s="59">
        <f>'Emission Inputs'!AB44</f>
        <v>2.5841362E-3</v>
      </c>
      <c r="AC40" s="59">
        <f>'Emission Inputs'!AC44</f>
        <v>2.5202846E-3</v>
      </c>
      <c r="AD40" s="59">
        <f>'Emission Inputs'!AD44</f>
        <v>2.4779194E-3</v>
      </c>
      <c r="AE40" s="59">
        <f>'Emission Inputs'!AE44</f>
        <v>2.4480755000000002E-3</v>
      </c>
      <c r="AF40" s="59">
        <f>'Emission Inputs'!AF44</f>
        <v>2.4266804000000002E-3</v>
      </c>
      <c r="AG40" s="59">
        <f>'Emission Inputs'!AG44</f>
        <v>2.4115357E-3</v>
      </c>
      <c r="AH40" s="59">
        <f>'Emission Inputs'!AH44</f>
        <v>2.4008888000000002E-3</v>
      </c>
      <c r="AI40" s="59">
        <f>'Emission Inputs'!AI44</f>
        <v>2.3933216000000001E-3</v>
      </c>
      <c r="AJ40" s="59">
        <f>'Emission Inputs'!AJ44</f>
        <v>2.3879829000000002E-3</v>
      </c>
      <c r="AK40" s="59">
        <f>'Emission Inputs'!AK44</f>
        <v>2.3844677000000002E-3</v>
      </c>
      <c r="AL40" s="59">
        <f>'Emission Inputs'!AL44</f>
        <v>2.3821377000000001E-3</v>
      </c>
      <c r="AM40" s="59">
        <f>'Emission Inputs'!AM44</f>
        <v>2.3804358E-3</v>
      </c>
      <c r="AN40" s="59">
        <f>'Emission Inputs'!AN44</f>
        <v>2.3804358E-3</v>
      </c>
      <c r="AO40" s="59">
        <f>'Emission Inputs'!AO44</f>
        <v>2.3804358E-3</v>
      </c>
      <c r="AP40" s="59">
        <f>'Emission Inputs'!AP44</f>
        <v>2.3804358E-3</v>
      </c>
      <c r="AQ40" s="59">
        <f>'Emission Inputs'!AQ44</f>
        <v>2.3804358E-3</v>
      </c>
      <c r="AR40" s="59">
        <f>'Emission Inputs'!AR44</f>
        <v>2.3804358E-3</v>
      </c>
      <c r="AS40" s="59">
        <f>'Emission Inputs'!AS44</f>
        <v>2.3804358E-3</v>
      </c>
      <c r="AT40" s="59">
        <f>'Emission Inputs'!AT44</f>
        <v>2.3804358E-3</v>
      </c>
      <c r="AU40" s="59">
        <f>'Emission Inputs'!AU44</f>
        <v>2.3804358E-3</v>
      </c>
      <c r="AV40" s="59">
        <f>'Emission Inputs'!AV44</f>
        <v>2.3804358E-3</v>
      </c>
      <c r="AW40" s="59">
        <f>'Emission Inputs'!AW44</f>
        <v>2.3804358E-3</v>
      </c>
      <c r="AX40" s="59">
        <f>'Emission Inputs'!AX44</f>
        <v>2.3804358E-3</v>
      </c>
      <c r="AY40" s="59">
        <f>'Emission Inputs'!AY44</f>
        <v>2.3804358E-3</v>
      </c>
      <c r="AZ40" s="59">
        <f>'Emission Inputs'!AZ44</f>
        <v>2.3804358E-3</v>
      </c>
    </row>
    <row r="41" spans="1:52" s="4" customFormat="1" ht="15" customHeight="1" x14ac:dyDescent="0.25">
      <c r="A41" s="7"/>
      <c r="B41" s="32"/>
      <c r="C41" s="31"/>
      <c r="D41" s="31"/>
      <c r="E41" s="281" t="str">
        <f>'Emission Inputs'!E45</f>
        <v>CO2 emissions</v>
      </c>
      <c r="F41" s="281" t="str">
        <f>'Emission Inputs'!F45</f>
        <v>EPA MOVES 2014B</v>
      </c>
      <c r="G41" s="281" t="str">
        <f>'Emission Inputs'!G45</f>
        <v>g / VMT</v>
      </c>
      <c r="H41" s="191"/>
      <c r="I41" s="59">
        <f>'Emission Inputs'!I45</f>
        <v>288.14</v>
      </c>
      <c r="J41" s="59">
        <f>'Emission Inputs'!J45</f>
        <v>279.17599999999999</v>
      </c>
      <c r="K41" s="59">
        <f>'Emission Inputs'!K45</f>
        <v>269.971</v>
      </c>
      <c r="L41" s="59">
        <f>'Emission Inputs'!L45</f>
        <v>260.60199999999998</v>
      </c>
      <c r="M41" s="59">
        <f>'Emission Inputs'!M45</f>
        <v>251.15199999999999</v>
      </c>
      <c r="N41" s="59">
        <f>'Emission Inputs'!N45</f>
        <v>241.54400000000001</v>
      </c>
      <c r="O41" s="59">
        <f>'Emission Inputs'!O45</f>
        <v>232.685</v>
      </c>
      <c r="P41" s="59">
        <f>'Emission Inputs'!P45</f>
        <v>224.51900000000001</v>
      </c>
      <c r="Q41" s="59">
        <f>'Emission Inputs'!Q45</f>
        <v>217.14699999999999</v>
      </c>
      <c r="R41" s="59">
        <f>'Emission Inputs'!R45</f>
        <v>210.571</v>
      </c>
      <c r="S41" s="59">
        <f>'Emission Inputs'!S45</f>
        <v>204.78</v>
      </c>
      <c r="T41" s="59">
        <f>'Emission Inputs'!T45</f>
        <v>199.76400000000001</v>
      </c>
      <c r="U41" s="59">
        <f>'Emission Inputs'!U45</f>
        <v>195.45400000000001</v>
      </c>
      <c r="V41" s="59">
        <f>'Emission Inputs'!V45</f>
        <v>191.791</v>
      </c>
      <c r="W41" s="59">
        <f>'Emission Inputs'!W45</f>
        <v>188.67400000000001</v>
      </c>
      <c r="X41" s="59">
        <f>'Emission Inputs'!X45</f>
        <v>186.08600000000001</v>
      </c>
      <c r="Y41" s="59">
        <f>'Emission Inputs'!Y45</f>
        <v>183.98</v>
      </c>
      <c r="Z41" s="59">
        <f>'Emission Inputs'!Z45</f>
        <v>182.30500000000001</v>
      </c>
      <c r="AA41" s="59">
        <f>'Emission Inputs'!AA45</f>
        <v>181.018</v>
      </c>
      <c r="AB41" s="59">
        <f>'Emission Inputs'!AB45</f>
        <v>180.054</v>
      </c>
      <c r="AC41" s="59">
        <f>'Emission Inputs'!AC45</f>
        <v>179.34800000000001</v>
      </c>
      <c r="AD41" s="59">
        <f>'Emission Inputs'!AD45</f>
        <v>178.85499999999999</v>
      </c>
      <c r="AE41" s="59">
        <f>'Emission Inputs'!AE45</f>
        <v>178.506</v>
      </c>
      <c r="AF41" s="59">
        <f>'Emission Inputs'!AF45</f>
        <v>178.25899999999999</v>
      </c>
      <c r="AG41" s="59">
        <f>'Emission Inputs'!AG45</f>
        <v>178.08600000000001</v>
      </c>
      <c r="AH41" s="59">
        <f>'Emission Inputs'!AH45</f>
        <v>177.96600000000001</v>
      </c>
      <c r="AI41" s="59">
        <f>'Emission Inputs'!AI45</f>
        <v>177.88300000000001</v>
      </c>
      <c r="AJ41" s="59">
        <f>'Emission Inputs'!AJ45</f>
        <v>177.82599999999999</v>
      </c>
      <c r="AK41" s="59">
        <f>'Emission Inputs'!AK45</f>
        <v>177.78800000000001</v>
      </c>
      <c r="AL41" s="59">
        <f>'Emission Inputs'!AL45</f>
        <v>177.76300000000001</v>
      </c>
      <c r="AM41" s="59">
        <f>'Emission Inputs'!AM45</f>
        <v>177.74600000000001</v>
      </c>
      <c r="AN41" s="59">
        <f>'Emission Inputs'!AN45</f>
        <v>177.74600000000001</v>
      </c>
      <c r="AO41" s="59">
        <f>'Emission Inputs'!AO45</f>
        <v>177.74600000000001</v>
      </c>
      <c r="AP41" s="59">
        <f>'Emission Inputs'!AP45</f>
        <v>177.74600000000001</v>
      </c>
      <c r="AQ41" s="59">
        <f>'Emission Inputs'!AQ45</f>
        <v>177.74600000000001</v>
      </c>
      <c r="AR41" s="59">
        <f>'Emission Inputs'!AR45</f>
        <v>177.74600000000001</v>
      </c>
      <c r="AS41" s="59">
        <f>'Emission Inputs'!AS45</f>
        <v>177.74600000000001</v>
      </c>
      <c r="AT41" s="59">
        <f>'Emission Inputs'!AT45</f>
        <v>177.74600000000001</v>
      </c>
      <c r="AU41" s="59">
        <f>'Emission Inputs'!AU45</f>
        <v>177.74600000000001</v>
      </c>
      <c r="AV41" s="59">
        <f>'Emission Inputs'!AV45</f>
        <v>177.74600000000001</v>
      </c>
      <c r="AW41" s="59">
        <f>'Emission Inputs'!AW45</f>
        <v>177.74600000000001</v>
      </c>
      <c r="AX41" s="59">
        <f>'Emission Inputs'!AX45</f>
        <v>177.74600000000001</v>
      </c>
      <c r="AY41" s="59">
        <f>'Emission Inputs'!AY45</f>
        <v>177.74600000000001</v>
      </c>
      <c r="AZ41" s="59">
        <f>'Emission Inputs'!AZ45</f>
        <v>177.74600000000001</v>
      </c>
    </row>
    <row r="42" spans="1:52" s="4" customFormat="1" ht="15" customHeight="1" x14ac:dyDescent="0.25">
      <c r="A42" s="7"/>
      <c r="B42" s="32"/>
      <c r="C42" s="31"/>
      <c r="D42" s="31"/>
      <c r="E42" s="281"/>
      <c r="F42" s="281"/>
      <c r="G42" s="281"/>
      <c r="H42" s="191"/>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row>
    <row r="43" spans="1:52" s="4" customFormat="1" ht="15" customHeight="1" x14ac:dyDescent="0.25">
      <c r="A43" s="7"/>
      <c r="B43" s="32"/>
      <c r="C43" s="31"/>
      <c r="D43" s="29" t="str">
        <f>'Emission Inputs'!D47</f>
        <v>@ 55 MPH</v>
      </c>
      <c r="E43" s="281"/>
      <c r="F43" s="281"/>
      <c r="G43" s="281"/>
      <c r="H43" s="191"/>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row>
    <row r="44" spans="1:52" s="4" customFormat="1" ht="15" customHeight="1" x14ac:dyDescent="0.25">
      <c r="A44" s="7"/>
      <c r="B44" s="32"/>
      <c r="C44" s="31"/>
      <c r="D44" s="31"/>
      <c r="E44" s="280"/>
      <c r="F44" s="457"/>
      <c r="G44" s="280"/>
      <c r="H44" s="191"/>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8"/>
      <c r="AZ44" s="58"/>
    </row>
    <row r="45" spans="1:52" s="4" customFormat="1" ht="15" customHeight="1" x14ac:dyDescent="0.25">
      <c r="A45" s="7"/>
      <c r="B45" s="32"/>
      <c r="C45" s="31"/>
      <c r="D45" s="31"/>
      <c r="E45" s="281" t="str">
        <f>'Emission Inputs'!E50</f>
        <v>NOX emissions</v>
      </c>
      <c r="F45" s="281" t="str">
        <f>'Emission Inputs'!F50</f>
        <v>EPA MOVES 2014B</v>
      </c>
      <c r="G45" s="281" t="str">
        <f>'Emission Inputs'!G50</f>
        <v>g / VMT</v>
      </c>
      <c r="H45" s="191"/>
      <c r="I45" s="59">
        <f>'Emission Inputs'!I50</f>
        <v>0.11920786056</v>
      </c>
      <c r="J45" s="59">
        <f>'Emission Inputs'!J50</f>
        <v>0.10094810663000001</v>
      </c>
      <c r="K45" s="59">
        <f>'Emission Inputs'!K50</f>
        <v>8.6683412620000011E-2</v>
      </c>
      <c r="L45" s="59">
        <f>'Emission Inputs'!L50</f>
        <v>7.5256041199999998E-2</v>
      </c>
      <c r="M45" s="59">
        <f>'Emission Inputs'!M50</f>
        <v>6.6213369529999996E-2</v>
      </c>
      <c r="N45" s="59">
        <f>'Emission Inputs'!N50</f>
        <v>5.8761865310000001E-2</v>
      </c>
      <c r="O45" s="59">
        <f>'Emission Inputs'!O50</f>
        <v>5.2713218119999995E-2</v>
      </c>
      <c r="P45" s="59">
        <f>'Emission Inputs'!P50</f>
        <v>4.8448444080000007E-2</v>
      </c>
      <c r="Q45" s="59">
        <f>'Emission Inputs'!Q50</f>
        <v>4.47986961E-2</v>
      </c>
      <c r="R45" s="59">
        <f>'Emission Inputs'!R50</f>
        <v>4.1583165599999999E-2</v>
      </c>
      <c r="S45" s="59">
        <f>'Emission Inputs'!S50</f>
        <v>3.8752651299999996E-2</v>
      </c>
      <c r="T45" s="59">
        <f>'Emission Inputs'!T50</f>
        <v>3.6167546639999999E-2</v>
      </c>
      <c r="U45" s="59">
        <f>'Emission Inputs'!U50</f>
        <v>3.4113964500000003E-2</v>
      </c>
      <c r="V45" s="59">
        <f>'Emission Inputs'!V50</f>
        <v>3.2266290600000004E-2</v>
      </c>
      <c r="W45" s="59">
        <f>'Emission Inputs'!W50</f>
        <v>3.062222484E-2</v>
      </c>
      <c r="X45" s="59">
        <f>'Emission Inputs'!X50</f>
        <v>2.921156842E-2</v>
      </c>
      <c r="Y45" s="59">
        <f>'Emission Inputs'!Y50</f>
        <v>2.8039421529999997E-2</v>
      </c>
      <c r="Z45" s="59">
        <f>'Emission Inputs'!Z50</f>
        <v>2.7079683140000001E-2</v>
      </c>
      <c r="AA45" s="59">
        <f>'Emission Inputs'!AA50</f>
        <v>2.6324952960000002E-2</v>
      </c>
      <c r="AB45" s="59">
        <f>'Emission Inputs'!AB50</f>
        <v>2.5740029560000002E-2</v>
      </c>
      <c r="AC45" s="59">
        <f>'Emission Inputs'!AC50</f>
        <v>2.5288011480000001E-2</v>
      </c>
      <c r="AD45" s="59">
        <f>'Emission Inputs'!AD50</f>
        <v>2.4971498822000001E-2</v>
      </c>
      <c r="AE45" s="59">
        <f>'Emission Inputs'!AE50</f>
        <v>2.4746789831E-2</v>
      </c>
      <c r="AF45" s="59">
        <f>'Emission Inputs'!AF50</f>
        <v>2.4585283372999998E-2</v>
      </c>
      <c r="AG45" s="59">
        <f>'Emission Inputs'!AG50</f>
        <v>2.4469578745000001E-2</v>
      </c>
      <c r="AH45" s="59">
        <f>'Emission Inputs'!AH50</f>
        <v>2.4387175446000001E-2</v>
      </c>
      <c r="AI45" s="59">
        <f>'Emission Inputs'!AI50</f>
        <v>2.4327473057999999E-2</v>
      </c>
      <c r="AJ45" s="59">
        <f>'Emission Inputs'!AJ50</f>
        <v>2.4284171329000001E-2</v>
      </c>
      <c r="AK45" s="59">
        <f>'Emission Inputs'!AK50</f>
        <v>2.4253070084E-2</v>
      </c>
      <c r="AL45" s="59">
        <f>'Emission Inputs'!AL50</f>
        <v>2.4230569184E-2</v>
      </c>
      <c r="AM45" s="59">
        <f>'Emission Inputs'!AM50</f>
        <v>2.4213568505000001E-2</v>
      </c>
      <c r="AN45" s="59">
        <f>'Emission Inputs'!AN50</f>
        <v>2.4213568505000001E-2</v>
      </c>
      <c r="AO45" s="59">
        <f>'Emission Inputs'!AO50</f>
        <v>2.4213568505000001E-2</v>
      </c>
      <c r="AP45" s="59">
        <f>'Emission Inputs'!AP50</f>
        <v>2.4213568505000001E-2</v>
      </c>
      <c r="AQ45" s="59">
        <f>'Emission Inputs'!AQ50</f>
        <v>2.4213568505000001E-2</v>
      </c>
      <c r="AR45" s="59">
        <f>'Emission Inputs'!AR50</f>
        <v>2.4213568505000001E-2</v>
      </c>
      <c r="AS45" s="59">
        <f>'Emission Inputs'!AS50</f>
        <v>2.4213568505000001E-2</v>
      </c>
      <c r="AT45" s="59">
        <f>'Emission Inputs'!AT50</f>
        <v>2.4213568505000001E-2</v>
      </c>
      <c r="AU45" s="59">
        <f>'Emission Inputs'!AU50</f>
        <v>2.4213568505000001E-2</v>
      </c>
      <c r="AV45" s="59">
        <f>'Emission Inputs'!AV50</f>
        <v>2.4213568505000001E-2</v>
      </c>
      <c r="AW45" s="59">
        <f>'Emission Inputs'!AW50</f>
        <v>2.4213568505000001E-2</v>
      </c>
      <c r="AX45" s="59">
        <f>'Emission Inputs'!AX50</f>
        <v>2.4213568505000001E-2</v>
      </c>
      <c r="AY45" s="59">
        <f>'Emission Inputs'!AY50</f>
        <v>2.4213568505000001E-2</v>
      </c>
      <c r="AZ45" s="59">
        <f>'Emission Inputs'!AZ50</f>
        <v>2.4213568505000001E-2</v>
      </c>
    </row>
    <row r="46" spans="1:52" s="4" customFormat="1" ht="15" customHeight="1" x14ac:dyDescent="0.25">
      <c r="A46" s="7"/>
      <c r="B46" s="32"/>
      <c r="C46" s="31"/>
      <c r="D46" s="31"/>
      <c r="E46" s="281" t="str">
        <f>'Emission Inputs'!E51</f>
        <v>PM2.5 emissions</v>
      </c>
      <c r="F46" s="281" t="str">
        <f>'Emission Inputs'!F51</f>
        <v>EPA MOVES 2014B</v>
      </c>
      <c r="G46" s="281" t="str">
        <f>'Emission Inputs'!G51</f>
        <v>g / VMT</v>
      </c>
      <c r="H46" s="191"/>
      <c r="I46" s="59">
        <f>'Emission Inputs'!I51</f>
        <v>3.0226081E-3</v>
      </c>
      <c r="J46" s="59">
        <f>'Emission Inputs'!J51</f>
        <v>2.8859837000000002E-3</v>
      </c>
      <c r="K46" s="59">
        <f>'Emission Inputs'!K51</f>
        <v>2.7897810999999999E-3</v>
      </c>
      <c r="L46" s="59">
        <f>'Emission Inputs'!L51</f>
        <v>2.6904461E-3</v>
      </c>
      <c r="M46" s="59">
        <f>'Emission Inputs'!M51</f>
        <v>2.5909352E-3</v>
      </c>
      <c r="N46" s="59">
        <f>'Emission Inputs'!N51</f>
        <v>2.4855322E-3</v>
      </c>
      <c r="O46" s="59">
        <f>'Emission Inputs'!O51</f>
        <v>2.3856135000000001E-3</v>
      </c>
      <c r="P46" s="59">
        <f>'Emission Inputs'!P51</f>
        <v>2.2885592E-3</v>
      </c>
      <c r="Q46" s="59">
        <f>'Emission Inputs'!Q51</f>
        <v>2.1953173000000001E-3</v>
      </c>
      <c r="R46" s="59">
        <f>'Emission Inputs'!R51</f>
        <v>2.1024784000000002E-3</v>
      </c>
      <c r="S46" s="59">
        <f>'Emission Inputs'!S51</f>
        <v>2.0169989999999998E-3</v>
      </c>
      <c r="T46" s="59">
        <f>'Emission Inputs'!T51</f>
        <v>1.9382831999999999E-3</v>
      </c>
      <c r="U46" s="59">
        <f>'Emission Inputs'!U51</f>
        <v>1.8604856999999999E-3</v>
      </c>
      <c r="V46" s="59">
        <f>'Emission Inputs'!V51</f>
        <v>1.796508E-3</v>
      </c>
      <c r="W46" s="59">
        <f>'Emission Inputs'!W51</f>
        <v>1.7421466E-3</v>
      </c>
      <c r="X46" s="59">
        <f>'Emission Inputs'!X51</f>
        <v>1.6969578999999999E-3</v>
      </c>
      <c r="Y46" s="59">
        <f>'Emission Inputs'!Y51</f>
        <v>1.6596720000000001E-3</v>
      </c>
      <c r="Z46" s="59">
        <f>'Emission Inputs'!Z51</f>
        <v>1.6261359E-3</v>
      </c>
      <c r="AA46" s="59">
        <f>'Emission Inputs'!AA51</f>
        <v>1.6016918E-3</v>
      </c>
      <c r="AB46" s="59">
        <f>'Emission Inputs'!AB51</f>
        <v>1.5833563000000001E-3</v>
      </c>
      <c r="AC46" s="59">
        <f>'Emission Inputs'!AC51</f>
        <v>1.5693148999999999E-3</v>
      </c>
      <c r="AD46" s="59">
        <f>'Emission Inputs'!AD51</f>
        <v>1.5592651E-3</v>
      </c>
      <c r="AE46" s="59">
        <f>'Emission Inputs'!AE51</f>
        <v>1.5525116000000001E-3</v>
      </c>
      <c r="AF46" s="59">
        <f>'Emission Inputs'!AF51</f>
        <v>1.5476932E-3</v>
      </c>
      <c r="AG46" s="59">
        <f>'Emission Inputs'!AG51</f>
        <v>1.5442257E-3</v>
      </c>
      <c r="AH46" s="59">
        <f>'Emission Inputs'!AH51</f>
        <v>1.5417763E-3</v>
      </c>
      <c r="AI46" s="59">
        <f>'Emission Inputs'!AI51</f>
        <v>1.5399417E-3</v>
      </c>
      <c r="AJ46" s="59">
        <f>'Emission Inputs'!AJ51</f>
        <v>1.5385306E-3</v>
      </c>
      <c r="AK46" s="59">
        <f>'Emission Inputs'!AK51</f>
        <v>1.537694E-3</v>
      </c>
      <c r="AL46" s="59">
        <f>'Emission Inputs'!AL51</f>
        <v>1.5370487999999999E-3</v>
      </c>
      <c r="AM46" s="59">
        <f>'Emission Inputs'!AM51</f>
        <v>1.5364943999999999E-3</v>
      </c>
      <c r="AN46" s="59">
        <f>'Emission Inputs'!AN51</f>
        <v>1.5364943999999999E-3</v>
      </c>
      <c r="AO46" s="59">
        <f>'Emission Inputs'!AO51</f>
        <v>1.5364943999999999E-3</v>
      </c>
      <c r="AP46" s="59">
        <f>'Emission Inputs'!AP51</f>
        <v>1.5364943999999999E-3</v>
      </c>
      <c r="AQ46" s="59">
        <f>'Emission Inputs'!AQ51</f>
        <v>1.5364943999999999E-3</v>
      </c>
      <c r="AR46" s="59">
        <f>'Emission Inputs'!AR51</f>
        <v>1.5364943999999999E-3</v>
      </c>
      <c r="AS46" s="59">
        <f>'Emission Inputs'!AS51</f>
        <v>1.5364943999999999E-3</v>
      </c>
      <c r="AT46" s="59">
        <f>'Emission Inputs'!AT51</f>
        <v>1.5364943999999999E-3</v>
      </c>
      <c r="AU46" s="59">
        <f>'Emission Inputs'!AU51</f>
        <v>1.5364943999999999E-3</v>
      </c>
      <c r="AV46" s="59">
        <f>'Emission Inputs'!AV51</f>
        <v>1.5364943999999999E-3</v>
      </c>
      <c r="AW46" s="59">
        <f>'Emission Inputs'!AW51</f>
        <v>1.5364943999999999E-3</v>
      </c>
      <c r="AX46" s="59">
        <f>'Emission Inputs'!AX51</f>
        <v>1.5364943999999999E-3</v>
      </c>
      <c r="AY46" s="59">
        <f>'Emission Inputs'!AY51</f>
        <v>1.5364943999999999E-3</v>
      </c>
      <c r="AZ46" s="59">
        <f>'Emission Inputs'!AZ51</f>
        <v>1.5364943999999999E-3</v>
      </c>
    </row>
    <row r="47" spans="1:52" s="4" customFormat="1" ht="15" customHeight="1" x14ac:dyDescent="0.25">
      <c r="A47" s="7"/>
      <c r="B47" s="32"/>
      <c r="C47" s="31"/>
      <c r="D47" s="31"/>
      <c r="E47" s="281" t="str">
        <f>'Emission Inputs'!E52</f>
        <v>PM10 emissions</v>
      </c>
      <c r="F47" s="281" t="str">
        <f>'Emission Inputs'!F52</f>
        <v>EPA MOVES 2014B</v>
      </c>
      <c r="G47" s="281" t="str">
        <f>'Emission Inputs'!G52</f>
        <v>g / VMT</v>
      </c>
      <c r="H47" s="191"/>
      <c r="I47" s="59">
        <f>'Emission Inputs'!I52</f>
        <v>3.4157679000000004E-3</v>
      </c>
      <c r="J47" s="59">
        <f>'Emission Inputs'!J52</f>
        <v>3.2612791999999998E-3</v>
      </c>
      <c r="K47" s="59">
        <f>'Emission Inputs'!K52</f>
        <v>3.1525042000000001E-3</v>
      </c>
      <c r="L47" s="59">
        <f>'Emission Inputs'!L52</f>
        <v>3.0401847999999999E-3</v>
      </c>
      <c r="M47" s="59">
        <f>'Emission Inputs'!M52</f>
        <v>2.9276797000000001E-3</v>
      </c>
      <c r="N47" s="59">
        <f>'Emission Inputs'!N52</f>
        <v>2.8085269999999999E-3</v>
      </c>
      <c r="O47" s="59">
        <f>'Emission Inputs'!O52</f>
        <v>2.6955744000000002E-3</v>
      </c>
      <c r="P47" s="59">
        <f>'Emission Inputs'!P52</f>
        <v>2.5858894000000002E-3</v>
      </c>
      <c r="Q47" s="59">
        <f>'Emission Inputs'!Q52</f>
        <v>2.4805110999999999E-3</v>
      </c>
      <c r="R47" s="59">
        <f>'Emission Inputs'!R52</f>
        <v>2.3755961999999999E-3</v>
      </c>
      <c r="S47" s="59">
        <f>'Emission Inputs'!S52</f>
        <v>2.2789985000000001E-3</v>
      </c>
      <c r="T47" s="59">
        <f>'Emission Inputs'!T52</f>
        <v>2.1900512999999998E-3</v>
      </c>
      <c r="U47" s="59">
        <f>'Emission Inputs'!U52</f>
        <v>2.1021336000000002E-3</v>
      </c>
      <c r="V47" s="59">
        <f>'Emission Inputs'!V52</f>
        <v>2.0298399000000002E-3</v>
      </c>
      <c r="W47" s="59">
        <f>'Emission Inputs'!W52</f>
        <v>1.9684224000000002E-3</v>
      </c>
      <c r="X47" s="59">
        <f>'Emission Inputs'!X52</f>
        <v>1.9173672E-3</v>
      </c>
      <c r="Y47" s="59">
        <f>'Emission Inputs'!Y52</f>
        <v>1.8752228E-3</v>
      </c>
      <c r="Z47" s="59">
        <f>'Emission Inputs'!Z52</f>
        <v>1.8373421000000001E-3</v>
      </c>
      <c r="AA47" s="59">
        <f>'Emission Inputs'!AA52</f>
        <v>1.8097128000000001E-3</v>
      </c>
      <c r="AB47" s="59">
        <f>'Emission Inputs'!AB52</f>
        <v>1.7889983999999999E-3</v>
      </c>
      <c r="AC47" s="59">
        <f>'Emission Inputs'!AC52</f>
        <v>1.7731424999999999E-3</v>
      </c>
      <c r="AD47" s="59">
        <f>'Emission Inputs'!AD52</f>
        <v>1.7617824000000001E-3</v>
      </c>
      <c r="AE47" s="59">
        <f>'Emission Inputs'!AE52</f>
        <v>1.7541518999999999E-3</v>
      </c>
      <c r="AF47" s="59">
        <f>'Emission Inputs'!AF52</f>
        <v>1.7486985999999999E-3</v>
      </c>
      <c r="AG47" s="59">
        <f>'Emission Inputs'!AG52</f>
        <v>1.7447875E-3</v>
      </c>
      <c r="AH47" s="59">
        <f>'Emission Inputs'!AH52</f>
        <v>1.7420155000000001E-3</v>
      </c>
      <c r="AI47" s="59">
        <f>'Emission Inputs'!AI52</f>
        <v>1.7399391000000001E-3</v>
      </c>
      <c r="AJ47" s="59">
        <f>'Emission Inputs'!AJ52</f>
        <v>1.7383564999999999E-3</v>
      </c>
      <c r="AK47" s="59">
        <f>'Emission Inputs'!AK52</f>
        <v>1.7374089999999999E-3</v>
      </c>
      <c r="AL47" s="59">
        <f>'Emission Inputs'!AL52</f>
        <v>1.7366832E-3</v>
      </c>
      <c r="AM47" s="59">
        <f>'Emission Inputs'!AM52</f>
        <v>1.7360582E-3</v>
      </c>
      <c r="AN47" s="59">
        <f>'Emission Inputs'!AN52</f>
        <v>1.7360582E-3</v>
      </c>
      <c r="AO47" s="59">
        <f>'Emission Inputs'!AO52</f>
        <v>1.7360582E-3</v>
      </c>
      <c r="AP47" s="59">
        <f>'Emission Inputs'!AP52</f>
        <v>1.7360582E-3</v>
      </c>
      <c r="AQ47" s="59">
        <f>'Emission Inputs'!AQ52</f>
        <v>1.7360582E-3</v>
      </c>
      <c r="AR47" s="59">
        <f>'Emission Inputs'!AR52</f>
        <v>1.7360582E-3</v>
      </c>
      <c r="AS47" s="59">
        <f>'Emission Inputs'!AS52</f>
        <v>1.7360582E-3</v>
      </c>
      <c r="AT47" s="59">
        <f>'Emission Inputs'!AT52</f>
        <v>1.7360582E-3</v>
      </c>
      <c r="AU47" s="59">
        <f>'Emission Inputs'!AU52</f>
        <v>1.7360582E-3</v>
      </c>
      <c r="AV47" s="59">
        <f>'Emission Inputs'!AV52</f>
        <v>1.7360582E-3</v>
      </c>
      <c r="AW47" s="59">
        <f>'Emission Inputs'!AW52</f>
        <v>1.7360582E-3</v>
      </c>
      <c r="AX47" s="59">
        <f>'Emission Inputs'!AX52</f>
        <v>1.7360582E-3</v>
      </c>
      <c r="AY47" s="59">
        <f>'Emission Inputs'!AY52</f>
        <v>1.7360582E-3</v>
      </c>
      <c r="AZ47" s="59">
        <f>'Emission Inputs'!AZ52</f>
        <v>1.7360582E-3</v>
      </c>
    </row>
    <row r="48" spans="1:52" s="4" customFormat="1" ht="15" customHeight="1" x14ac:dyDescent="0.25">
      <c r="A48" s="7"/>
      <c r="B48" s="32"/>
      <c r="C48" s="31"/>
      <c r="D48" s="31"/>
      <c r="E48" s="281" t="str">
        <f>'Emission Inputs'!E53</f>
        <v>SOX emissions</v>
      </c>
      <c r="F48" s="281" t="str">
        <f>'Emission Inputs'!F53</f>
        <v>EPA MOVES 2014B</v>
      </c>
      <c r="G48" s="281" t="str">
        <f>'Emission Inputs'!G53</f>
        <v>g / VMT</v>
      </c>
      <c r="H48" s="191"/>
      <c r="I48" s="59">
        <f>'Emission Inputs'!I53</f>
        <v>1.8424299999999999E-3</v>
      </c>
      <c r="J48" s="59">
        <f>'Emission Inputs'!J53</f>
        <v>1.7858699999999999E-3</v>
      </c>
      <c r="K48" s="59">
        <f>'Emission Inputs'!K53</f>
        <v>1.72799E-3</v>
      </c>
      <c r="L48" s="59">
        <f>'Emission Inputs'!L53</f>
        <v>1.66847E-3</v>
      </c>
      <c r="M48" s="59">
        <f>'Emission Inputs'!M53</f>
        <v>1.60834E-3</v>
      </c>
      <c r="N48" s="59">
        <f>'Emission Inputs'!N53</f>
        <v>1.54721E-3</v>
      </c>
      <c r="O48" s="59">
        <f>'Emission Inputs'!O53</f>
        <v>1.4908199999999999E-3</v>
      </c>
      <c r="P48" s="59">
        <f>'Emission Inputs'!P53</f>
        <v>1.43885E-3</v>
      </c>
      <c r="Q48" s="59">
        <f>'Emission Inputs'!Q53</f>
        <v>1.3918699999999999E-3</v>
      </c>
      <c r="R48" s="59">
        <f>'Emission Inputs'!R53</f>
        <v>1.3499E-3</v>
      </c>
      <c r="S48" s="59">
        <f>'Emission Inputs'!S53</f>
        <v>1.3129299999999999E-3</v>
      </c>
      <c r="T48" s="59">
        <f>'Emission Inputs'!T53</f>
        <v>1.2804699999999999E-3</v>
      </c>
      <c r="U48" s="59">
        <f>'Emission Inputs'!U53</f>
        <v>1.25292E-3</v>
      </c>
      <c r="V48" s="59">
        <f>'Emission Inputs'!V53</f>
        <v>1.22952E-3</v>
      </c>
      <c r="W48" s="59">
        <f>'Emission Inputs'!W53</f>
        <v>1.2095999999999999E-3</v>
      </c>
      <c r="X48" s="59">
        <f>'Emission Inputs'!X53</f>
        <v>1.1930599999999999E-3</v>
      </c>
      <c r="Y48" s="59">
        <f>'Emission Inputs'!Y53</f>
        <v>1.17958E-3</v>
      </c>
      <c r="Z48" s="59">
        <f>'Emission Inputs'!Z53</f>
        <v>1.1688600000000001E-3</v>
      </c>
      <c r="AA48" s="59">
        <f>'Emission Inputs'!AA53</f>
        <v>1.1606800000000001E-3</v>
      </c>
      <c r="AB48" s="59">
        <f>'Emission Inputs'!AB53</f>
        <v>1.1547300000000001E-3</v>
      </c>
      <c r="AC48" s="59">
        <f>'Emission Inputs'!AC53</f>
        <v>1.1504799999999999E-3</v>
      </c>
      <c r="AD48" s="59">
        <f>'Emission Inputs'!AD53</f>
        <v>1.14722E-3</v>
      </c>
      <c r="AE48" s="59">
        <f>'Emission Inputs'!AE53</f>
        <v>1.1448599999999999E-3</v>
      </c>
      <c r="AF48" s="59">
        <f>'Emission Inputs'!AF53</f>
        <v>1.1431600000000001E-3</v>
      </c>
      <c r="AG48" s="59">
        <f>'Emission Inputs'!AG53</f>
        <v>1.14193E-3</v>
      </c>
      <c r="AH48" s="59">
        <f>'Emission Inputs'!AH53</f>
        <v>1.1410299999999999E-3</v>
      </c>
      <c r="AI48" s="59">
        <f>'Emission Inputs'!AI53</f>
        <v>1.14036E-3</v>
      </c>
      <c r="AJ48" s="59">
        <f>'Emission Inputs'!AJ53</f>
        <v>1.1398599999999999E-3</v>
      </c>
      <c r="AK48" s="59">
        <f>'Emission Inputs'!AK53</f>
        <v>1.13948E-3</v>
      </c>
      <c r="AL48" s="59">
        <f>'Emission Inputs'!AL53</f>
        <v>1.1391800000000001E-3</v>
      </c>
      <c r="AM48" s="59">
        <f>'Emission Inputs'!AM53</f>
        <v>1.13894E-3</v>
      </c>
      <c r="AN48" s="59">
        <f>'Emission Inputs'!AN53</f>
        <v>1.13894E-3</v>
      </c>
      <c r="AO48" s="59">
        <f>'Emission Inputs'!AO53</f>
        <v>1.13894E-3</v>
      </c>
      <c r="AP48" s="59">
        <f>'Emission Inputs'!AP53</f>
        <v>1.13894E-3</v>
      </c>
      <c r="AQ48" s="59">
        <f>'Emission Inputs'!AQ53</f>
        <v>1.13894E-3</v>
      </c>
      <c r="AR48" s="59">
        <f>'Emission Inputs'!AR53</f>
        <v>1.13894E-3</v>
      </c>
      <c r="AS48" s="59">
        <f>'Emission Inputs'!AS53</f>
        <v>1.13894E-3</v>
      </c>
      <c r="AT48" s="59">
        <f>'Emission Inputs'!AT53</f>
        <v>1.13894E-3</v>
      </c>
      <c r="AU48" s="59">
        <f>'Emission Inputs'!AU53</f>
        <v>1.13894E-3</v>
      </c>
      <c r="AV48" s="59">
        <f>'Emission Inputs'!AV53</f>
        <v>1.13894E-3</v>
      </c>
      <c r="AW48" s="59">
        <f>'Emission Inputs'!AW53</f>
        <v>1.13894E-3</v>
      </c>
      <c r="AX48" s="59">
        <f>'Emission Inputs'!AX53</f>
        <v>1.13894E-3</v>
      </c>
      <c r="AY48" s="59">
        <f>'Emission Inputs'!AY53</f>
        <v>1.13894E-3</v>
      </c>
      <c r="AZ48" s="59">
        <f>'Emission Inputs'!AZ53</f>
        <v>1.13894E-3</v>
      </c>
    </row>
    <row r="49" spans="1:52" s="4" customFormat="1" ht="15" customHeight="1" x14ac:dyDescent="0.25">
      <c r="A49" s="7"/>
      <c r="B49" s="32"/>
      <c r="C49" s="31"/>
      <c r="D49" s="31"/>
      <c r="E49" s="281" t="str">
        <f>'Emission Inputs'!E54</f>
        <v>VOC emissions</v>
      </c>
      <c r="F49" s="281" t="str">
        <f>'Emission Inputs'!F54</f>
        <v>EPA MOVES 2014B</v>
      </c>
      <c r="G49" s="281" t="str">
        <f>'Emission Inputs'!G54</f>
        <v>g / VMT</v>
      </c>
      <c r="H49" s="191"/>
      <c r="I49" s="59">
        <f>'Emission Inputs'!I54</f>
        <v>1.4136060000000001E-2</v>
      </c>
      <c r="J49" s="59">
        <f>'Emission Inputs'!J54</f>
        <v>1.2169687E-2</v>
      </c>
      <c r="K49" s="59">
        <f>'Emission Inputs'!K54</f>
        <v>1.0708901E-2</v>
      </c>
      <c r="L49" s="59">
        <f>'Emission Inputs'!L54</f>
        <v>9.5355829999999985E-3</v>
      </c>
      <c r="M49" s="59">
        <f>'Emission Inputs'!M54</f>
        <v>8.6054200000000008E-3</v>
      </c>
      <c r="N49" s="59">
        <f>'Emission Inputs'!N54</f>
        <v>7.8207239999999994E-3</v>
      </c>
      <c r="O49" s="59">
        <f>'Emission Inputs'!O54</f>
        <v>7.1616488999999995E-3</v>
      </c>
      <c r="P49" s="59">
        <f>'Emission Inputs'!P54</f>
        <v>6.6288887000000001E-3</v>
      </c>
      <c r="Q49" s="59">
        <f>'Emission Inputs'!Q54</f>
        <v>6.1434970000000004E-3</v>
      </c>
      <c r="R49" s="59">
        <f>'Emission Inputs'!R54</f>
        <v>5.6915721000000002E-3</v>
      </c>
      <c r="S49" s="59">
        <f>'Emission Inputs'!S54</f>
        <v>5.2799005999999999E-3</v>
      </c>
      <c r="T49" s="59">
        <f>'Emission Inputs'!T54</f>
        <v>4.8984229000000002E-3</v>
      </c>
      <c r="U49" s="59">
        <f>'Emission Inputs'!U54</f>
        <v>4.5791383000000005E-3</v>
      </c>
      <c r="V49" s="59">
        <f>'Emission Inputs'!V54</f>
        <v>4.286532E-3</v>
      </c>
      <c r="W49" s="59">
        <f>'Emission Inputs'!W54</f>
        <v>4.0221755999999996E-3</v>
      </c>
      <c r="X49" s="59">
        <f>'Emission Inputs'!X54</f>
        <v>3.7875083999999999E-3</v>
      </c>
      <c r="Y49" s="59">
        <f>'Emission Inputs'!Y54</f>
        <v>3.5925406999999998E-3</v>
      </c>
      <c r="Z49" s="59">
        <f>'Emission Inputs'!Z54</f>
        <v>3.4330705E-3</v>
      </c>
      <c r="AA49" s="59">
        <f>'Emission Inputs'!AA54</f>
        <v>3.3066237999999997E-3</v>
      </c>
      <c r="AB49" s="59">
        <f>'Emission Inputs'!AB54</f>
        <v>3.2069512000000001E-3</v>
      </c>
      <c r="AC49" s="59">
        <f>'Emission Inputs'!AC54</f>
        <v>3.1278734999999999E-3</v>
      </c>
      <c r="AD49" s="59">
        <f>'Emission Inputs'!AD54</f>
        <v>3.0753984000000002E-3</v>
      </c>
      <c r="AE49" s="59">
        <f>'Emission Inputs'!AE54</f>
        <v>3.0384429E-3</v>
      </c>
      <c r="AF49" s="59">
        <f>'Emission Inputs'!AF54</f>
        <v>3.0119422000000002E-3</v>
      </c>
      <c r="AG49" s="59">
        <f>'Emission Inputs'!AG54</f>
        <v>2.9932012000000001E-3</v>
      </c>
      <c r="AH49" s="59">
        <f>'Emission Inputs'!AH54</f>
        <v>2.9800016000000001E-3</v>
      </c>
      <c r="AI49" s="59">
        <f>'Emission Inputs'!AI54</f>
        <v>2.9706412000000001E-3</v>
      </c>
      <c r="AJ49" s="59">
        <f>'Emission Inputs'!AJ54</f>
        <v>2.9640161999999999E-3</v>
      </c>
      <c r="AK49" s="59">
        <f>'Emission Inputs'!AK54</f>
        <v>2.9596701999999998E-3</v>
      </c>
      <c r="AL49" s="59">
        <f>'Emission Inputs'!AL54</f>
        <v>2.9567828999999997E-3</v>
      </c>
      <c r="AM49" s="59">
        <f>'Emission Inputs'!AM54</f>
        <v>2.9546858000000001E-3</v>
      </c>
      <c r="AN49" s="59">
        <f>'Emission Inputs'!AN54</f>
        <v>2.9546858000000001E-3</v>
      </c>
      <c r="AO49" s="59">
        <f>'Emission Inputs'!AO54</f>
        <v>2.9546858000000001E-3</v>
      </c>
      <c r="AP49" s="59">
        <f>'Emission Inputs'!AP54</f>
        <v>2.9546858000000001E-3</v>
      </c>
      <c r="AQ49" s="59">
        <f>'Emission Inputs'!AQ54</f>
        <v>2.9546858000000001E-3</v>
      </c>
      <c r="AR49" s="59">
        <f>'Emission Inputs'!AR54</f>
        <v>2.9546858000000001E-3</v>
      </c>
      <c r="AS49" s="59">
        <f>'Emission Inputs'!AS54</f>
        <v>2.9546858000000001E-3</v>
      </c>
      <c r="AT49" s="59">
        <f>'Emission Inputs'!AT54</f>
        <v>2.9546858000000001E-3</v>
      </c>
      <c r="AU49" s="59">
        <f>'Emission Inputs'!AU54</f>
        <v>2.9546858000000001E-3</v>
      </c>
      <c r="AV49" s="59">
        <f>'Emission Inputs'!AV54</f>
        <v>2.9546858000000001E-3</v>
      </c>
      <c r="AW49" s="59">
        <f>'Emission Inputs'!AW54</f>
        <v>2.9546858000000001E-3</v>
      </c>
      <c r="AX49" s="59">
        <f>'Emission Inputs'!AX54</f>
        <v>2.9546858000000001E-3</v>
      </c>
      <c r="AY49" s="59">
        <f>'Emission Inputs'!AY54</f>
        <v>2.9546858000000001E-3</v>
      </c>
      <c r="AZ49" s="59">
        <f>'Emission Inputs'!AZ54</f>
        <v>2.9546858000000001E-3</v>
      </c>
    </row>
    <row r="50" spans="1:52" s="4" customFormat="1" ht="15" customHeight="1" x14ac:dyDescent="0.25">
      <c r="A50" s="7"/>
      <c r="B50" s="32"/>
      <c r="C50" s="31"/>
      <c r="D50" s="31"/>
      <c r="E50" s="281" t="str">
        <f>'Emission Inputs'!E55</f>
        <v>CO2 emissions</v>
      </c>
      <c r="F50" s="281" t="str">
        <f>'Emission Inputs'!F55</f>
        <v>EPA MOVES 2014B</v>
      </c>
      <c r="G50" s="281" t="str">
        <f>'Emission Inputs'!G55</f>
        <v>g / VMT</v>
      </c>
      <c r="H50" s="191"/>
      <c r="I50" s="59">
        <f>'Emission Inputs'!I55</f>
        <v>276.61399999999998</v>
      </c>
      <c r="J50" s="59">
        <f>'Emission Inputs'!J55</f>
        <v>268.02999999999997</v>
      </c>
      <c r="K50" s="59">
        <f>'Emission Inputs'!K55</f>
        <v>259.20699999999999</v>
      </c>
      <c r="L50" s="59">
        <f>'Emission Inputs'!L55</f>
        <v>250.22200000000001</v>
      </c>
      <c r="M50" s="59">
        <f>'Emission Inputs'!M55</f>
        <v>241.155</v>
      </c>
      <c r="N50" s="59">
        <f>'Emission Inputs'!N55</f>
        <v>231.934</v>
      </c>
      <c r="O50" s="59">
        <f>'Emission Inputs'!O55</f>
        <v>223.428</v>
      </c>
      <c r="P50" s="59">
        <f>'Emission Inputs'!P55</f>
        <v>215.58699999999999</v>
      </c>
      <c r="Q50" s="59">
        <f>'Emission Inputs'!Q55</f>
        <v>208.50899999999999</v>
      </c>
      <c r="R50" s="59">
        <f>'Emission Inputs'!R55</f>
        <v>202.19200000000001</v>
      </c>
      <c r="S50" s="59">
        <f>'Emission Inputs'!S55</f>
        <v>196.63</v>
      </c>
      <c r="T50" s="59">
        <f>'Emission Inputs'!T55</f>
        <v>191.81200000000001</v>
      </c>
      <c r="U50" s="59">
        <f>'Emission Inputs'!U55</f>
        <v>187.672</v>
      </c>
      <c r="V50" s="59">
        <f>'Emission Inputs'!V55</f>
        <v>184.15299999999999</v>
      </c>
      <c r="W50" s="59">
        <f>'Emission Inputs'!W55</f>
        <v>181.15799999999999</v>
      </c>
      <c r="X50" s="59">
        <f>'Emission Inputs'!X55</f>
        <v>178.672</v>
      </c>
      <c r="Y50" s="59">
        <f>'Emission Inputs'!Y55</f>
        <v>176.648</v>
      </c>
      <c r="Z50" s="59">
        <f>'Emission Inputs'!Z55</f>
        <v>175.04</v>
      </c>
      <c r="AA50" s="59">
        <f>'Emission Inputs'!AA55</f>
        <v>173.80199999999999</v>
      </c>
      <c r="AB50" s="59">
        <f>'Emission Inputs'!AB55</f>
        <v>172.876</v>
      </c>
      <c r="AC50" s="59">
        <f>'Emission Inputs'!AC55</f>
        <v>172.197</v>
      </c>
      <c r="AD50" s="59">
        <f>'Emission Inputs'!AD55</f>
        <v>171.72399999999999</v>
      </c>
      <c r="AE50" s="59">
        <f>'Emission Inputs'!AE55</f>
        <v>171.38900000000001</v>
      </c>
      <c r="AF50" s="59">
        <f>'Emission Inputs'!AF55</f>
        <v>171.15199999999999</v>
      </c>
      <c r="AG50" s="59">
        <f>'Emission Inputs'!AG55</f>
        <v>170.98599999999999</v>
      </c>
      <c r="AH50" s="59">
        <f>'Emission Inputs'!AH55</f>
        <v>170.87</v>
      </c>
      <c r="AI50" s="59">
        <f>'Emission Inputs'!AI55</f>
        <v>170.79</v>
      </c>
      <c r="AJ50" s="59">
        <f>'Emission Inputs'!AJ55</f>
        <v>170.73599999999999</v>
      </c>
      <c r="AK50" s="59">
        <f>'Emission Inputs'!AK55</f>
        <v>170.69900000000001</v>
      </c>
      <c r="AL50" s="59">
        <f>'Emission Inputs'!AL55</f>
        <v>170.67500000000001</v>
      </c>
      <c r="AM50" s="59">
        <f>'Emission Inputs'!AM55</f>
        <v>170.65799999999999</v>
      </c>
      <c r="AN50" s="59">
        <f>'Emission Inputs'!AN55</f>
        <v>170.65799999999999</v>
      </c>
      <c r="AO50" s="59">
        <f>'Emission Inputs'!AO55</f>
        <v>170.65799999999999</v>
      </c>
      <c r="AP50" s="59">
        <f>'Emission Inputs'!AP55</f>
        <v>170.65799999999999</v>
      </c>
      <c r="AQ50" s="59">
        <f>'Emission Inputs'!AQ55</f>
        <v>170.65799999999999</v>
      </c>
      <c r="AR50" s="59">
        <f>'Emission Inputs'!AR55</f>
        <v>170.65799999999999</v>
      </c>
      <c r="AS50" s="59">
        <f>'Emission Inputs'!AS55</f>
        <v>170.65799999999999</v>
      </c>
      <c r="AT50" s="59">
        <f>'Emission Inputs'!AT55</f>
        <v>170.65799999999999</v>
      </c>
      <c r="AU50" s="59">
        <f>'Emission Inputs'!AU55</f>
        <v>170.65799999999999</v>
      </c>
      <c r="AV50" s="59">
        <f>'Emission Inputs'!AV55</f>
        <v>170.65799999999999</v>
      </c>
      <c r="AW50" s="59">
        <f>'Emission Inputs'!AW55</f>
        <v>170.65799999999999</v>
      </c>
      <c r="AX50" s="59">
        <f>'Emission Inputs'!AX55</f>
        <v>170.65799999999999</v>
      </c>
      <c r="AY50" s="59">
        <f>'Emission Inputs'!AY55</f>
        <v>170.65799999999999</v>
      </c>
      <c r="AZ50" s="59">
        <f>'Emission Inputs'!AZ55</f>
        <v>170.65799999999999</v>
      </c>
    </row>
    <row r="51" spans="1:52" s="4" customFormat="1" ht="15" customHeight="1" x14ac:dyDescent="0.25">
      <c r="A51" s="7"/>
      <c r="B51" s="32"/>
      <c r="C51" s="31"/>
      <c r="D51" s="31"/>
      <c r="E51" s="281"/>
      <c r="F51" s="281"/>
      <c r="G51" s="281"/>
      <c r="H51" s="191"/>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row>
    <row r="52" spans="1:52" s="4" customFormat="1" ht="15" customHeight="1" x14ac:dyDescent="0.25">
      <c r="A52" s="7"/>
      <c r="B52" s="32"/>
      <c r="C52" s="31"/>
      <c r="D52" s="29" t="str">
        <f>'Emission Inputs'!D57</f>
        <v>@ 65 MPH</v>
      </c>
      <c r="E52" s="281"/>
      <c r="F52" s="281"/>
      <c r="G52" s="281"/>
      <c r="H52" s="191"/>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row>
    <row r="53" spans="1:52" s="4" customFormat="1" ht="15" customHeight="1" x14ac:dyDescent="0.25">
      <c r="A53" s="7"/>
      <c r="B53" s="32"/>
      <c r="C53" s="31"/>
      <c r="D53" s="31"/>
      <c r="E53" s="280"/>
      <c r="F53" s="457"/>
      <c r="G53" s="280"/>
      <c r="H53" s="191"/>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row>
    <row r="54" spans="1:52" s="4" customFormat="1" ht="15" customHeight="1" x14ac:dyDescent="0.25">
      <c r="A54" s="7"/>
      <c r="B54" s="32"/>
      <c r="C54" s="31"/>
      <c r="D54" s="31"/>
      <c r="E54" s="281" t="str">
        <f>'Emission Inputs'!E60</f>
        <v>NOX emissions</v>
      </c>
      <c r="F54" s="281" t="str">
        <f>'Emission Inputs'!F60</f>
        <v>EPA MOVES 2014B</v>
      </c>
      <c r="G54" s="281" t="str">
        <f>'Emission Inputs'!G60</f>
        <v>g / VMT</v>
      </c>
      <c r="H54" s="191"/>
      <c r="I54" s="59">
        <f>'Emission Inputs'!I60</f>
        <v>0.11920786056</v>
      </c>
      <c r="J54" s="59">
        <f>'Emission Inputs'!J60</f>
        <v>0.10094810663000001</v>
      </c>
      <c r="K54" s="59">
        <f>'Emission Inputs'!K60</f>
        <v>8.6683412620000011E-2</v>
      </c>
      <c r="L54" s="59">
        <f>'Emission Inputs'!L60</f>
        <v>7.5256041199999998E-2</v>
      </c>
      <c r="M54" s="59">
        <f>'Emission Inputs'!M60</f>
        <v>6.6213369529999996E-2</v>
      </c>
      <c r="N54" s="59">
        <f>'Emission Inputs'!N60</f>
        <v>5.8761865310000001E-2</v>
      </c>
      <c r="O54" s="59">
        <f>'Emission Inputs'!O60</f>
        <v>5.2713218119999995E-2</v>
      </c>
      <c r="P54" s="59">
        <f>'Emission Inputs'!P60</f>
        <v>4.8448444080000007E-2</v>
      </c>
      <c r="Q54" s="59">
        <f>'Emission Inputs'!Q60</f>
        <v>4.47986961E-2</v>
      </c>
      <c r="R54" s="59">
        <f>'Emission Inputs'!R60</f>
        <v>4.1583165599999999E-2</v>
      </c>
      <c r="S54" s="59">
        <f>'Emission Inputs'!S60</f>
        <v>3.8752651299999996E-2</v>
      </c>
      <c r="T54" s="59">
        <f>'Emission Inputs'!T60</f>
        <v>3.6167546639999999E-2</v>
      </c>
      <c r="U54" s="59">
        <f>'Emission Inputs'!U60</f>
        <v>3.4113964500000003E-2</v>
      </c>
      <c r="V54" s="59">
        <f>'Emission Inputs'!V60</f>
        <v>3.2266290600000004E-2</v>
      </c>
      <c r="W54" s="59">
        <f>'Emission Inputs'!W60</f>
        <v>3.062222484E-2</v>
      </c>
      <c r="X54" s="59">
        <f>'Emission Inputs'!X60</f>
        <v>2.921156842E-2</v>
      </c>
      <c r="Y54" s="59">
        <f>'Emission Inputs'!Y60</f>
        <v>2.8039421529999997E-2</v>
      </c>
      <c r="Z54" s="59">
        <f>'Emission Inputs'!Z60</f>
        <v>2.7079683140000001E-2</v>
      </c>
      <c r="AA54" s="59">
        <f>'Emission Inputs'!AA60</f>
        <v>2.6324952960000002E-2</v>
      </c>
      <c r="AB54" s="59">
        <f>'Emission Inputs'!AB60</f>
        <v>2.5740029560000002E-2</v>
      </c>
      <c r="AC54" s="59">
        <f>'Emission Inputs'!AC60</f>
        <v>2.5288011480000001E-2</v>
      </c>
      <c r="AD54" s="59">
        <f>'Emission Inputs'!AD60</f>
        <v>2.4971498822000001E-2</v>
      </c>
      <c r="AE54" s="59">
        <f>'Emission Inputs'!AE60</f>
        <v>2.4746789831E-2</v>
      </c>
      <c r="AF54" s="59">
        <f>'Emission Inputs'!AF60</f>
        <v>2.4585283372999998E-2</v>
      </c>
      <c r="AG54" s="59">
        <f>'Emission Inputs'!AG60</f>
        <v>2.4469578745000001E-2</v>
      </c>
      <c r="AH54" s="59">
        <f>'Emission Inputs'!AH60</f>
        <v>2.4387175446000001E-2</v>
      </c>
      <c r="AI54" s="59">
        <f>'Emission Inputs'!AI60</f>
        <v>2.4327473057999999E-2</v>
      </c>
      <c r="AJ54" s="59">
        <f>'Emission Inputs'!AJ60</f>
        <v>2.4284171329000001E-2</v>
      </c>
      <c r="AK54" s="59">
        <f>'Emission Inputs'!AK60</f>
        <v>2.4253070084E-2</v>
      </c>
      <c r="AL54" s="59">
        <f>'Emission Inputs'!AL60</f>
        <v>2.4230569184E-2</v>
      </c>
      <c r="AM54" s="59">
        <f>'Emission Inputs'!AM60</f>
        <v>2.4213568505000001E-2</v>
      </c>
      <c r="AN54" s="59">
        <f>'Emission Inputs'!AN60</f>
        <v>2.4213568505000001E-2</v>
      </c>
      <c r="AO54" s="59">
        <f>'Emission Inputs'!AO60</f>
        <v>2.4213568505000001E-2</v>
      </c>
      <c r="AP54" s="59">
        <f>'Emission Inputs'!AP60</f>
        <v>2.4213568505000001E-2</v>
      </c>
      <c r="AQ54" s="59">
        <f>'Emission Inputs'!AQ60</f>
        <v>2.4213568505000001E-2</v>
      </c>
      <c r="AR54" s="59">
        <f>'Emission Inputs'!AR60</f>
        <v>2.4213568505000001E-2</v>
      </c>
      <c r="AS54" s="59">
        <f>'Emission Inputs'!AS60</f>
        <v>2.4213568505000001E-2</v>
      </c>
      <c r="AT54" s="59">
        <f>'Emission Inputs'!AT60</f>
        <v>2.4213568505000001E-2</v>
      </c>
      <c r="AU54" s="59">
        <f>'Emission Inputs'!AU60</f>
        <v>2.4213568505000001E-2</v>
      </c>
      <c r="AV54" s="59">
        <f>'Emission Inputs'!AV60</f>
        <v>2.4213568505000001E-2</v>
      </c>
      <c r="AW54" s="59">
        <f>'Emission Inputs'!AW60</f>
        <v>2.4213568505000001E-2</v>
      </c>
      <c r="AX54" s="59">
        <f>'Emission Inputs'!AX60</f>
        <v>2.4213568505000001E-2</v>
      </c>
      <c r="AY54" s="59">
        <f>'Emission Inputs'!AY60</f>
        <v>2.4213568505000001E-2</v>
      </c>
      <c r="AZ54" s="59">
        <f>'Emission Inputs'!AZ60</f>
        <v>2.4213568505000001E-2</v>
      </c>
    </row>
    <row r="55" spans="1:52" s="4" customFormat="1" ht="15" customHeight="1" x14ac:dyDescent="0.25">
      <c r="A55" s="7"/>
      <c r="B55" s="32"/>
      <c r="C55" s="31"/>
      <c r="D55" s="31"/>
      <c r="E55" s="281" t="str">
        <f>'Emission Inputs'!E61</f>
        <v>PM2.5 emissions</v>
      </c>
      <c r="F55" s="281" t="str">
        <f>'Emission Inputs'!F61</f>
        <v>EPA MOVES 2014B</v>
      </c>
      <c r="G55" s="281" t="str">
        <f>'Emission Inputs'!G61</f>
        <v>g / VMT</v>
      </c>
      <c r="H55" s="191"/>
      <c r="I55" s="59">
        <f>'Emission Inputs'!I61</f>
        <v>3.0226081E-3</v>
      </c>
      <c r="J55" s="59">
        <f>'Emission Inputs'!J61</f>
        <v>2.8859837000000002E-3</v>
      </c>
      <c r="K55" s="59">
        <f>'Emission Inputs'!K61</f>
        <v>2.7897810999999999E-3</v>
      </c>
      <c r="L55" s="59">
        <f>'Emission Inputs'!L61</f>
        <v>2.6904461E-3</v>
      </c>
      <c r="M55" s="59">
        <f>'Emission Inputs'!M61</f>
        <v>2.5909352E-3</v>
      </c>
      <c r="N55" s="59">
        <f>'Emission Inputs'!N61</f>
        <v>2.4855322E-3</v>
      </c>
      <c r="O55" s="59">
        <f>'Emission Inputs'!O61</f>
        <v>2.3856135000000001E-3</v>
      </c>
      <c r="P55" s="59">
        <f>'Emission Inputs'!P61</f>
        <v>2.2885592E-3</v>
      </c>
      <c r="Q55" s="59">
        <f>'Emission Inputs'!Q61</f>
        <v>2.1953173000000001E-3</v>
      </c>
      <c r="R55" s="59">
        <f>'Emission Inputs'!R61</f>
        <v>2.1024784000000002E-3</v>
      </c>
      <c r="S55" s="59">
        <f>'Emission Inputs'!S61</f>
        <v>2.0169989999999998E-3</v>
      </c>
      <c r="T55" s="59">
        <f>'Emission Inputs'!T61</f>
        <v>1.9382831999999999E-3</v>
      </c>
      <c r="U55" s="59">
        <f>'Emission Inputs'!U61</f>
        <v>1.8604856999999999E-3</v>
      </c>
      <c r="V55" s="59">
        <f>'Emission Inputs'!V61</f>
        <v>1.796508E-3</v>
      </c>
      <c r="W55" s="59">
        <f>'Emission Inputs'!W61</f>
        <v>1.7421466E-3</v>
      </c>
      <c r="X55" s="59">
        <f>'Emission Inputs'!X61</f>
        <v>1.6969578999999999E-3</v>
      </c>
      <c r="Y55" s="59">
        <f>'Emission Inputs'!Y61</f>
        <v>1.6596720000000001E-3</v>
      </c>
      <c r="Z55" s="59">
        <f>'Emission Inputs'!Z61</f>
        <v>1.6261359E-3</v>
      </c>
      <c r="AA55" s="59">
        <f>'Emission Inputs'!AA61</f>
        <v>1.6016918E-3</v>
      </c>
      <c r="AB55" s="59">
        <f>'Emission Inputs'!AB61</f>
        <v>1.5833563000000001E-3</v>
      </c>
      <c r="AC55" s="59">
        <f>'Emission Inputs'!AC61</f>
        <v>1.5693148999999999E-3</v>
      </c>
      <c r="AD55" s="59">
        <f>'Emission Inputs'!AD61</f>
        <v>1.5592651E-3</v>
      </c>
      <c r="AE55" s="59">
        <f>'Emission Inputs'!AE61</f>
        <v>1.5525116000000001E-3</v>
      </c>
      <c r="AF55" s="59">
        <f>'Emission Inputs'!AF61</f>
        <v>1.5476932E-3</v>
      </c>
      <c r="AG55" s="59">
        <f>'Emission Inputs'!AG61</f>
        <v>1.5442257E-3</v>
      </c>
      <c r="AH55" s="59">
        <f>'Emission Inputs'!AH61</f>
        <v>1.5417763E-3</v>
      </c>
      <c r="AI55" s="59">
        <f>'Emission Inputs'!AI61</f>
        <v>1.5399417E-3</v>
      </c>
      <c r="AJ55" s="59">
        <f>'Emission Inputs'!AJ61</f>
        <v>1.5385306E-3</v>
      </c>
      <c r="AK55" s="59">
        <f>'Emission Inputs'!AK61</f>
        <v>1.537694E-3</v>
      </c>
      <c r="AL55" s="59">
        <f>'Emission Inputs'!AL61</f>
        <v>1.5370487999999999E-3</v>
      </c>
      <c r="AM55" s="59">
        <f>'Emission Inputs'!AM61</f>
        <v>1.5364943999999999E-3</v>
      </c>
      <c r="AN55" s="59">
        <f>'Emission Inputs'!AN61</f>
        <v>1.5364943999999999E-3</v>
      </c>
      <c r="AO55" s="59">
        <f>'Emission Inputs'!AO61</f>
        <v>1.5364943999999999E-3</v>
      </c>
      <c r="AP55" s="59">
        <f>'Emission Inputs'!AP61</f>
        <v>1.5364943999999999E-3</v>
      </c>
      <c r="AQ55" s="59">
        <f>'Emission Inputs'!AQ61</f>
        <v>1.5364943999999999E-3</v>
      </c>
      <c r="AR55" s="59">
        <f>'Emission Inputs'!AR61</f>
        <v>1.5364943999999999E-3</v>
      </c>
      <c r="AS55" s="59">
        <f>'Emission Inputs'!AS61</f>
        <v>1.5364943999999999E-3</v>
      </c>
      <c r="AT55" s="59">
        <f>'Emission Inputs'!AT61</f>
        <v>1.5364943999999999E-3</v>
      </c>
      <c r="AU55" s="59">
        <f>'Emission Inputs'!AU61</f>
        <v>1.5364943999999999E-3</v>
      </c>
      <c r="AV55" s="59">
        <f>'Emission Inputs'!AV61</f>
        <v>1.5364943999999999E-3</v>
      </c>
      <c r="AW55" s="59">
        <f>'Emission Inputs'!AW61</f>
        <v>1.5364943999999999E-3</v>
      </c>
      <c r="AX55" s="59">
        <f>'Emission Inputs'!AX61</f>
        <v>1.5364943999999999E-3</v>
      </c>
      <c r="AY55" s="59">
        <f>'Emission Inputs'!AY61</f>
        <v>1.5364943999999999E-3</v>
      </c>
      <c r="AZ55" s="59">
        <f>'Emission Inputs'!AZ61</f>
        <v>1.5364943999999999E-3</v>
      </c>
    </row>
    <row r="56" spans="1:52" s="4" customFormat="1" ht="15" customHeight="1" x14ac:dyDescent="0.25">
      <c r="A56" s="7"/>
      <c r="B56" s="32"/>
      <c r="C56" s="31"/>
      <c r="D56" s="31"/>
      <c r="E56" s="281" t="str">
        <f>'Emission Inputs'!E62</f>
        <v>PM10 emissions</v>
      </c>
      <c r="F56" s="281" t="str">
        <f>'Emission Inputs'!F62</f>
        <v>EPA MOVES 2014B</v>
      </c>
      <c r="G56" s="281" t="str">
        <f>'Emission Inputs'!G62</f>
        <v>g / VMT</v>
      </c>
      <c r="H56" s="191"/>
      <c r="I56" s="59">
        <f>'Emission Inputs'!I62</f>
        <v>3.4157679000000004E-3</v>
      </c>
      <c r="J56" s="59">
        <f>'Emission Inputs'!J62</f>
        <v>3.2612791999999998E-3</v>
      </c>
      <c r="K56" s="59">
        <f>'Emission Inputs'!K62</f>
        <v>3.1525042000000001E-3</v>
      </c>
      <c r="L56" s="59">
        <f>'Emission Inputs'!L62</f>
        <v>3.0401847999999999E-3</v>
      </c>
      <c r="M56" s="59">
        <f>'Emission Inputs'!M62</f>
        <v>2.9276797000000001E-3</v>
      </c>
      <c r="N56" s="59">
        <f>'Emission Inputs'!N62</f>
        <v>2.8085269999999999E-3</v>
      </c>
      <c r="O56" s="59">
        <f>'Emission Inputs'!O62</f>
        <v>2.6955744000000002E-3</v>
      </c>
      <c r="P56" s="59">
        <f>'Emission Inputs'!P62</f>
        <v>2.5858894000000002E-3</v>
      </c>
      <c r="Q56" s="59">
        <f>'Emission Inputs'!Q62</f>
        <v>2.4805110999999999E-3</v>
      </c>
      <c r="R56" s="59">
        <f>'Emission Inputs'!R62</f>
        <v>2.3755961999999999E-3</v>
      </c>
      <c r="S56" s="59">
        <f>'Emission Inputs'!S62</f>
        <v>2.2789985000000001E-3</v>
      </c>
      <c r="T56" s="59">
        <f>'Emission Inputs'!T62</f>
        <v>2.1900512999999998E-3</v>
      </c>
      <c r="U56" s="59">
        <f>'Emission Inputs'!U62</f>
        <v>2.1021336000000002E-3</v>
      </c>
      <c r="V56" s="59">
        <f>'Emission Inputs'!V62</f>
        <v>2.0298399000000002E-3</v>
      </c>
      <c r="W56" s="59">
        <f>'Emission Inputs'!W62</f>
        <v>1.9684224000000002E-3</v>
      </c>
      <c r="X56" s="59">
        <f>'Emission Inputs'!X62</f>
        <v>1.9173672E-3</v>
      </c>
      <c r="Y56" s="59">
        <f>'Emission Inputs'!Y62</f>
        <v>1.8752228E-3</v>
      </c>
      <c r="Z56" s="59">
        <f>'Emission Inputs'!Z62</f>
        <v>1.8373421000000001E-3</v>
      </c>
      <c r="AA56" s="59">
        <f>'Emission Inputs'!AA62</f>
        <v>1.8097128000000001E-3</v>
      </c>
      <c r="AB56" s="59">
        <f>'Emission Inputs'!AB62</f>
        <v>1.7889983999999999E-3</v>
      </c>
      <c r="AC56" s="59">
        <f>'Emission Inputs'!AC62</f>
        <v>1.7731424999999999E-3</v>
      </c>
      <c r="AD56" s="59">
        <f>'Emission Inputs'!AD62</f>
        <v>1.7617824000000001E-3</v>
      </c>
      <c r="AE56" s="59">
        <f>'Emission Inputs'!AE62</f>
        <v>1.7541518999999999E-3</v>
      </c>
      <c r="AF56" s="59">
        <f>'Emission Inputs'!AF62</f>
        <v>1.7486985999999999E-3</v>
      </c>
      <c r="AG56" s="59">
        <f>'Emission Inputs'!AG62</f>
        <v>1.7447875E-3</v>
      </c>
      <c r="AH56" s="59">
        <f>'Emission Inputs'!AH62</f>
        <v>1.7420155000000001E-3</v>
      </c>
      <c r="AI56" s="59">
        <f>'Emission Inputs'!AI62</f>
        <v>1.7399391000000001E-3</v>
      </c>
      <c r="AJ56" s="59">
        <f>'Emission Inputs'!AJ62</f>
        <v>1.7383564999999999E-3</v>
      </c>
      <c r="AK56" s="59">
        <f>'Emission Inputs'!AK62</f>
        <v>1.7374089999999999E-3</v>
      </c>
      <c r="AL56" s="59">
        <f>'Emission Inputs'!AL62</f>
        <v>1.7366832E-3</v>
      </c>
      <c r="AM56" s="59">
        <f>'Emission Inputs'!AM62</f>
        <v>1.7360582E-3</v>
      </c>
      <c r="AN56" s="59">
        <f>'Emission Inputs'!AN62</f>
        <v>1.7360582E-3</v>
      </c>
      <c r="AO56" s="59">
        <f>'Emission Inputs'!AO62</f>
        <v>1.7360582E-3</v>
      </c>
      <c r="AP56" s="59">
        <f>'Emission Inputs'!AP62</f>
        <v>1.7360582E-3</v>
      </c>
      <c r="AQ56" s="59">
        <f>'Emission Inputs'!AQ62</f>
        <v>1.7360582E-3</v>
      </c>
      <c r="AR56" s="59">
        <f>'Emission Inputs'!AR62</f>
        <v>1.7360582E-3</v>
      </c>
      <c r="AS56" s="59">
        <f>'Emission Inputs'!AS62</f>
        <v>1.7360582E-3</v>
      </c>
      <c r="AT56" s="59">
        <f>'Emission Inputs'!AT62</f>
        <v>1.7360582E-3</v>
      </c>
      <c r="AU56" s="59">
        <f>'Emission Inputs'!AU62</f>
        <v>1.7360582E-3</v>
      </c>
      <c r="AV56" s="59">
        <f>'Emission Inputs'!AV62</f>
        <v>1.7360582E-3</v>
      </c>
      <c r="AW56" s="59">
        <f>'Emission Inputs'!AW62</f>
        <v>1.7360582E-3</v>
      </c>
      <c r="AX56" s="59">
        <f>'Emission Inputs'!AX62</f>
        <v>1.7360582E-3</v>
      </c>
      <c r="AY56" s="59">
        <f>'Emission Inputs'!AY62</f>
        <v>1.7360582E-3</v>
      </c>
      <c r="AZ56" s="59">
        <f>'Emission Inputs'!AZ62</f>
        <v>1.7360582E-3</v>
      </c>
    </row>
    <row r="57" spans="1:52" s="4" customFormat="1" ht="15" customHeight="1" x14ac:dyDescent="0.25">
      <c r="A57" s="7"/>
      <c r="B57" s="32"/>
      <c r="C57" s="31"/>
      <c r="D57" s="31"/>
      <c r="E57" s="281" t="str">
        <f>'Emission Inputs'!E63</f>
        <v>SOX emissions</v>
      </c>
      <c r="F57" s="281" t="str">
        <f>'Emission Inputs'!F63</f>
        <v>EPA MOVES 2014B</v>
      </c>
      <c r="G57" s="281" t="str">
        <f>'Emission Inputs'!G63</f>
        <v>g / VMT</v>
      </c>
      <c r="H57" s="191"/>
      <c r="I57" s="59">
        <f>'Emission Inputs'!I63</f>
        <v>1.8424299999999999E-3</v>
      </c>
      <c r="J57" s="59">
        <f>'Emission Inputs'!J63</f>
        <v>1.7858699999999999E-3</v>
      </c>
      <c r="K57" s="59">
        <f>'Emission Inputs'!K63</f>
        <v>1.72799E-3</v>
      </c>
      <c r="L57" s="59">
        <f>'Emission Inputs'!L63</f>
        <v>1.66847E-3</v>
      </c>
      <c r="M57" s="59">
        <f>'Emission Inputs'!M63</f>
        <v>1.60834E-3</v>
      </c>
      <c r="N57" s="59">
        <f>'Emission Inputs'!N63</f>
        <v>1.54721E-3</v>
      </c>
      <c r="O57" s="59">
        <f>'Emission Inputs'!O63</f>
        <v>1.4908199999999999E-3</v>
      </c>
      <c r="P57" s="59">
        <f>'Emission Inputs'!P63</f>
        <v>1.43885E-3</v>
      </c>
      <c r="Q57" s="59">
        <f>'Emission Inputs'!Q63</f>
        <v>1.3918699999999999E-3</v>
      </c>
      <c r="R57" s="59">
        <f>'Emission Inputs'!R63</f>
        <v>1.3499E-3</v>
      </c>
      <c r="S57" s="59">
        <f>'Emission Inputs'!S63</f>
        <v>1.3129299999999999E-3</v>
      </c>
      <c r="T57" s="59">
        <f>'Emission Inputs'!T63</f>
        <v>1.2804699999999999E-3</v>
      </c>
      <c r="U57" s="59">
        <f>'Emission Inputs'!U63</f>
        <v>1.25292E-3</v>
      </c>
      <c r="V57" s="59">
        <f>'Emission Inputs'!V63</f>
        <v>1.22952E-3</v>
      </c>
      <c r="W57" s="59">
        <f>'Emission Inputs'!W63</f>
        <v>1.2095999999999999E-3</v>
      </c>
      <c r="X57" s="59">
        <f>'Emission Inputs'!X63</f>
        <v>1.1930599999999999E-3</v>
      </c>
      <c r="Y57" s="59">
        <f>'Emission Inputs'!Y63</f>
        <v>1.17958E-3</v>
      </c>
      <c r="Z57" s="59">
        <f>'Emission Inputs'!Z63</f>
        <v>1.1688600000000001E-3</v>
      </c>
      <c r="AA57" s="59">
        <f>'Emission Inputs'!AA63</f>
        <v>1.1606800000000001E-3</v>
      </c>
      <c r="AB57" s="59">
        <f>'Emission Inputs'!AB63</f>
        <v>1.1547300000000001E-3</v>
      </c>
      <c r="AC57" s="59">
        <f>'Emission Inputs'!AC63</f>
        <v>1.1504799999999999E-3</v>
      </c>
      <c r="AD57" s="59">
        <f>'Emission Inputs'!AD63</f>
        <v>1.14722E-3</v>
      </c>
      <c r="AE57" s="59">
        <f>'Emission Inputs'!AE63</f>
        <v>1.1448599999999999E-3</v>
      </c>
      <c r="AF57" s="59">
        <f>'Emission Inputs'!AF63</f>
        <v>1.1431600000000001E-3</v>
      </c>
      <c r="AG57" s="59">
        <f>'Emission Inputs'!AG63</f>
        <v>1.14193E-3</v>
      </c>
      <c r="AH57" s="59">
        <f>'Emission Inputs'!AH63</f>
        <v>1.1410299999999999E-3</v>
      </c>
      <c r="AI57" s="59">
        <f>'Emission Inputs'!AI63</f>
        <v>1.14036E-3</v>
      </c>
      <c r="AJ57" s="59">
        <f>'Emission Inputs'!AJ63</f>
        <v>1.1398599999999999E-3</v>
      </c>
      <c r="AK57" s="59">
        <f>'Emission Inputs'!AK63</f>
        <v>1.13948E-3</v>
      </c>
      <c r="AL57" s="59">
        <f>'Emission Inputs'!AL63</f>
        <v>1.1391800000000001E-3</v>
      </c>
      <c r="AM57" s="59">
        <f>'Emission Inputs'!AM63</f>
        <v>1.13894E-3</v>
      </c>
      <c r="AN57" s="59">
        <f>'Emission Inputs'!AN63</f>
        <v>1.13894E-3</v>
      </c>
      <c r="AO57" s="59">
        <f>'Emission Inputs'!AO63</f>
        <v>1.13894E-3</v>
      </c>
      <c r="AP57" s="59">
        <f>'Emission Inputs'!AP63</f>
        <v>1.13894E-3</v>
      </c>
      <c r="AQ57" s="59">
        <f>'Emission Inputs'!AQ63</f>
        <v>1.13894E-3</v>
      </c>
      <c r="AR57" s="59">
        <f>'Emission Inputs'!AR63</f>
        <v>1.13894E-3</v>
      </c>
      <c r="AS57" s="59">
        <f>'Emission Inputs'!AS63</f>
        <v>1.13894E-3</v>
      </c>
      <c r="AT57" s="59">
        <f>'Emission Inputs'!AT63</f>
        <v>1.13894E-3</v>
      </c>
      <c r="AU57" s="59">
        <f>'Emission Inputs'!AU63</f>
        <v>1.13894E-3</v>
      </c>
      <c r="AV57" s="59">
        <f>'Emission Inputs'!AV63</f>
        <v>1.13894E-3</v>
      </c>
      <c r="AW57" s="59">
        <f>'Emission Inputs'!AW63</f>
        <v>1.13894E-3</v>
      </c>
      <c r="AX57" s="59">
        <f>'Emission Inputs'!AX63</f>
        <v>1.13894E-3</v>
      </c>
      <c r="AY57" s="59">
        <f>'Emission Inputs'!AY63</f>
        <v>1.13894E-3</v>
      </c>
      <c r="AZ57" s="59">
        <f>'Emission Inputs'!AZ63</f>
        <v>1.13894E-3</v>
      </c>
    </row>
    <row r="58" spans="1:52" s="4" customFormat="1" ht="15" customHeight="1" x14ac:dyDescent="0.25">
      <c r="A58" s="7"/>
      <c r="B58" s="32"/>
      <c r="C58" s="31"/>
      <c r="D58" s="31"/>
      <c r="E58" s="281" t="str">
        <f>'Emission Inputs'!E64</f>
        <v>VOC emissions</v>
      </c>
      <c r="F58" s="281" t="str">
        <f>'Emission Inputs'!F64</f>
        <v>EPA MOVES 2014B</v>
      </c>
      <c r="G58" s="281" t="str">
        <f>'Emission Inputs'!G64</f>
        <v>g / VMT</v>
      </c>
      <c r="H58" s="191"/>
      <c r="I58" s="59">
        <f>'Emission Inputs'!I64</f>
        <v>1.4136060000000001E-2</v>
      </c>
      <c r="J58" s="59">
        <f>'Emission Inputs'!J64</f>
        <v>1.2169687E-2</v>
      </c>
      <c r="K58" s="59">
        <f>'Emission Inputs'!K64</f>
        <v>1.0708901E-2</v>
      </c>
      <c r="L58" s="59">
        <f>'Emission Inputs'!L64</f>
        <v>9.5355829999999985E-3</v>
      </c>
      <c r="M58" s="59">
        <f>'Emission Inputs'!M64</f>
        <v>8.6054200000000008E-3</v>
      </c>
      <c r="N58" s="59">
        <f>'Emission Inputs'!N64</f>
        <v>7.8207239999999994E-3</v>
      </c>
      <c r="O58" s="59">
        <f>'Emission Inputs'!O64</f>
        <v>7.1616488999999995E-3</v>
      </c>
      <c r="P58" s="59">
        <f>'Emission Inputs'!P64</f>
        <v>6.6288887000000001E-3</v>
      </c>
      <c r="Q58" s="59">
        <f>'Emission Inputs'!Q64</f>
        <v>6.1434970000000004E-3</v>
      </c>
      <c r="R58" s="59">
        <f>'Emission Inputs'!R64</f>
        <v>5.6915721000000002E-3</v>
      </c>
      <c r="S58" s="59">
        <f>'Emission Inputs'!S64</f>
        <v>5.2799005999999999E-3</v>
      </c>
      <c r="T58" s="59">
        <f>'Emission Inputs'!T64</f>
        <v>4.8984229000000002E-3</v>
      </c>
      <c r="U58" s="59">
        <f>'Emission Inputs'!U64</f>
        <v>4.5791383000000005E-3</v>
      </c>
      <c r="V58" s="59">
        <f>'Emission Inputs'!V64</f>
        <v>4.286532E-3</v>
      </c>
      <c r="W58" s="59">
        <f>'Emission Inputs'!W64</f>
        <v>4.0221755999999996E-3</v>
      </c>
      <c r="X58" s="59">
        <f>'Emission Inputs'!X64</f>
        <v>3.7875083999999999E-3</v>
      </c>
      <c r="Y58" s="59">
        <f>'Emission Inputs'!Y64</f>
        <v>3.5925406999999998E-3</v>
      </c>
      <c r="Z58" s="59">
        <f>'Emission Inputs'!Z64</f>
        <v>3.4330705E-3</v>
      </c>
      <c r="AA58" s="59">
        <f>'Emission Inputs'!AA64</f>
        <v>3.3066237999999997E-3</v>
      </c>
      <c r="AB58" s="59">
        <f>'Emission Inputs'!AB64</f>
        <v>3.2069512000000001E-3</v>
      </c>
      <c r="AC58" s="59">
        <f>'Emission Inputs'!AC64</f>
        <v>3.1278734999999999E-3</v>
      </c>
      <c r="AD58" s="59">
        <f>'Emission Inputs'!AD64</f>
        <v>3.0753984000000002E-3</v>
      </c>
      <c r="AE58" s="59">
        <f>'Emission Inputs'!AE64</f>
        <v>3.0384429E-3</v>
      </c>
      <c r="AF58" s="59">
        <f>'Emission Inputs'!AF64</f>
        <v>3.0119422000000002E-3</v>
      </c>
      <c r="AG58" s="59">
        <f>'Emission Inputs'!AG64</f>
        <v>2.9932012000000001E-3</v>
      </c>
      <c r="AH58" s="59">
        <f>'Emission Inputs'!AH64</f>
        <v>2.9800016000000001E-3</v>
      </c>
      <c r="AI58" s="59">
        <f>'Emission Inputs'!AI64</f>
        <v>2.9706412000000001E-3</v>
      </c>
      <c r="AJ58" s="59">
        <f>'Emission Inputs'!AJ64</f>
        <v>2.9640161999999999E-3</v>
      </c>
      <c r="AK58" s="59">
        <f>'Emission Inputs'!AK64</f>
        <v>2.9596701999999998E-3</v>
      </c>
      <c r="AL58" s="59">
        <f>'Emission Inputs'!AL64</f>
        <v>2.9567828999999997E-3</v>
      </c>
      <c r="AM58" s="59">
        <f>'Emission Inputs'!AM64</f>
        <v>2.9546858000000001E-3</v>
      </c>
      <c r="AN58" s="59">
        <f>'Emission Inputs'!AN64</f>
        <v>2.9546858000000001E-3</v>
      </c>
      <c r="AO58" s="59">
        <f>'Emission Inputs'!AO64</f>
        <v>2.9546858000000001E-3</v>
      </c>
      <c r="AP58" s="59">
        <f>'Emission Inputs'!AP64</f>
        <v>2.9546858000000001E-3</v>
      </c>
      <c r="AQ58" s="59">
        <f>'Emission Inputs'!AQ64</f>
        <v>2.9546858000000001E-3</v>
      </c>
      <c r="AR58" s="59">
        <f>'Emission Inputs'!AR64</f>
        <v>2.9546858000000001E-3</v>
      </c>
      <c r="AS58" s="59">
        <f>'Emission Inputs'!AS64</f>
        <v>2.9546858000000001E-3</v>
      </c>
      <c r="AT58" s="59">
        <f>'Emission Inputs'!AT64</f>
        <v>2.9546858000000001E-3</v>
      </c>
      <c r="AU58" s="59">
        <f>'Emission Inputs'!AU64</f>
        <v>2.9546858000000001E-3</v>
      </c>
      <c r="AV58" s="59">
        <f>'Emission Inputs'!AV64</f>
        <v>2.9546858000000001E-3</v>
      </c>
      <c r="AW58" s="59">
        <f>'Emission Inputs'!AW64</f>
        <v>2.9546858000000001E-3</v>
      </c>
      <c r="AX58" s="59">
        <f>'Emission Inputs'!AX64</f>
        <v>2.9546858000000001E-3</v>
      </c>
      <c r="AY58" s="59">
        <f>'Emission Inputs'!AY64</f>
        <v>2.9546858000000001E-3</v>
      </c>
      <c r="AZ58" s="59">
        <f>'Emission Inputs'!AZ64</f>
        <v>2.9546858000000001E-3</v>
      </c>
    </row>
    <row r="59" spans="1:52" s="4" customFormat="1" ht="15" customHeight="1" x14ac:dyDescent="0.25">
      <c r="A59" s="7"/>
      <c r="B59" s="32"/>
      <c r="C59" s="31"/>
      <c r="D59" s="31"/>
      <c r="E59" s="281" t="str">
        <f>'Emission Inputs'!E65</f>
        <v>CO2 emissions</v>
      </c>
      <c r="F59" s="281" t="str">
        <f>'Emission Inputs'!F65</f>
        <v>EPA MOVES 2014B</v>
      </c>
      <c r="G59" s="281" t="str">
        <f>'Emission Inputs'!G65</f>
        <v>g / VMT</v>
      </c>
      <c r="H59" s="191"/>
      <c r="I59" s="59">
        <f>'Emission Inputs'!I65</f>
        <v>276.61399999999998</v>
      </c>
      <c r="J59" s="59">
        <f>'Emission Inputs'!J65</f>
        <v>268.02999999999997</v>
      </c>
      <c r="K59" s="59">
        <f>'Emission Inputs'!K65</f>
        <v>259.20699999999999</v>
      </c>
      <c r="L59" s="59">
        <f>'Emission Inputs'!L65</f>
        <v>250.22200000000001</v>
      </c>
      <c r="M59" s="59">
        <f>'Emission Inputs'!M65</f>
        <v>241.155</v>
      </c>
      <c r="N59" s="59">
        <f>'Emission Inputs'!N65</f>
        <v>231.934</v>
      </c>
      <c r="O59" s="59">
        <f>'Emission Inputs'!O65</f>
        <v>223.428</v>
      </c>
      <c r="P59" s="59">
        <f>'Emission Inputs'!P65</f>
        <v>215.58699999999999</v>
      </c>
      <c r="Q59" s="59">
        <f>'Emission Inputs'!Q65</f>
        <v>208.50899999999999</v>
      </c>
      <c r="R59" s="59">
        <f>'Emission Inputs'!R65</f>
        <v>202.19200000000001</v>
      </c>
      <c r="S59" s="59">
        <f>'Emission Inputs'!S65</f>
        <v>196.63</v>
      </c>
      <c r="T59" s="59">
        <f>'Emission Inputs'!T65</f>
        <v>191.81200000000001</v>
      </c>
      <c r="U59" s="59">
        <f>'Emission Inputs'!U65</f>
        <v>187.672</v>
      </c>
      <c r="V59" s="59">
        <f>'Emission Inputs'!V65</f>
        <v>184.15299999999999</v>
      </c>
      <c r="W59" s="59">
        <f>'Emission Inputs'!W65</f>
        <v>181.15799999999999</v>
      </c>
      <c r="X59" s="59">
        <f>'Emission Inputs'!X65</f>
        <v>178.672</v>
      </c>
      <c r="Y59" s="59">
        <f>'Emission Inputs'!Y65</f>
        <v>176.648</v>
      </c>
      <c r="Z59" s="59">
        <f>'Emission Inputs'!Z65</f>
        <v>175.04</v>
      </c>
      <c r="AA59" s="59">
        <f>'Emission Inputs'!AA65</f>
        <v>173.80199999999999</v>
      </c>
      <c r="AB59" s="59">
        <f>'Emission Inputs'!AB65</f>
        <v>172.876</v>
      </c>
      <c r="AC59" s="59">
        <f>'Emission Inputs'!AC65</f>
        <v>172.197</v>
      </c>
      <c r="AD59" s="59">
        <f>'Emission Inputs'!AD65</f>
        <v>171.72399999999999</v>
      </c>
      <c r="AE59" s="59">
        <f>'Emission Inputs'!AE65</f>
        <v>171.38900000000001</v>
      </c>
      <c r="AF59" s="59">
        <f>'Emission Inputs'!AF65</f>
        <v>171.15199999999999</v>
      </c>
      <c r="AG59" s="59">
        <f>'Emission Inputs'!AG65</f>
        <v>170.98599999999999</v>
      </c>
      <c r="AH59" s="59">
        <f>'Emission Inputs'!AH65</f>
        <v>170.87</v>
      </c>
      <c r="AI59" s="59">
        <f>'Emission Inputs'!AI65</f>
        <v>170.79</v>
      </c>
      <c r="AJ59" s="59">
        <f>'Emission Inputs'!AJ65</f>
        <v>170.73599999999999</v>
      </c>
      <c r="AK59" s="59">
        <f>'Emission Inputs'!AK65</f>
        <v>170.69900000000001</v>
      </c>
      <c r="AL59" s="59">
        <f>'Emission Inputs'!AL65</f>
        <v>170.67500000000001</v>
      </c>
      <c r="AM59" s="59">
        <f>'Emission Inputs'!AM65</f>
        <v>170.65799999999999</v>
      </c>
      <c r="AN59" s="59">
        <f>'Emission Inputs'!AN65</f>
        <v>170.65799999999999</v>
      </c>
      <c r="AO59" s="59">
        <f>'Emission Inputs'!AO65</f>
        <v>170.65799999999999</v>
      </c>
      <c r="AP59" s="59">
        <f>'Emission Inputs'!AP65</f>
        <v>170.65799999999999</v>
      </c>
      <c r="AQ59" s="59">
        <f>'Emission Inputs'!AQ65</f>
        <v>170.65799999999999</v>
      </c>
      <c r="AR59" s="59">
        <f>'Emission Inputs'!AR65</f>
        <v>170.65799999999999</v>
      </c>
      <c r="AS59" s="59">
        <f>'Emission Inputs'!AS65</f>
        <v>170.65799999999999</v>
      </c>
      <c r="AT59" s="59">
        <f>'Emission Inputs'!AT65</f>
        <v>170.65799999999999</v>
      </c>
      <c r="AU59" s="59">
        <f>'Emission Inputs'!AU65</f>
        <v>170.65799999999999</v>
      </c>
      <c r="AV59" s="59">
        <f>'Emission Inputs'!AV65</f>
        <v>170.65799999999999</v>
      </c>
      <c r="AW59" s="59">
        <f>'Emission Inputs'!AW65</f>
        <v>170.65799999999999</v>
      </c>
      <c r="AX59" s="59">
        <f>'Emission Inputs'!AX65</f>
        <v>170.65799999999999</v>
      </c>
      <c r="AY59" s="59">
        <f>'Emission Inputs'!AY65</f>
        <v>170.65799999999999</v>
      </c>
      <c r="AZ59" s="59">
        <f>'Emission Inputs'!AZ65</f>
        <v>170.65799999999999</v>
      </c>
    </row>
    <row r="60" spans="1:52" s="4" customFormat="1" ht="15" customHeight="1" x14ac:dyDescent="0.25">
      <c r="A60" s="7"/>
      <c r="B60" s="32"/>
      <c r="C60" s="31"/>
      <c r="D60" s="31"/>
      <c r="E60" s="281"/>
      <c r="F60" s="281"/>
      <c r="G60" s="281"/>
      <c r="H60" s="191"/>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row>
    <row r="61" spans="1:52" s="4" customFormat="1" ht="15" customHeight="1" x14ac:dyDescent="0.25">
      <c r="A61" s="7"/>
      <c r="B61" s="2" t="s">
        <v>834</v>
      </c>
      <c r="C61" s="31"/>
      <c r="D61" s="31"/>
      <c r="E61" s="281"/>
      <c r="F61" s="281"/>
      <c r="G61" s="281"/>
      <c r="H61" s="191"/>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row>
    <row r="62" spans="1:52" s="4" customFormat="1" ht="15" customHeight="1" x14ac:dyDescent="0.25">
      <c r="A62" s="7"/>
      <c r="B62" s="32"/>
      <c r="C62" s="31"/>
      <c r="D62" s="31"/>
      <c r="E62" s="281"/>
      <c r="F62" s="281"/>
      <c r="G62" s="281"/>
      <c r="H62" s="191"/>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row>
    <row r="63" spans="1:52" s="4" customFormat="1" ht="15" customHeight="1" x14ac:dyDescent="0.25">
      <c r="A63" s="7"/>
      <c r="B63" s="32"/>
      <c r="C63" s="31"/>
      <c r="D63" s="60" t="s">
        <v>835</v>
      </c>
      <c r="E63" s="281"/>
      <c r="F63" s="281"/>
      <c r="G63" s="281"/>
      <c r="H63" s="191"/>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row>
    <row r="64" spans="1:52" s="4" customFormat="1" ht="15" customHeight="1" x14ac:dyDescent="0.25">
      <c r="A64" s="7"/>
      <c r="B64" s="32"/>
      <c r="C64" s="31"/>
      <c r="D64" s="60"/>
      <c r="E64" s="281"/>
      <c r="F64" s="281"/>
      <c r="G64" s="281"/>
      <c r="H64" s="191"/>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row>
    <row r="65" spans="1:52" s="4" customFormat="1" ht="15" customHeight="1" x14ac:dyDescent="0.25">
      <c r="A65" s="7"/>
      <c r="B65" s="32"/>
      <c r="C65" s="31"/>
      <c r="D65" s="31"/>
      <c r="E65" s="280" t="str">
        <f t="shared" ref="E65:E70" si="0">"Auto - "&amp;E54</f>
        <v>Auto - NOX emissions</v>
      </c>
      <c r="F65" s="457" t="s">
        <v>277</v>
      </c>
      <c r="G65" s="280" t="s">
        <v>554</v>
      </c>
      <c r="H65" s="191"/>
      <c r="I65" s="58">
        <f>IF(I$12=25,I18,IF(I$12=35,I27,IF(I$12=45,I36,IF(I$12=55,I36,IF(I$12=65,I54,0)))))</f>
        <v>0</v>
      </c>
      <c r="J65" s="58">
        <f t="shared" ref="J65:AZ65" si="1">IF(J$12=25,J18,IF(J$12=35,J27,IF(J$12=45,J36,IF(J$12=55,J36,IF(J$12=65,J54,0)))))</f>
        <v>0</v>
      </c>
      <c r="K65" s="58">
        <f t="shared" si="1"/>
        <v>0</v>
      </c>
      <c r="L65" s="58">
        <f t="shared" si="1"/>
        <v>0</v>
      </c>
      <c r="M65" s="58">
        <f t="shared" si="1"/>
        <v>0</v>
      </c>
      <c r="N65" s="58">
        <f t="shared" si="1"/>
        <v>0</v>
      </c>
      <c r="O65" s="58">
        <f t="shared" si="1"/>
        <v>0</v>
      </c>
      <c r="P65" s="58">
        <f t="shared" si="1"/>
        <v>0</v>
      </c>
      <c r="Q65" s="58">
        <f t="shared" si="1"/>
        <v>0</v>
      </c>
      <c r="R65" s="58">
        <f t="shared" si="1"/>
        <v>0</v>
      </c>
      <c r="S65" s="58">
        <f t="shared" si="1"/>
        <v>0</v>
      </c>
      <c r="T65" s="58">
        <f t="shared" si="1"/>
        <v>0</v>
      </c>
      <c r="U65" s="58">
        <f t="shared" si="1"/>
        <v>0</v>
      </c>
      <c r="V65" s="58">
        <f t="shared" si="1"/>
        <v>0</v>
      </c>
      <c r="W65" s="58">
        <f t="shared" si="1"/>
        <v>0</v>
      </c>
      <c r="X65" s="58">
        <f t="shared" si="1"/>
        <v>0</v>
      </c>
      <c r="Y65" s="58">
        <f t="shared" si="1"/>
        <v>0</v>
      </c>
      <c r="Z65" s="58">
        <f t="shared" si="1"/>
        <v>0</v>
      </c>
      <c r="AA65" s="58">
        <f t="shared" si="1"/>
        <v>0</v>
      </c>
      <c r="AB65" s="58">
        <f t="shared" si="1"/>
        <v>0</v>
      </c>
      <c r="AC65" s="58">
        <f t="shared" si="1"/>
        <v>0</v>
      </c>
      <c r="AD65" s="58">
        <f t="shared" si="1"/>
        <v>0</v>
      </c>
      <c r="AE65" s="58">
        <f t="shared" si="1"/>
        <v>0</v>
      </c>
      <c r="AF65" s="58">
        <f t="shared" si="1"/>
        <v>0</v>
      </c>
      <c r="AG65" s="58">
        <f t="shared" si="1"/>
        <v>0</v>
      </c>
      <c r="AH65" s="58">
        <f t="shared" si="1"/>
        <v>0</v>
      </c>
      <c r="AI65" s="58">
        <f t="shared" si="1"/>
        <v>0</v>
      </c>
      <c r="AJ65" s="58">
        <f t="shared" si="1"/>
        <v>0</v>
      </c>
      <c r="AK65" s="58">
        <f t="shared" si="1"/>
        <v>0</v>
      </c>
      <c r="AL65" s="58">
        <f t="shared" si="1"/>
        <v>0</v>
      </c>
      <c r="AM65" s="58">
        <f t="shared" si="1"/>
        <v>0</v>
      </c>
      <c r="AN65" s="58">
        <f t="shared" si="1"/>
        <v>0</v>
      </c>
      <c r="AO65" s="58">
        <f t="shared" si="1"/>
        <v>0</v>
      </c>
      <c r="AP65" s="58">
        <f t="shared" si="1"/>
        <v>0</v>
      </c>
      <c r="AQ65" s="58">
        <f t="shared" si="1"/>
        <v>0</v>
      </c>
      <c r="AR65" s="58">
        <f t="shared" si="1"/>
        <v>0</v>
      </c>
      <c r="AS65" s="58">
        <f t="shared" si="1"/>
        <v>0</v>
      </c>
      <c r="AT65" s="58">
        <f t="shared" si="1"/>
        <v>0</v>
      </c>
      <c r="AU65" s="58">
        <f t="shared" si="1"/>
        <v>0</v>
      </c>
      <c r="AV65" s="58">
        <f t="shared" si="1"/>
        <v>0</v>
      </c>
      <c r="AW65" s="58">
        <f t="shared" si="1"/>
        <v>0</v>
      </c>
      <c r="AX65" s="58">
        <f t="shared" si="1"/>
        <v>0</v>
      </c>
      <c r="AY65" s="58">
        <f t="shared" si="1"/>
        <v>0</v>
      </c>
      <c r="AZ65" s="58">
        <f t="shared" si="1"/>
        <v>0</v>
      </c>
    </row>
    <row r="66" spans="1:52" s="4" customFormat="1" ht="15" customHeight="1" x14ac:dyDescent="0.25">
      <c r="A66" s="7"/>
      <c r="B66" s="32"/>
      <c r="C66" s="31"/>
      <c r="D66" s="31"/>
      <c r="E66" s="280" t="str">
        <f t="shared" si="0"/>
        <v>Auto - PM2.5 emissions</v>
      </c>
      <c r="F66" s="457" t="s">
        <v>277</v>
      </c>
      <c r="G66" s="280" t="s">
        <v>554</v>
      </c>
      <c r="H66" s="191"/>
      <c r="I66" s="58">
        <f t="shared" ref="I66:AZ66" si="2">IF(I$12=25,I19,IF(I$12=35,I28,IF(I$12=45,I37,IF(I$12=55,I37,IF(I$12=65,I55,0)))))</f>
        <v>0</v>
      </c>
      <c r="J66" s="58">
        <f t="shared" si="2"/>
        <v>0</v>
      </c>
      <c r="K66" s="58">
        <f t="shared" si="2"/>
        <v>0</v>
      </c>
      <c r="L66" s="58">
        <f t="shared" si="2"/>
        <v>0</v>
      </c>
      <c r="M66" s="58">
        <f t="shared" si="2"/>
        <v>0</v>
      </c>
      <c r="N66" s="58">
        <f t="shared" si="2"/>
        <v>0</v>
      </c>
      <c r="O66" s="58">
        <f t="shared" si="2"/>
        <v>0</v>
      </c>
      <c r="P66" s="58">
        <f t="shared" si="2"/>
        <v>0</v>
      </c>
      <c r="Q66" s="58">
        <f t="shared" si="2"/>
        <v>0</v>
      </c>
      <c r="R66" s="58">
        <f t="shared" si="2"/>
        <v>0</v>
      </c>
      <c r="S66" s="58">
        <f t="shared" si="2"/>
        <v>0</v>
      </c>
      <c r="T66" s="58">
        <f t="shared" si="2"/>
        <v>0</v>
      </c>
      <c r="U66" s="58">
        <f t="shared" si="2"/>
        <v>0</v>
      </c>
      <c r="V66" s="58">
        <f t="shared" si="2"/>
        <v>0</v>
      </c>
      <c r="W66" s="58">
        <f t="shared" si="2"/>
        <v>0</v>
      </c>
      <c r="X66" s="58">
        <f t="shared" si="2"/>
        <v>0</v>
      </c>
      <c r="Y66" s="58">
        <f t="shared" si="2"/>
        <v>0</v>
      </c>
      <c r="Z66" s="58">
        <f t="shared" si="2"/>
        <v>0</v>
      </c>
      <c r="AA66" s="58">
        <f t="shared" si="2"/>
        <v>0</v>
      </c>
      <c r="AB66" s="58">
        <f t="shared" si="2"/>
        <v>0</v>
      </c>
      <c r="AC66" s="58">
        <f t="shared" si="2"/>
        <v>0</v>
      </c>
      <c r="AD66" s="58">
        <f t="shared" si="2"/>
        <v>0</v>
      </c>
      <c r="AE66" s="58">
        <f t="shared" si="2"/>
        <v>0</v>
      </c>
      <c r="AF66" s="58">
        <f t="shared" si="2"/>
        <v>0</v>
      </c>
      <c r="AG66" s="58">
        <f t="shared" si="2"/>
        <v>0</v>
      </c>
      <c r="AH66" s="58">
        <f t="shared" si="2"/>
        <v>0</v>
      </c>
      <c r="AI66" s="58">
        <f t="shared" si="2"/>
        <v>0</v>
      </c>
      <c r="AJ66" s="58">
        <f t="shared" si="2"/>
        <v>0</v>
      </c>
      <c r="AK66" s="58">
        <f t="shared" si="2"/>
        <v>0</v>
      </c>
      <c r="AL66" s="58">
        <f t="shared" si="2"/>
        <v>0</v>
      </c>
      <c r="AM66" s="58">
        <f t="shared" si="2"/>
        <v>0</v>
      </c>
      <c r="AN66" s="58">
        <f t="shared" si="2"/>
        <v>0</v>
      </c>
      <c r="AO66" s="58">
        <f t="shared" si="2"/>
        <v>0</v>
      </c>
      <c r="AP66" s="58">
        <f t="shared" si="2"/>
        <v>0</v>
      </c>
      <c r="AQ66" s="58">
        <f t="shared" si="2"/>
        <v>0</v>
      </c>
      <c r="AR66" s="58">
        <f t="shared" si="2"/>
        <v>0</v>
      </c>
      <c r="AS66" s="58">
        <f t="shared" si="2"/>
        <v>0</v>
      </c>
      <c r="AT66" s="58">
        <f t="shared" si="2"/>
        <v>0</v>
      </c>
      <c r="AU66" s="58">
        <f t="shared" si="2"/>
        <v>0</v>
      </c>
      <c r="AV66" s="58">
        <f t="shared" si="2"/>
        <v>0</v>
      </c>
      <c r="AW66" s="58">
        <f t="shared" si="2"/>
        <v>0</v>
      </c>
      <c r="AX66" s="58">
        <f t="shared" si="2"/>
        <v>0</v>
      </c>
      <c r="AY66" s="58">
        <f t="shared" si="2"/>
        <v>0</v>
      </c>
      <c r="AZ66" s="58">
        <f t="shared" si="2"/>
        <v>0</v>
      </c>
    </row>
    <row r="67" spans="1:52" s="4" customFormat="1" ht="15" customHeight="1" x14ac:dyDescent="0.25">
      <c r="A67" s="7"/>
      <c r="B67" s="32"/>
      <c r="C67" s="31"/>
      <c r="D67" s="31"/>
      <c r="E67" s="280" t="str">
        <f t="shared" si="0"/>
        <v>Auto - PM10 emissions</v>
      </c>
      <c r="F67" s="457" t="s">
        <v>277</v>
      </c>
      <c r="G67" s="280" t="s">
        <v>554</v>
      </c>
      <c r="H67" s="191"/>
      <c r="I67" s="58">
        <f t="shared" ref="I67:AZ67" si="3">IF(I$12=25,I20,IF(I$12=35,I29,IF(I$12=45,I38,IF(I$12=55,I38,IF(I$12=65,I56,0)))))</f>
        <v>0</v>
      </c>
      <c r="J67" s="58">
        <f t="shared" si="3"/>
        <v>0</v>
      </c>
      <c r="K67" s="58">
        <f t="shared" si="3"/>
        <v>0</v>
      </c>
      <c r="L67" s="58">
        <f t="shared" si="3"/>
        <v>0</v>
      </c>
      <c r="M67" s="58">
        <f t="shared" si="3"/>
        <v>0</v>
      </c>
      <c r="N67" s="58">
        <f t="shared" si="3"/>
        <v>0</v>
      </c>
      <c r="O67" s="58">
        <f t="shared" si="3"/>
        <v>0</v>
      </c>
      <c r="P67" s="58">
        <f t="shared" si="3"/>
        <v>0</v>
      </c>
      <c r="Q67" s="58">
        <f t="shared" si="3"/>
        <v>0</v>
      </c>
      <c r="R67" s="58">
        <f t="shared" si="3"/>
        <v>0</v>
      </c>
      <c r="S67" s="58">
        <f t="shared" si="3"/>
        <v>0</v>
      </c>
      <c r="T67" s="58">
        <f t="shared" si="3"/>
        <v>0</v>
      </c>
      <c r="U67" s="58">
        <f t="shared" si="3"/>
        <v>0</v>
      </c>
      <c r="V67" s="58">
        <f t="shared" si="3"/>
        <v>0</v>
      </c>
      <c r="W67" s="58">
        <f t="shared" si="3"/>
        <v>0</v>
      </c>
      <c r="X67" s="58">
        <f t="shared" si="3"/>
        <v>0</v>
      </c>
      <c r="Y67" s="58">
        <f t="shared" si="3"/>
        <v>0</v>
      </c>
      <c r="Z67" s="58">
        <f t="shared" si="3"/>
        <v>0</v>
      </c>
      <c r="AA67" s="58">
        <f t="shared" si="3"/>
        <v>0</v>
      </c>
      <c r="AB67" s="58">
        <f t="shared" si="3"/>
        <v>0</v>
      </c>
      <c r="AC67" s="58">
        <f t="shared" si="3"/>
        <v>0</v>
      </c>
      <c r="AD67" s="58">
        <f t="shared" si="3"/>
        <v>0</v>
      </c>
      <c r="AE67" s="58">
        <f t="shared" si="3"/>
        <v>0</v>
      </c>
      <c r="AF67" s="58">
        <f t="shared" si="3"/>
        <v>0</v>
      </c>
      <c r="AG67" s="58">
        <f t="shared" si="3"/>
        <v>0</v>
      </c>
      <c r="AH67" s="58">
        <f t="shared" si="3"/>
        <v>0</v>
      </c>
      <c r="AI67" s="58">
        <f t="shared" si="3"/>
        <v>0</v>
      </c>
      <c r="AJ67" s="58">
        <f t="shared" si="3"/>
        <v>0</v>
      </c>
      <c r="AK67" s="58">
        <f t="shared" si="3"/>
        <v>0</v>
      </c>
      <c r="AL67" s="58">
        <f t="shared" si="3"/>
        <v>0</v>
      </c>
      <c r="AM67" s="58">
        <f t="shared" si="3"/>
        <v>0</v>
      </c>
      <c r="AN67" s="58">
        <f t="shared" si="3"/>
        <v>0</v>
      </c>
      <c r="AO67" s="58">
        <f t="shared" si="3"/>
        <v>0</v>
      </c>
      <c r="AP67" s="58">
        <f t="shared" si="3"/>
        <v>0</v>
      </c>
      <c r="AQ67" s="58">
        <f t="shared" si="3"/>
        <v>0</v>
      </c>
      <c r="AR67" s="58">
        <f t="shared" si="3"/>
        <v>0</v>
      </c>
      <c r="AS67" s="58">
        <f t="shared" si="3"/>
        <v>0</v>
      </c>
      <c r="AT67" s="58">
        <f t="shared" si="3"/>
        <v>0</v>
      </c>
      <c r="AU67" s="58">
        <f t="shared" si="3"/>
        <v>0</v>
      </c>
      <c r="AV67" s="58">
        <f t="shared" si="3"/>
        <v>0</v>
      </c>
      <c r="AW67" s="58">
        <f t="shared" si="3"/>
        <v>0</v>
      </c>
      <c r="AX67" s="58">
        <f t="shared" si="3"/>
        <v>0</v>
      </c>
      <c r="AY67" s="58">
        <f t="shared" si="3"/>
        <v>0</v>
      </c>
      <c r="AZ67" s="58">
        <f t="shared" si="3"/>
        <v>0</v>
      </c>
    </row>
    <row r="68" spans="1:52" s="4" customFormat="1" ht="15" customHeight="1" x14ac:dyDescent="0.25">
      <c r="A68" s="7"/>
      <c r="B68" s="32"/>
      <c r="C68" s="31"/>
      <c r="D68" s="31"/>
      <c r="E68" s="280" t="str">
        <f t="shared" si="0"/>
        <v>Auto - SOX emissions</v>
      </c>
      <c r="F68" s="457" t="s">
        <v>277</v>
      </c>
      <c r="G68" s="280" t="s">
        <v>554</v>
      </c>
      <c r="H68" s="191"/>
      <c r="I68" s="58">
        <f t="shared" ref="I68:AZ68" si="4">IF(I$12=25,I21,IF(I$12=35,I30,IF(I$12=45,I39,IF(I$12=55,I39,IF(I$12=65,I57,0)))))</f>
        <v>0</v>
      </c>
      <c r="J68" s="58">
        <f t="shared" si="4"/>
        <v>0</v>
      </c>
      <c r="K68" s="58">
        <f t="shared" si="4"/>
        <v>0</v>
      </c>
      <c r="L68" s="58">
        <f t="shared" si="4"/>
        <v>0</v>
      </c>
      <c r="M68" s="58">
        <f t="shared" si="4"/>
        <v>0</v>
      </c>
      <c r="N68" s="58">
        <f t="shared" si="4"/>
        <v>0</v>
      </c>
      <c r="O68" s="58">
        <f t="shared" si="4"/>
        <v>0</v>
      </c>
      <c r="P68" s="58">
        <f t="shared" si="4"/>
        <v>0</v>
      </c>
      <c r="Q68" s="58">
        <f t="shared" si="4"/>
        <v>0</v>
      </c>
      <c r="R68" s="58">
        <f t="shared" si="4"/>
        <v>0</v>
      </c>
      <c r="S68" s="58">
        <f t="shared" si="4"/>
        <v>0</v>
      </c>
      <c r="T68" s="58">
        <f t="shared" si="4"/>
        <v>0</v>
      </c>
      <c r="U68" s="58">
        <f t="shared" si="4"/>
        <v>0</v>
      </c>
      <c r="V68" s="58">
        <f t="shared" si="4"/>
        <v>0</v>
      </c>
      <c r="W68" s="58">
        <f t="shared" si="4"/>
        <v>0</v>
      </c>
      <c r="X68" s="58">
        <f t="shared" si="4"/>
        <v>0</v>
      </c>
      <c r="Y68" s="58">
        <f t="shared" si="4"/>
        <v>0</v>
      </c>
      <c r="Z68" s="58">
        <f t="shared" si="4"/>
        <v>0</v>
      </c>
      <c r="AA68" s="58">
        <f t="shared" si="4"/>
        <v>0</v>
      </c>
      <c r="AB68" s="58">
        <f t="shared" si="4"/>
        <v>0</v>
      </c>
      <c r="AC68" s="58">
        <f t="shared" si="4"/>
        <v>0</v>
      </c>
      <c r="AD68" s="58">
        <f t="shared" si="4"/>
        <v>0</v>
      </c>
      <c r="AE68" s="58">
        <f t="shared" si="4"/>
        <v>0</v>
      </c>
      <c r="AF68" s="58">
        <f t="shared" si="4"/>
        <v>0</v>
      </c>
      <c r="AG68" s="58">
        <f t="shared" si="4"/>
        <v>0</v>
      </c>
      <c r="AH68" s="58">
        <f t="shared" si="4"/>
        <v>0</v>
      </c>
      <c r="AI68" s="58">
        <f t="shared" si="4"/>
        <v>0</v>
      </c>
      <c r="AJ68" s="58">
        <f t="shared" si="4"/>
        <v>0</v>
      </c>
      <c r="AK68" s="58">
        <f t="shared" si="4"/>
        <v>0</v>
      </c>
      <c r="AL68" s="58">
        <f t="shared" si="4"/>
        <v>0</v>
      </c>
      <c r="AM68" s="58">
        <f t="shared" si="4"/>
        <v>0</v>
      </c>
      <c r="AN68" s="58">
        <f t="shared" si="4"/>
        <v>0</v>
      </c>
      <c r="AO68" s="58">
        <f t="shared" si="4"/>
        <v>0</v>
      </c>
      <c r="AP68" s="58">
        <f t="shared" si="4"/>
        <v>0</v>
      </c>
      <c r="AQ68" s="58">
        <f t="shared" si="4"/>
        <v>0</v>
      </c>
      <c r="AR68" s="58">
        <f t="shared" si="4"/>
        <v>0</v>
      </c>
      <c r="AS68" s="58">
        <f t="shared" si="4"/>
        <v>0</v>
      </c>
      <c r="AT68" s="58">
        <f t="shared" si="4"/>
        <v>0</v>
      </c>
      <c r="AU68" s="58">
        <f t="shared" si="4"/>
        <v>0</v>
      </c>
      <c r="AV68" s="58">
        <f t="shared" si="4"/>
        <v>0</v>
      </c>
      <c r="AW68" s="58">
        <f t="shared" si="4"/>
        <v>0</v>
      </c>
      <c r="AX68" s="58">
        <f t="shared" si="4"/>
        <v>0</v>
      </c>
      <c r="AY68" s="58">
        <f t="shared" si="4"/>
        <v>0</v>
      </c>
      <c r="AZ68" s="58">
        <f t="shared" si="4"/>
        <v>0</v>
      </c>
    </row>
    <row r="69" spans="1:52" s="4" customFormat="1" ht="15" customHeight="1" x14ac:dyDescent="0.25">
      <c r="A69" s="7"/>
      <c r="B69" s="32"/>
      <c r="C69" s="31"/>
      <c r="D69" s="31"/>
      <c r="E69" s="280" t="str">
        <f t="shared" si="0"/>
        <v>Auto - VOC emissions</v>
      </c>
      <c r="F69" s="457" t="s">
        <v>277</v>
      </c>
      <c r="G69" s="280" t="s">
        <v>554</v>
      </c>
      <c r="H69" s="191"/>
      <c r="I69" s="58">
        <f t="shared" ref="I69:AZ69" si="5">IF(I$12=25,I22,IF(I$12=35,I31,IF(I$12=45,I40,IF(I$12=55,I40,IF(I$12=65,I58,0)))))</f>
        <v>0</v>
      </c>
      <c r="J69" s="58">
        <f t="shared" si="5"/>
        <v>0</v>
      </c>
      <c r="K69" s="58">
        <f t="shared" si="5"/>
        <v>0</v>
      </c>
      <c r="L69" s="58">
        <f t="shared" si="5"/>
        <v>0</v>
      </c>
      <c r="M69" s="58">
        <f t="shared" si="5"/>
        <v>0</v>
      </c>
      <c r="N69" s="58">
        <f t="shared" si="5"/>
        <v>0</v>
      </c>
      <c r="O69" s="58">
        <f t="shared" si="5"/>
        <v>0</v>
      </c>
      <c r="P69" s="58">
        <f t="shared" si="5"/>
        <v>0</v>
      </c>
      <c r="Q69" s="58">
        <f t="shared" si="5"/>
        <v>0</v>
      </c>
      <c r="R69" s="58">
        <f t="shared" si="5"/>
        <v>0</v>
      </c>
      <c r="S69" s="58">
        <f t="shared" si="5"/>
        <v>0</v>
      </c>
      <c r="T69" s="58">
        <f t="shared" si="5"/>
        <v>0</v>
      </c>
      <c r="U69" s="58">
        <f t="shared" si="5"/>
        <v>0</v>
      </c>
      <c r="V69" s="58">
        <f t="shared" si="5"/>
        <v>0</v>
      </c>
      <c r="W69" s="58">
        <f t="shared" si="5"/>
        <v>0</v>
      </c>
      <c r="X69" s="58">
        <f t="shared" si="5"/>
        <v>0</v>
      </c>
      <c r="Y69" s="58">
        <f t="shared" si="5"/>
        <v>0</v>
      </c>
      <c r="Z69" s="58">
        <f t="shared" si="5"/>
        <v>0</v>
      </c>
      <c r="AA69" s="58">
        <f t="shared" si="5"/>
        <v>0</v>
      </c>
      <c r="AB69" s="58">
        <f t="shared" si="5"/>
        <v>0</v>
      </c>
      <c r="AC69" s="58">
        <f t="shared" si="5"/>
        <v>0</v>
      </c>
      <c r="AD69" s="58">
        <f t="shared" si="5"/>
        <v>0</v>
      </c>
      <c r="AE69" s="58">
        <f t="shared" si="5"/>
        <v>0</v>
      </c>
      <c r="AF69" s="58">
        <f t="shared" si="5"/>
        <v>0</v>
      </c>
      <c r="AG69" s="58">
        <f t="shared" si="5"/>
        <v>0</v>
      </c>
      <c r="AH69" s="58">
        <f t="shared" si="5"/>
        <v>0</v>
      </c>
      <c r="AI69" s="58">
        <f t="shared" si="5"/>
        <v>0</v>
      </c>
      <c r="AJ69" s="58">
        <f t="shared" si="5"/>
        <v>0</v>
      </c>
      <c r="AK69" s="58">
        <f t="shared" si="5"/>
        <v>0</v>
      </c>
      <c r="AL69" s="58">
        <f t="shared" si="5"/>
        <v>0</v>
      </c>
      <c r="AM69" s="58">
        <f t="shared" si="5"/>
        <v>0</v>
      </c>
      <c r="AN69" s="58">
        <f t="shared" si="5"/>
        <v>0</v>
      </c>
      <c r="AO69" s="58">
        <f t="shared" si="5"/>
        <v>0</v>
      </c>
      <c r="AP69" s="58">
        <f t="shared" si="5"/>
        <v>0</v>
      </c>
      <c r="AQ69" s="58">
        <f t="shared" si="5"/>
        <v>0</v>
      </c>
      <c r="AR69" s="58">
        <f t="shared" si="5"/>
        <v>0</v>
      </c>
      <c r="AS69" s="58">
        <f t="shared" si="5"/>
        <v>0</v>
      </c>
      <c r="AT69" s="58">
        <f t="shared" si="5"/>
        <v>0</v>
      </c>
      <c r="AU69" s="58">
        <f t="shared" si="5"/>
        <v>0</v>
      </c>
      <c r="AV69" s="58">
        <f t="shared" si="5"/>
        <v>0</v>
      </c>
      <c r="AW69" s="58">
        <f t="shared" si="5"/>
        <v>0</v>
      </c>
      <c r="AX69" s="58">
        <f t="shared" si="5"/>
        <v>0</v>
      </c>
      <c r="AY69" s="58">
        <f t="shared" si="5"/>
        <v>0</v>
      </c>
      <c r="AZ69" s="58">
        <f t="shared" si="5"/>
        <v>0</v>
      </c>
    </row>
    <row r="70" spans="1:52" s="4" customFormat="1" ht="15" customHeight="1" x14ac:dyDescent="0.25">
      <c r="A70" s="7"/>
      <c r="B70" s="32"/>
      <c r="C70" s="31"/>
      <c r="D70" s="31"/>
      <c r="E70" s="280" t="str">
        <f t="shared" si="0"/>
        <v>Auto - CO2 emissions</v>
      </c>
      <c r="F70" s="457" t="s">
        <v>277</v>
      </c>
      <c r="G70" s="280" t="s">
        <v>554</v>
      </c>
      <c r="H70" s="191"/>
      <c r="I70" s="58">
        <f t="shared" ref="I70:AZ70" si="6">IF(I$12=25,I23,IF(I$12=35,I32,IF(I$12=45,I41,IF(I$12=55,I41,IF(I$12=65,I59,0)))))</f>
        <v>0</v>
      </c>
      <c r="J70" s="58">
        <f t="shared" si="6"/>
        <v>0</v>
      </c>
      <c r="K70" s="58">
        <f t="shared" si="6"/>
        <v>0</v>
      </c>
      <c r="L70" s="58">
        <f t="shared" si="6"/>
        <v>0</v>
      </c>
      <c r="M70" s="58">
        <f t="shared" si="6"/>
        <v>0</v>
      </c>
      <c r="N70" s="58">
        <f t="shared" si="6"/>
        <v>0</v>
      </c>
      <c r="O70" s="58">
        <f t="shared" si="6"/>
        <v>0</v>
      </c>
      <c r="P70" s="58">
        <f t="shared" si="6"/>
        <v>0</v>
      </c>
      <c r="Q70" s="58">
        <f t="shared" si="6"/>
        <v>0</v>
      </c>
      <c r="R70" s="58">
        <f t="shared" si="6"/>
        <v>0</v>
      </c>
      <c r="S70" s="58">
        <f t="shared" si="6"/>
        <v>0</v>
      </c>
      <c r="T70" s="58">
        <f t="shared" si="6"/>
        <v>0</v>
      </c>
      <c r="U70" s="58">
        <f t="shared" si="6"/>
        <v>0</v>
      </c>
      <c r="V70" s="58">
        <f t="shared" si="6"/>
        <v>0</v>
      </c>
      <c r="W70" s="58">
        <f t="shared" si="6"/>
        <v>0</v>
      </c>
      <c r="X70" s="58">
        <f t="shared" si="6"/>
        <v>0</v>
      </c>
      <c r="Y70" s="58">
        <f t="shared" si="6"/>
        <v>0</v>
      </c>
      <c r="Z70" s="58">
        <f t="shared" si="6"/>
        <v>0</v>
      </c>
      <c r="AA70" s="58">
        <f t="shared" si="6"/>
        <v>0</v>
      </c>
      <c r="AB70" s="58">
        <f t="shared" si="6"/>
        <v>0</v>
      </c>
      <c r="AC70" s="58">
        <f t="shared" si="6"/>
        <v>0</v>
      </c>
      <c r="AD70" s="58">
        <f t="shared" si="6"/>
        <v>0</v>
      </c>
      <c r="AE70" s="58">
        <f t="shared" si="6"/>
        <v>0</v>
      </c>
      <c r="AF70" s="58">
        <f t="shared" si="6"/>
        <v>0</v>
      </c>
      <c r="AG70" s="58">
        <f t="shared" si="6"/>
        <v>0</v>
      </c>
      <c r="AH70" s="58">
        <f t="shared" si="6"/>
        <v>0</v>
      </c>
      <c r="AI70" s="58">
        <f t="shared" si="6"/>
        <v>0</v>
      </c>
      <c r="AJ70" s="58">
        <f t="shared" si="6"/>
        <v>0</v>
      </c>
      <c r="AK70" s="58">
        <f t="shared" si="6"/>
        <v>0</v>
      </c>
      <c r="AL70" s="58">
        <f t="shared" si="6"/>
        <v>0</v>
      </c>
      <c r="AM70" s="58">
        <f t="shared" si="6"/>
        <v>0</v>
      </c>
      <c r="AN70" s="58">
        <f t="shared" si="6"/>
        <v>0</v>
      </c>
      <c r="AO70" s="58">
        <f t="shared" si="6"/>
        <v>0</v>
      </c>
      <c r="AP70" s="58">
        <f t="shared" si="6"/>
        <v>0</v>
      </c>
      <c r="AQ70" s="58">
        <f t="shared" si="6"/>
        <v>0</v>
      </c>
      <c r="AR70" s="58">
        <f t="shared" si="6"/>
        <v>0</v>
      </c>
      <c r="AS70" s="58">
        <f t="shared" si="6"/>
        <v>0</v>
      </c>
      <c r="AT70" s="58">
        <f t="shared" si="6"/>
        <v>0</v>
      </c>
      <c r="AU70" s="58">
        <f t="shared" si="6"/>
        <v>0</v>
      </c>
      <c r="AV70" s="58">
        <f t="shared" si="6"/>
        <v>0</v>
      </c>
      <c r="AW70" s="58">
        <f t="shared" si="6"/>
        <v>0</v>
      </c>
      <c r="AX70" s="58">
        <f t="shared" si="6"/>
        <v>0</v>
      </c>
      <c r="AY70" s="58">
        <f t="shared" si="6"/>
        <v>0</v>
      </c>
      <c r="AZ70" s="58">
        <f t="shared" si="6"/>
        <v>0</v>
      </c>
    </row>
    <row r="71" spans="1:52" s="4" customFormat="1" ht="15" customHeight="1" x14ac:dyDescent="0.25">
      <c r="A71" s="7"/>
      <c r="B71" s="32"/>
      <c r="C71" s="31"/>
      <c r="D71" s="31"/>
      <c r="E71" s="280"/>
      <c r="F71" s="457"/>
      <c r="G71" s="280"/>
      <c r="H71" s="191"/>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c r="AZ71" s="35"/>
    </row>
    <row r="72" spans="1:52" s="4" customFormat="1" ht="15" customHeight="1" x14ac:dyDescent="0.25">
      <c r="A72" s="7"/>
      <c r="B72" s="32"/>
      <c r="C72" s="31"/>
      <c r="D72" s="31"/>
      <c r="E72" s="281" t="str">
        <f>'Stock Value'!$E$17</f>
        <v>Grams to metric ton conversion</v>
      </c>
      <c r="F72" s="458">
        <f>'Stock Value'!$H$17</f>
        <v>9.9999999999999995E-7</v>
      </c>
      <c r="G72" s="281" t="str">
        <f>'Stock Value'!$G$17</f>
        <v>Factor</v>
      </c>
      <c r="H72" s="191"/>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c r="AZ72" s="35"/>
    </row>
    <row r="73" spans="1:52" s="4" customFormat="1" ht="15" customHeight="1" x14ac:dyDescent="0.25">
      <c r="A73" s="7"/>
      <c r="B73" s="32"/>
      <c r="C73" s="31"/>
      <c r="D73" s="31"/>
      <c r="E73" s="281" t="str">
        <f>'Stock Value'!$E$18</f>
        <v>Grams to short ton conversion</v>
      </c>
      <c r="F73" s="458">
        <f>'Stock Value'!$H$18</f>
        <v>1.1023100000000001E-6</v>
      </c>
      <c r="G73" s="281" t="str">
        <f>'Stock Value'!$G$18</f>
        <v>Factor</v>
      </c>
      <c r="H73" s="191"/>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c r="AZ73" s="35"/>
    </row>
    <row r="74" spans="1:52" s="4" customFormat="1" ht="15" customHeight="1" x14ac:dyDescent="0.25">
      <c r="A74" s="7"/>
      <c r="B74" s="32"/>
      <c r="C74" s="31"/>
      <c r="D74" s="31"/>
      <c r="E74" s="280"/>
      <c r="F74" s="457"/>
      <c r="G74" s="280"/>
      <c r="H74" s="191"/>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row>
    <row r="75" spans="1:52" s="4" customFormat="1" ht="15" customHeight="1" x14ac:dyDescent="0.25">
      <c r="A75" s="7"/>
      <c r="B75" s="32"/>
      <c r="C75" s="31"/>
      <c r="D75" s="31"/>
      <c r="E75" s="280" t="str">
        <f t="shared" ref="E75:E80" si="7">E65</f>
        <v>Auto - NOX emissions</v>
      </c>
      <c r="F75" s="457" t="s">
        <v>277</v>
      </c>
      <c r="G75" s="280" t="s">
        <v>836</v>
      </c>
      <c r="H75" s="191"/>
      <c r="I75" s="33">
        <f>I$10*I65*$F$73</f>
        <v>0</v>
      </c>
      <c r="J75" s="33">
        <f t="shared" ref="J75:AZ75" si="8">J$10*J65*$F$73</f>
        <v>0</v>
      </c>
      <c r="K75" s="33">
        <f t="shared" si="8"/>
        <v>0</v>
      </c>
      <c r="L75" s="33">
        <f t="shared" si="8"/>
        <v>0</v>
      </c>
      <c r="M75" s="33">
        <f t="shared" si="8"/>
        <v>0</v>
      </c>
      <c r="N75" s="33">
        <f t="shared" si="8"/>
        <v>0</v>
      </c>
      <c r="O75" s="33">
        <f t="shared" si="8"/>
        <v>0</v>
      </c>
      <c r="P75" s="33">
        <f t="shared" si="8"/>
        <v>0</v>
      </c>
      <c r="Q75" s="33">
        <f t="shared" si="8"/>
        <v>0</v>
      </c>
      <c r="R75" s="33">
        <f t="shared" si="8"/>
        <v>0</v>
      </c>
      <c r="S75" s="33">
        <f t="shared" si="8"/>
        <v>0</v>
      </c>
      <c r="T75" s="33">
        <f t="shared" si="8"/>
        <v>0</v>
      </c>
      <c r="U75" s="33">
        <f t="shared" si="8"/>
        <v>0</v>
      </c>
      <c r="V75" s="33">
        <f t="shared" si="8"/>
        <v>0</v>
      </c>
      <c r="W75" s="33">
        <f t="shared" si="8"/>
        <v>0</v>
      </c>
      <c r="X75" s="33">
        <f t="shared" si="8"/>
        <v>0</v>
      </c>
      <c r="Y75" s="33">
        <f t="shared" si="8"/>
        <v>0</v>
      </c>
      <c r="Z75" s="33">
        <f t="shared" si="8"/>
        <v>0</v>
      </c>
      <c r="AA75" s="33">
        <f t="shared" si="8"/>
        <v>0</v>
      </c>
      <c r="AB75" s="33">
        <f t="shared" si="8"/>
        <v>0</v>
      </c>
      <c r="AC75" s="33">
        <f t="shared" si="8"/>
        <v>0</v>
      </c>
      <c r="AD75" s="33">
        <f t="shared" si="8"/>
        <v>0</v>
      </c>
      <c r="AE75" s="33">
        <f t="shared" si="8"/>
        <v>0</v>
      </c>
      <c r="AF75" s="33">
        <f t="shared" si="8"/>
        <v>0</v>
      </c>
      <c r="AG75" s="33">
        <f t="shared" si="8"/>
        <v>0</v>
      </c>
      <c r="AH75" s="33">
        <f t="shared" si="8"/>
        <v>0</v>
      </c>
      <c r="AI75" s="33">
        <f t="shared" si="8"/>
        <v>0</v>
      </c>
      <c r="AJ75" s="33">
        <f t="shared" si="8"/>
        <v>0</v>
      </c>
      <c r="AK75" s="33">
        <f t="shared" si="8"/>
        <v>0</v>
      </c>
      <c r="AL75" s="33">
        <f t="shared" si="8"/>
        <v>0</v>
      </c>
      <c r="AM75" s="33">
        <f t="shared" si="8"/>
        <v>0</v>
      </c>
      <c r="AN75" s="33">
        <f t="shared" si="8"/>
        <v>0</v>
      </c>
      <c r="AO75" s="33">
        <f t="shared" si="8"/>
        <v>0</v>
      </c>
      <c r="AP75" s="33">
        <f t="shared" si="8"/>
        <v>0</v>
      </c>
      <c r="AQ75" s="33">
        <f t="shared" si="8"/>
        <v>0</v>
      </c>
      <c r="AR75" s="33">
        <f t="shared" si="8"/>
        <v>0</v>
      </c>
      <c r="AS75" s="33">
        <f t="shared" si="8"/>
        <v>0</v>
      </c>
      <c r="AT75" s="33">
        <f t="shared" si="8"/>
        <v>0</v>
      </c>
      <c r="AU75" s="33">
        <f t="shared" si="8"/>
        <v>0</v>
      </c>
      <c r="AV75" s="33">
        <f t="shared" si="8"/>
        <v>0</v>
      </c>
      <c r="AW75" s="33">
        <f t="shared" si="8"/>
        <v>0</v>
      </c>
      <c r="AX75" s="33">
        <f t="shared" si="8"/>
        <v>0</v>
      </c>
      <c r="AY75" s="33">
        <f t="shared" si="8"/>
        <v>0</v>
      </c>
      <c r="AZ75" s="33">
        <f t="shared" si="8"/>
        <v>0</v>
      </c>
    </row>
    <row r="76" spans="1:52" s="4" customFormat="1" ht="15" customHeight="1" x14ac:dyDescent="0.25">
      <c r="A76" s="7"/>
      <c r="B76" s="32"/>
      <c r="C76" s="31"/>
      <c r="D76" s="31"/>
      <c r="E76" s="280" t="str">
        <f t="shared" si="7"/>
        <v>Auto - PM2.5 emissions</v>
      </c>
      <c r="F76" s="457" t="s">
        <v>277</v>
      </c>
      <c r="G76" s="280" t="s">
        <v>836</v>
      </c>
      <c r="H76" s="191"/>
      <c r="I76" s="33">
        <f t="shared" ref="I76:AZ76" si="9">I$10*I66*$F$73</f>
        <v>0</v>
      </c>
      <c r="J76" s="33">
        <f t="shared" si="9"/>
        <v>0</v>
      </c>
      <c r="K76" s="33">
        <f t="shared" si="9"/>
        <v>0</v>
      </c>
      <c r="L76" s="33">
        <f t="shared" si="9"/>
        <v>0</v>
      </c>
      <c r="M76" s="33">
        <f t="shared" si="9"/>
        <v>0</v>
      </c>
      <c r="N76" s="33">
        <f t="shared" si="9"/>
        <v>0</v>
      </c>
      <c r="O76" s="33">
        <f t="shared" si="9"/>
        <v>0</v>
      </c>
      <c r="P76" s="33">
        <f t="shared" si="9"/>
        <v>0</v>
      </c>
      <c r="Q76" s="33">
        <f t="shared" si="9"/>
        <v>0</v>
      </c>
      <c r="R76" s="33">
        <f t="shared" si="9"/>
        <v>0</v>
      </c>
      <c r="S76" s="33">
        <f t="shared" si="9"/>
        <v>0</v>
      </c>
      <c r="T76" s="33">
        <f t="shared" si="9"/>
        <v>0</v>
      </c>
      <c r="U76" s="33">
        <f t="shared" si="9"/>
        <v>0</v>
      </c>
      <c r="V76" s="33">
        <f t="shared" si="9"/>
        <v>0</v>
      </c>
      <c r="W76" s="33">
        <f t="shared" si="9"/>
        <v>0</v>
      </c>
      <c r="X76" s="33">
        <f t="shared" si="9"/>
        <v>0</v>
      </c>
      <c r="Y76" s="33">
        <f t="shared" si="9"/>
        <v>0</v>
      </c>
      <c r="Z76" s="33">
        <f t="shared" si="9"/>
        <v>0</v>
      </c>
      <c r="AA76" s="33">
        <f t="shared" si="9"/>
        <v>0</v>
      </c>
      <c r="AB76" s="33">
        <f t="shared" si="9"/>
        <v>0</v>
      </c>
      <c r="AC76" s="33">
        <f t="shared" si="9"/>
        <v>0</v>
      </c>
      <c r="AD76" s="33">
        <f t="shared" si="9"/>
        <v>0</v>
      </c>
      <c r="AE76" s="33">
        <f t="shared" si="9"/>
        <v>0</v>
      </c>
      <c r="AF76" s="33">
        <f t="shared" si="9"/>
        <v>0</v>
      </c>
      <c r="AG76" s="33">
        <f t="shared" si="9"/>
        <v>0</v>
      </c>
      <c r="AH76" s="33">
        <f t="shared" si="9"/>
        <v>0</v>
      </c>
      <c r="AI76" s="33">
        <f t="shared" si="9"/>
        <v>0</v>
      </c>
      <c r="AJ76" s="33">
        <f t="shared" si="9"/>
        <v>0</v>
      </c>
      <c r="AK76" s="33">
        <f t="shared" si="9"/>
        <v>0</v>
      </c>
      <c r="AL76" s="33">
        <f t="shared" si="9"/>
        <v>0</v>
      </c>
      <c r="AM76" s="33">
        <f t="shared" si="9"/>
        <v>0</v>
      </c>
      <c r="AN76" s="33">
        <f t="shared" si="9"/>
        <v>0</v>
      </c>
      <c r="AO76" s="33">
        <f t="shared" si="9"/>
        <v>0</v>
      </c>
      <c r="AP76" s="33">
        <f t="shared" si="9"/>
        <v>0</v>
      </c>
      <c r="AQ76" s="33">
        <f t="shared" si="9"/>
        <v>0</v>
      </c>
      <c r="AR76" s="33">
        <f t="shared" si="9"/>
        <v>0</v>
      </c>
      <c r="AS76" s="33">
        <f t="shared" si="9"/>
        <v>0</v>
      </c>
      <c r="AT76" s="33">
        <f t="shared" si="9"/>
        <v>0</v>
      </c>
      <c r="AU76" s="33">
        <f t="shared" si="9"/>
        <v>0</v>
      </c>
      <c r="AV76" s="33">
        <f t="shared" si="9"/>
        <v>0</v>
      </c>
      <c r="AW76" s="33">
        <f t="shared" si="9"/>
        <v>0</v>
      </c>
      <c r="AX76" s="33">
        <f t="shared" si="9"/>
        <v>0</v>
      </c>
      <c r="AY76" s="33">
        <f t="shared" si="9"/>
        <v>0</v>
      </c>
      <c r="AZ76" s="33">
        <f t="shared" si="9"/>
        <v>0</v>
      </c>
    </row>
    <row r="77" spans="1:52" s="4" customFormat="1" ht="15" customHeight="1" x14ac:dyDescent="0.25">
      <c r="A77" s="7"/>
      <c r="B77" s="32"/>
      <c r="C77" s="31"/>
      <c r="D77" s="31"/>
      <c r="E77" s="280" t="str">
        <f t="shared" si="7"/>
        <v>Auto - PM10 emissions</v>
      </c>
      <c r="F77" s="457" t="s">
        <v>277</v>
      </c>
      <c r="G77" s="280" t="s">
        <v>836</v>
      </c>
      <c r="H77" s="191"/>
      <c r="I77" s="33">
        <f t="shared" ref="I77:AZ77" si="10">I$10*I67*$F$73</f>
        <v>0</v>
      </c>
      <c r="J77" s="33">
        <f t="shared" si="10"/>
        <v>0</v>
      </c>
      <c r="K77" s="33">
        <f t="shared" si="10"/>
        <v>0</v>
      </c>
      <c r="L77" s="33">
        <f t="shared" si="10"/>
        <v>0</v>
      </c>
      <c r="M77" s="33">
        <f t="shared" si="10"/>
        <v>0</v>
      </c>
      <c r="N77" s="33">
        <f t="shared" si="10"/>
        <v>0</v>
      </c>
      <c r="O77" s="33">
        <f t="shared" si="10"/>
        <v>0</v>
      </c>
      <c r="P77" s="33">
        <f t="shared" si="10"/>
        <v>0</v>
      </c>
      <c r="Q77" s="33">
        <f t="shared" si="10"/>
        <v>0</v>
      </c>
      <c r="R77" s="33">
        <f t="shared" si="10"/>
        <v>0</v>
      </c>
      <c r="S77" s="33">
        <f t="shared" si="10"/>
        <v>0</v>
      </c>
      <c r="T77" s="33">
        <f t="shared" si="10"/>
        <v>0</v>
      </c>
      <c r="U77" s="33">
        <f t="shared" si="10"/>
        <v>0</v>
      </c>
      <c r="V77" s="33">
        <f t="shared" si="10"/>
        <v>0</v>
      </c>
      <c r="W77" s="33">
        <f t="shared" si="10"/>
        <v>0</v>
      </c>
      <c r="X77" s="33">
        <f t="shared" si="10"/>
        <v>0</v>
      </c>
      <c r="Y77" s="33">
        <f t="shared" si="10"/>
        <v>0</v>
      </c>
      <c r="Z77" s="33">
        <f t="shared" si="10"/>
        <v>0</v>
      </c>
      <c r="AA77" s="33">
        <f t="shared" si="10"/>
        <v>0</v>
      </c>
      <c r="AB77" s="33">
        <f t="shared" si="10"/>
        <v>0</v>
      </c>
      <c r="AC77" s="33">
        <f t="shared" si="10"/>
        <v>0</v>
      </c>
      <c r="AD77" s="33">
        <f t="shared" si="10"/>
        <v>0</v>
      </c>
      <c r="AE77" s="33">
        <f t="shared" si="10"/>
        <v>0</v>
      </c>
      <c r="AF77" s="33">
        <f t="shared" si="10"/>
        <v>0</v>
      </c>
      <c r="AG77" s="33">
        <f t="shared" si="10"/>
        <v>0</v>
      </c>
      <c r="AH77" s="33">
        <f t="shared" si="10"/>
        <v>0</v>
      </c>
      <c r="AI77" s="33">
        <f t="shared" si="10"/>
        <v>0</v>
      </c>
      <c r="AJ77" s="33">
        <f t="shared" si="10"/>
        <v>0</v>
      </c>
      <c r="AK77" s="33">
        <f t="shared" si="10"/>
        <v>0</v>
      </c>
      <c r="AL77" s="33">
        <f t="shared" si="10"/>
        <v>0</v>
      </c>
      <c r="AM77" s="33">
        <f t="shared" si="10"/>
        <v>0</v>
      </c>
      <c r="AN77" s="33">
        <f t="shared" si="10"/>
        <v>0</v>
      </c>
      <c r="AO77" s="33">
        <f t="shared" si="10"/>
        <v>0</v>
      </c>
      <c r="AP77" s="33">
        <f t="shared" si="10"/>
        <v>0</v>
      </c>
      <c r="AQ77" s="33">
        <f t="shared" si="10"/>
        <v>0</v>
      </c>
      <c r="AR77" s="33">
        <f t="shared" si="10"/>
        <v>0</v>
      </c>
      <c r="AS77" s="33">
        <f t="shared" si="10"/>
        <v>0</v>
      </c>
      <c r="AT77" s="33">
        <f t="shared" si="10"/>
        <v>0</v>
      </c>
      <c r="AU77" s="33">
        <f t="shared" si="10"/>
        <v>0</v>
      </c>
      <c r="AV77" s="33">
        <f t="shared" si="10"/>
        <v>0</v>
      </c>
      <c r="AW77" s="33">
        <f t="shared" si="10"/>
        <v>0</v>
      </c>
      <c r="AX77" s="33">
        <f t="shared" si="10"/>
        <v>0</v>
      </c>
      <c r="AY77" s="33">
        <f t="shared" si="10"/>
        <v>0</v>
      </c>
      <c r="AZ77" s="33">
        <f t="shared" si="10"/>
        <v>0</v>
      </c>
    </row>
    <row r="78" spans="1:52" s="4" customFormat="1" ht="15" customHeight="1" x14ac:dyDescent="0.25">
      <c r="A78" s="7"/>
      <c r="B78" s="32"/>
      <c r="C78" s="31"/>
      <c r="D78" s="31"/>
      <c r="E78" s="280" t="str">
        <f t="shared" si="7"/>
        <v>Auto - SOX emissions</v>
      </c>
      <c r="F78" s="457" t="s">
        <v>277</v>
      </c>
      <c r="G78" s="280" t="s">
        <v>836</v>
      </c>
      <c r="H78" s="191"/>
      <c r="I78" s="33">
        <f t="shared" ref="I78:AZ78" si="11">I$10*I68*$F$73</f>
        <v>0</v>
      </c>
      <c r="J78" s="33">
        <f t="shared" si="11"/>
        <v>0</v>
      </c>
      <c r="K78" s="33">
        <f t="shared" si="11"/>
        <v>0</v>
      </c>
      <c r="L78" s="33">
        <f t="shared" si="11"/>
        <v>0</v>
      </c>
      <c r="M78" s="33">
        <f t="shared" si="11"/>
        <v>0</v>
      </c>
      <c r="N78" s="33">
        <f t="shared" si="11"/>
        <v>0</v>
      </c>
      <c r="O78" s="33">
        <f t="shared" si="11"/>
        <v>0</v>
      </c>
      <c r="P78" s="33">
        <f t="shared" si="11"/>
        <v>0</v>
      </c>
      <c r="Q78" s="33">
        <f t="shared" si="11"/>
        <v>0</v>
      </c>
      <c r="R78" s="33">
        <f t="shared" si="11"/>
        <v>0</v>
      </c>
      <c r="S78" s="33">
        <f t="shared" si="11"/>
        <v>0</v>
      </c>
      <c r="T78" s="33">
        <f t="shared" si="11"/>
        <v>0</v>
      </c>
      <c r="U78" s="33">
        <f t="shared" si="11"/>
        <v>0</v>
      </c>
      <c r="V78" s="33">
        <f t="shared" si="11"/>
        <v>0</v>
      </c>
      <c r="W78" s="33">
        <f t="shared" si="11"/>
        <v>0</v>
      </c>
      <c r="X78" s="33">
        <f t="shared" si="11"/>
        <v>0</v>
      </c>
      <c r="Y78" s="33">
        <f t="shared" si="11"/>
        <v>0</v>
      </c>
      <c r="Z78" s="33">
        <f t="shared" si="11"/>
        <v>0</v>
      </c>
      <c r="AA78" s="33">
        <f t="shared" si="11"/>
        <v>0</v>
      </c>
      <c r="AB78" s="33">
        <f t="shared" si="11"/>
        <v>0</v>
      </c>
      <c r="AC78" s="33">
        <f t="shared" si="11"/>
        <v>0</v>
      </c>
      <c r="AD78" s="33">
        <f t="shared" si="11"/>
        <v>0</v>
      </c>
      <c r="AE78" s="33">
        <f t="shared" si="11"/>
        <v>0</v>
      </c>
      <c r="AF78" s="33">
        <f t="shared" si="11"/>
        <v>0</v>
      </c>
      <c r="AG78" s="33">
        <f t="shared" si="11"/>
        <v>0</v>
      </c>
      <c r="AH78" s="33">
        <f t="shared" si="11"/>
        <v>0</v>
      </c>
      <c r="AI78" s="33">
        <f t="shared" si="11"/>
        <v>0</v>
      </c>
      <c r="AJ78" s="33">
        <f t="shared" si="11"/>
        <v>0</v>
      </c>
      <c r="AK78" s="33">
        <f t="shared" si="11"/>
        <v>0</v>
      </c>
      <c r="AL78" s="33">
        <f t="shared" si="11"/>
        <v>0</v>
      </c>
      <c r="AM78" s="33">
        <f t="shared" si="11"/>
        <v>0</v>
      </c>
      <c r="AN78" s="33">
        <f t="shared" si="11"/>
        <v>0</v>
      </c>
      <c r="AO78" s="33">
        <f t="shared" si="11"/>
        <v>0</v>
      </c>
      <c r="AP78" s="33">
        <f t="shared" si="11"/>
        <v>0</v>
      </c>
      <c r="AQ78" s="33">
        <f t="shared" si="11"/>
        <v>0</v>
      </c>
      <c r="AR78" s="33">
        <f t="shared" si="11"/>
        <v>0</v>
      </c>
      <c r="AS78" s="33">
        <f t="shared" si="11"/>
        <v>0</v>
      </c>
      <c r="AT78" s="33">
        <f t="shared" si="11"/>
        <v>0</v>
      </c>
      <c r="AU78" s="33">
        <f t="shared" si="11"/>
        <v>0</v>
      </c>
      <c r="AV78" s="33">
        <f t="shared" si="11"/>
        <v>0</v>
      </c>
      <c r="AW78" s="33">
        <f t="shared" si="11"/>
        <v>0</v>
      </c>
      <c r="AX78" s="33">
        <f t="shared" si="11"/>
        <v>0</v>
      </c>
      <c r="AY78" s="33">
        <f t="shared" si="11"/>
        <v>0</v>
      </c>
      <c r="AZ78" s="33">
        <f t="shared" si="11"/>
        <v>0</v>
      </c>
    </row>
    <row r="79" spans="1:52" s="4" customFormat="1" ht="15" customHeight="1" x14ac:dyDescent="0.25">
      <c r="A79" s="7"/>
      <c r="B79" s="32"/>
      <c r="C79" s="31"/>
      <c r="D79" s="31"/>
      <c r="E79" s="280" t="str">
        <f t="shared" si="7"/>
        <v>Auto - VOC emissions</v>
      </c>
      <c r="F79" s="457" t="s">
        <v>277</v>
      </c>
      <c r="G79" s="280" t="s">
        <v>836</v>
      </c>
      <c r="H79" s="191"/>
      <c r="I79" s="33">
        <f t="shared" ref="I79:AZ79" si="12">I$10*I69*$F$73</f>
        <v>0</v>
      </c>
      <c r="J79" s="33">
        <f t="shared" si="12"/>
        <v>0</v>
      </c>
      <c r="K79" s="33">
        <f t="shared" si="12"/>
        <v>0</v>
      </c>
      <c r="L79" s="33">
        <f t="shared" si="12"/>
        <v>0</v>
      </c>
      <c r="M79" s="33">
        <f t="shared" si="12"/>
        <v>0</v>
      </c>
      <c r="N79" s="33">
        <f t="shared" si="12"/>
        <v>0</v>
      </c>
      <c r="O79" s="33">
        <f t="shared" si="12"/>
        <v>0</v>
      </c>
      <c r="P79" s="33">
        <f t="shared" si="12"/>
        <v>0</v>
      </c>
      <c r="Q79" s="33">
        <f t="shared" si="12"/>
        <v>0</v>
      </c>
      <c r="R79" s="33">
        <f t="shared" si="12"/>
        <v>0</v>
      </c>
      <c r="S79" s="33">
        <f t="shared" si="12"/>
        <v>0</v>
      </c>
      <c r="T79" s="33">
        <f t="shared" si="12"/>
        <v>0</v>
      </c>
      <c r="U79" s="33">
        <f t="shared" si="12"/>
        <v>0</v>
      </c>
      <c r="V79" s="33">
        <f t="shared" si="12"/>
        <v>0</v>
      </c>
      <c r="W79" s="33">
        <f t="shared" si="12"/>
        <v>0</v>
      </c>
      <c r="X79" s="33">
        <f t="shared" si="12"/>
        <v>0</v>
      </c>
      <c r="Y79" s="33">
        <f t="shared" si="12"/>
        <v>0</v>
      </c>
      <c r="Z79" s="33">
        <f t="shared" si="12"/>
        <v>0</v>
      </c>
      <c r="AA79" s="33">
        <f t="shared" si="12"/>
        <v>0</v>
      </c>
      <c r="AB79" s="33">
        <f t="shared" si="12"/>
        <v>0</v>
      </c>
      <c r="AC79" s="33">
        <f t="shared" si="12"/>
        <v>0</v>
      </c>
      <c r="AD79" s="33">
        <f t="shared" si="12"/>
        <v>0</v>
      </c>
      <c r="AE79" s="33">
        <f t="shared" si="12"/>
        <v>0</v>
      </c>
      <c r="AF79" s="33">
        <f t="shared" si="12"/>
        <v>0</v>
      </c>
      <c r="AG79" s="33">
        <f t="shared" si="12"/>
        <v>0</v>
      </c>
      <c r="AH79" s="33">
        <f t="shared" si="12"/>
        <v>0</v>
      </c>
      <c r="AI79" s="33">
        <f t="shared" si="12"/>
        <v>0</v>
      </c>
      <c r="AJ79" s="33">
        <f t="shared" si="12"/>
        <v>0</v>
      </c>
      <c r="AK79" s="33">
        <f t="shared" si="12"/>
        <v>0</v>
      </c>
      <c r="AL79" s="33">
        <f t="shared" si="12"/>
        <v>0</v>
      </c>
      <c r="AM79" s="33">
        <f t="shared" si="12"/>
        <v>0</v>
      </c>
      <c r="AN79" s="33">
        <f t="shared" si="12"/>
        <v>0</v>
      </c>
      <c r="AO79" s="33">
        <f t="shared" si="12"/>
        <v>0</v>
      </c>
      <c r="AP79" s="33">
        <f t="shared" si="12"/>
        <v>0</v>
      </c>
      <c r="AQ79" s="33">
        <f t="shared" si="12"/>
        <v>0</v>
      </c>
      <c r="AR79" s="33">
        <f t="shared" si="12"/>
        <v>0</v>
      </c>
      <c r="AS79" s="33">
        <f t="shared" si="12"/>
        <v>0</v>
      </c>
      <c r="AT79" s="33">
        <f t="shared" si="12"/>
        <v>0</v>
      </c>
      <c r="AU79" s="33">
        <f t="shared" si="12"/>
        <v>0</v>
      </c>
      <c r="AV79" s="33">
        <f t="shared" si="12"/>
        <v>0</v>
      </c>
      <c r="AW79" s="33">
        <f t="shared" si="12"/>
        <v>0</v>
      </c>
      <c r="AX79" s="33">
        <f t="shared" si="12"/>
        <v>0</v>
      </c>
      <c r="AY79" s="33">
        <f t="shared" si="12"/>
        <v>0</v>
      </c>
      <c r="AZ79" s="33">
        <f t="shared" si="12"/>
        <v>0</v>
      </c>
    </row>
    <row r="80" spans="1:52" s="4" customFormat="1" ht="15" customHeight="1" x14ac:dyDescent="0.25">
      <c r="A80" s="7"/>
      <c r="B80" s="32"/>
      <c r="C80" s="31"/>
      <c r="D80" s="31"/>
      <c r="E80" s="280" t="str">
        <f t="shared" si="7"/>
        <v>Auto - CO2 emissions</v>
      </c>
      <c r="F80" s="457" t="s">
        <v>277</v>
      </c>
      <c r="G80" s="280" t="s">
        <v>837</v>
      </c>
      <c r="H80" s="191"/>
      <c r="I80" s="33">
        <f t="shared" ref="I80:AZ80" si="13">I$10*I70*$F$72</f>
        <v>0</v>
      </c>
      <c r="J80" s="33">
        <f t="shared" si="13"/>
        <v>0</v>
      </c>
      <c r="K80" s="33">
        <f t="shared" si="13"/>
        <v>0</v>
      </c>
      <c r="L80" s="33">
        <f t="shared" si="13"/>
        <v>0</v>
      </c>
      <c r="M80" s="33">
        <f t="shared" si="13"/>
        <v>0</v>
      </c>
      <c r="N80" s="33">
        <f t="shared" si="13"/>
        <v>0</v>
      </c>
      <c r="O80" s="33">
        <f t="shared" si="13"/>
        <v>0</v>
      </c>
      <c r="P80" s="33">
        <f t="shared" si="13"/>
        <v>0</v>
      </c>
      <c r="Q80" s="33">
        <f t="shared" si="13"/>
        <v>0</v>
      </c>
      <c r="R80" s="33">
        <f t="shared" si="13"/>
        <v>0</v>
      </c>
      <c r="S80" s="33">
        <f t="shared" si="13"/>
        <v>0</v>
      </c>
      <c r="T80" s="33">
        <f t="shared" si="13"/>
        <v>0</v>
      </c>
      <c r="U80" s="33">
        <f t="shared" si="13"/>
        <v>0</v>
      </c>
      <c r="V80" s="33">
        <f t="shared" si="13"/>
        <v>0</v>
      </c>
      <c r="W80" s="33">
        <f t="shared" si="13"/>
        <v>0</v>
      </c>
      <c r="X80" s="33">
        <f t="shared" si="13"/>
        <v>0</v>
      </c>
      <c r="Y80" s="33">
        <f t="shared" si="13"/>
        <v>0</v>
      </c>
      <c r="Z80" s="33">
        <f t="shared" si="13"/>
        <v>0</v>
      </c>
      <c r="AA80" s="33">
        <f t="shared" si="13"/>
        <v>0</v>
      </c>
      <c r="AB80" s="33">
        <f t="shared" si="13"/>
        <v>0</v>
      </c>
      <c r="AC80" s="33">
        <f t="shared" si="13"/>
        <v>0</v>
      </c>
      <c r="AD80" s="33">
        <f t="shared" si="13"/>
        <v>0</v>
      </c>
      <c r="AE80" s="33">
        <f t="shared" si="13"/>
        <v>0</v>
      </c>
      <c r="AF80" s="33">
        <f t="shared" si="13"/>
        <v>0</v>
      </c>
      <c r="AG80" s="33">
        <f t="shared" si="13"/>
        <v>0</v>
      </c>
      <c r="AH80" s="33">
        <f t="shared" si="13"/>
        <v>0</v>
      </c>
      <c r="AI80" s="33">
        <f t="shared" si="13"/>
        <v>0</v>
      </c>
      <c r="AJ80" s="33">
        <f t="shared" si="13"/>
        <v>0</v>
      </c>
      <c r="AK80" s="33">
        <f t="shared" si="13"/>
        <v>0</v>
      </c>
      <c r="AL80" s="33">
        <f t="shared" si="13"/>
        <v>0</v>
      </c>
      <c r="AM80" s="33">
        <f t="shared" si="13"/>
        <v>0</v>
      </c>
      <c r="AN80" s="33">
        <f t="shared" si="13"/>
        <v>0</v>
      </c>
      <c r="AO80" s="33">
        <f t="shared" si="13"/>
        <v>0</v>
      </c>
      <c r="AP80" s="33">
        <f t="shared" si="13"/>
        <v>0</v>
      </c>
      <c r="AQ80" s="33">
        <f t="shared" si="13"/>
        <v>0</v>
      </c>
      <c r="AR80" s="33">
        <f t="shared" si="13"/>
        <v>0</v>
      </c>
      <c r="AS80" s="33">
        <f t="shared" si="13"/>
        <v>0</v>
      </c>
      <c r="AT80" s="33">
        <f t="shared" si="13"/>
        <v>0</v>
      </c>
      <c r="AU80" s="33">
        <f t="shared" si="13"/>
        <v>0</v>
      </c>
      <c r="AV80" s="33">
        <f t="shared" si="13"/>
        <v>0</v>
      </c>
      <c r="AW80" s="33">
        <f t="shared" si="13"/>
        <v>0</v>
      </c>
      <c r="AX80" s="33">
        <f t="shared" si="13"/>
        <v>0</v>
      </c>
      <c r="AY80" s="33">
        <f t="shared" si="13"/>
        <v>0</v>
      </c>
      <c r="AZ80" s="33">
        <f t="shared" si="13"/>
        <v>0</v>
      </c>
    </row>
    <row r="81" spans="1:52" s="4" customFormat="1" ht="15" customHeight="1" x14ac:dyDescent="0.25">
      <c r="A81" s="7"/>
      <c r="B81" s="32"/>
      <c r="C81" s="31"/>
      <c r="D81" s="31"/>
      <c r="E81" s="280"/>
      <c r="F81" s="457"/>
      <c r="G81" s="280"/>
      <c r="H81" s="191"/>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row>
    <row r="82" spans="1:52" s="4" customFormat="1" ht="15" customHeight="1" x14ac:dyDescent="0.25">
      <c r="A82" s="1"/>
      <c r="B82" s="2" t="s">
        <v>838</v>
      </c>
      <c r="E82" s="280"/>
      <c r="F82" s="280"/>
      <c r="G82" s="280"/>
      <c r="H82" s="191"/>
    </row>
    <row r="83" spans="1:52" s="4" customFormat="1" ht="15" customHeight="1" x14ac:dyDescent="0.25">
      <c r="A83" s="1"/>
      <c r="B83" s="2"/>
      <c r="E83" s="459"/>
      <c r="F83" s="280"/>
      <c r="G83" s="280"/>
      <c r="H83" s="191"/>
    </row>
    <row r="84" spans="1:52" s="20" customFormat="1" ht="15" customHeight="1" x14ac:dyDescent="0.25">
      <c r="A84" s="43"/>
      <c r="B84" s="46"/>
      <c r="E84" s="460" t="str">
        <f t="shared" ref="E84:G86" si="14">E75</f>
        <v>Auto - NOX emissions</v>
      </c>
      <c r="F84" s="460" t="str">
        <f t="shared" si="14"/>
        <v>Calculation</v>
      </c>
      <c r="G84" s="460" t="str">
        <f t="shared" si="14"/>
        <v>short tons</v>
      </c>
      <c r="H84" s="618"/>
      <c r="I84" s="98">
        <f>I75*I$3</f>
        <v>0</v>
      </c>
      <c r="J84" s="98">
        <f t="shared" ref="J84:AZ86" si="15">J75*J$3</f>
        <v>0</v>
      </c>
      <c r="K84" s="98">
        <f t="shared" si="15"/>
        <v>0</v>
      </c>
      <c r="L84" s="98">
        <f t="shared" si="15"/>
        <v>0</v>
      </c>
      <c r="M84" s="98">
        <f t="shared" si="15"/>
        <v>0</v>
      </c>
      <c r="N84" s="98">
        <f t="shared" si="15"/>
        <v>0</v>
      </c>
      <c r="O84" s="98">
        <f t="shared" si="15"/>
        <v>0</v>
      </c>
      <c r="P84" s="98">
        <f t="shared" si="15"/>
        <v>0</v>
      </c>
      <c r="Q84" s="98">
        <f t="shared" si="15"/>
        <v>0</v>
      </c>
      <c r="R84" s="98">
        <f t="shared" si="15"/>
        <v>0</v>
      </c>
      <c r="S84" s="98">
        <f t="shared" si="15"/>
        <v>0</v>
      </c>
      <c r="T84" s="98">
        <f t="shared" si="15"/>
        <v>0</v>
      </c>
      <c r="U84" s="98">
        <f t="shared" si="15"/>
        <v>0</v>
      </c>
      <c r="V84" s="98">
        <f t="shared" si="15"/>
        <v>0</v>
      </c>
      <c r="W84" s="98">
        <f t="shared" si="15"/>
        <v>0</v>
      </c>
      <c r="X84" s="98">
        <f t="shared" si="15"/>
        <v>0</v>
      </c>
      <c r="Y84" s="98">
        <f t="shared" si="15"/>
        <v>0</v>
      </c>
      <c r="Z84" s="98">
        <f t="shared" si="15"/>
        <v>0</v>
      </c>
      <c r="AA84" s="98">
        <f t="shared" si="15"/>
        <v>0</v>
      </c>
      <c r="AB84" s="98">
        <f t="shared" si="15"/>
        <v>0</v>
      </c>
      <c r="AC84" s="98">
        <f t="shared" si="15"/>
        <v>0</v>
      </c>
      <c r="AD84" s="98">
        <f t="shared" si="15"/>
        <v>0</v>
      </c>
      <c r="AE84" s="98">
        <f t="shared" si="15"/>
        <v>0</v>
      </c>
      <c r="AF84" s="98">
        <f t="shared" si="15"/>
        <v>0</v>
      </c>
      <c r="AG84" s="98">
        <f t="shared" si="15"/>
        <v>0</v>
      </c>
      <c r="AH84" s="98">
        <f t="shared" si="15"/>
        <v>0</v>
      </c>
      <c r="AI84" s="98">
        <f t="shared" si="15"/>
        <v>0</v>
      </c>
      <c r="AJ84" s="98">
        <f t="shared" si="15"/>
        <v>0</v>
      </c>
      <c r="AK84" s="98">
        <f t="shared" si="15"/>
        <v>0</v>
      </c>
      <c r="AL84" s="98">
        <f t="shared" si="15"/>
        <v>0</v>
      </c>
      <c r="AM84" s="98">
        <f t="shared" si="15"/>
        <v>0</v>
      </c>
      <c r="AN84" s="98">
        <f t="shared" si="15"/>
        <v>0</v>
      </c>
      <c r="AO84" s="98">
        <f t="shared" si="15"/>
        <v>0</v>
      </c>
      <c r="AP84" s="98">
        <f t="shared" si="15"/>
        <v>0</v>
      </c>
      <c r="AQ84" s="98">
        <f t="shared" si="15"/>
        <v>0</v>
      </c>
      <c r="AR84" s="98">
        <f t="shared" si="15"/>
        <v>0</v>
      </c>
      <c r="AS84" s="98">
        <f t="shared" si="15"/>
        <v>0</v>
      </c>
      <c r="AT84" s="98">
        <f t="shared" si="15"/>
        <v>0</v>
      </c>
      <c r="AU84" s="98">
        <f t="shared" si="15"/>
        <v>0</v>
      </c>
      <c r="AV84" s="98">
        <f t="shared" si="15"/>
        <v>0</v>
      </c>
      <c r="AW84" s="98">
        <f t="shared" si="15"/>
        <v>0</v>
      </c>
      <c r="AX84" s="98">
        <f t="shared" si="15"/>
        <v>0</v>
      </c>
      <c r="AY84" s="98">
        <f t="shared" si="15"/>
        <v>0</v>
      </c>
      <c r="AZ84" s="98">
        <f t="shared" si="15"/>
        <v>0</v>
      </c>
    </row>
    <row r="85" spans="1:52" s="20" customFormat="1" ht="15" customHeight="1" x14ac:dyDescent="0.25">
      <c r="A85" s="43"/>
      <c r="B85" s="46"/>
      <c r="E85" s="460" t="str">
        <f t="shared" si="14"/>
        <v>Auto - PM2.5 emissions</v>
      </c>
      <c r="F85" s="460" t="str">
        <f t="shared" si="14"/>
        <v>Calculation</v>
      </c>
      <c r="G85" s="460" t="str">
        <f t="shared" si="14"/>
        <v>short tons</v>
      </c>
      <c r="H85" s="618"/>
      <c r="I85" s="98">
        <f t="shared" ref="I85:X86" si="16">I76*I$3</f>
        <v>0</v>
      </c>
      <c r="J85" s="98">
        <f t="shared" si="16"/>
        <v>0</v>
      </c>
      <c r="K85" s="98">
        <f t="shared" si="16"/>
        <v>0</v>
      </c>
      <c r="L85" s="98">
        <f t="shared" si="16"/>
        <v>0</v>
      </c>
      <c r="M85" s="98">
        <f t="shared" si="16"/>
        <v>0</v>
      </c>
      <c r="N85" s="98">
        <f t="shared" si="16"/>
        <v>0</v>
      </c>
      <c r="O85" s="98">
        <f t="shared" si="16"/>
        <v>0</v>
      </c>
      <c r="P85" s="98">
        <f t="shared" si="16"/>
        <v>0</v>
      </c>
      <c r="Q85" s="98">
        <f t="shared" si="16"/>
        <v>0</v>
      </c>
      <c r="R85" s="98">
        <f t="shared" si="16"/>
        <v>0</v>
      </c>
      <c r="S85" s="98">
        <f t="shared" si="16"/>
        <v>0</v>
      </c>
      <c r="T85" s="98">
        <f t="shared" si="16"/>
        <v>0</v>
      </c>
      <c r="U85" s="98">
        <f t="shared" si="16"/>
        <v>0</v>
      </c>
      <c r="V85" s="98">
        <f t="shared" si="16"/>
        <v>0</v>
      </c>
      <c r="W85" s="98">
        <f t="shared" si="16"/>
        <v>0</v>
      </c>
      <c r="X85" s="98">
        <f t="shared" si="16"/>
        <v>0</v>
      </c>
      <c r="Y85" s="98">
        <f t="shared" si="15"/>
        <v>0</v>
      </c>
      <c r="Z85" s="98">
        <f t="shared" si="15"/>
        <v>0</v>
      </c>
      <c r="AA85" s="98">
        <f t="shared" si="15"/>
        <v>0</v>
      </c>
      <c r="AB85" s="98">
        <f t="shared" si="15"/>
        <v>0</v>
      </c>
      <c r="AC85" s="98">
        <f t="shared" si="15"/>
        <v>0</v>
      </c>
      <c r="AD85" s="98">
        <f t="shared" si="15"/>
        <v>0</v>
      </c>
      <c r="AE85" s="98">
        <f t="shared" si="15"/>
        <v>0</v>
      </c>
      <c r="AF85" s="98">
        <f t="shared" si="15"/>
        <v>0</v>
      </c>
      <c r="AG85" s="98">
        <f t="shared" si="15"/>
        <v>0</v>
      </c>
      <c r="AH85" s="98">
        <f t="shared" si="15"/>
        <v>0</v>
      </c>
      <c r="AI85" s="98">
        <f t="shared" si="15"/>
        <v>0</v>
      </c>
      <c r="AJ85" s="98">
        <f t="shared" si="15"/>
        <v>0</v>
      </c>
      <c r="AK85" s="98">
        <f t="shared" si="15"/>
        <v>0</v>
      </c>
      <c r="AL85" s="98">
        <f t="shared" si="15"/>
        <v>0</v>
      </c>
      <c r="AM85" s="98">
        <f t="shared" si="15"/>
        <v>0</v>
      </c>
      <c r="AN85" s="98">
        <f t="shared" si="15"/>
        <v>0</v>
      </c>
      <c r="AO85" s="98">
        <f t="shared" si="15"/>
        <v>0</v>
      </c>
      <c r="AP85" s="98">
        <f t="shared" si="15"/>
        <v>0</v>
      </c>
      <c r="AQ85" s="98">
        <f t="shared" si="15"/>
        <v>0</v>
      </c>
      <c r="AR85" s="98">
        <f t="shared" si="15"/>
        <v>0</v>
      </c>
      <c r="AS85" s="98">
        <f t="shared" si="15"/>
        <v>0</v>
      </c>
      <c r="AT85" s="98">
        <f t="shared" si="15"/>
        <v>0</v>
      </c>
      <c r="AU85" s="98">
        <f t="shared" si="15"/>
        <v>0</v>
      </c>
      <c r="AV85" s="98">
        <f t="shared" si="15"/>
        <v>0</v>
      </c>
      <c r="AW85" s="98">
        <f t="shared" si="15"/>
        <v>0</v>
      </c>
      <c r="AX85" s="98">
        <f t="shared" si="15"/>
        <v>0</v>
      </c>
      <c r="AY85" s="98">
        <f t="shared" si="15"/>
        <v>0</v>
      </c>
      <c r="AZ85" s="98">
        <f t="shared" si="15"/>
        <v>0</v>
      </c>
    </row>
    <row r="86" spans="1:52" s="20" customFormat="1" ht="15" customHeight="1" x14ac:dyDescent="0.25">
      <c r="A86" s="43"/>
      <c r="B86" s="46"/>
      <c r="E86" s="460" t="str">
        <f t="shared" si="14"/>
        <v>Auto - PM10 emissions</v>
      </c>
      <c r="F86" s="460" t="str">
        <f t="shared" si="14"/>
        <v>Calculation</v>
      </c>
      <c r="G86" s="460" t="str">
        <f t="shared" si="14"/>
        <v>short tons</v>
      </c>
      <c r="H86" s="618"/>
      <c r="I86" s="98">
        <f t="shared" si="16"/>
        <v>0</v>
      </c>
      <c r="J86" s="98">
        <f t="shared" si="15"/>
        <v>0</v>
      </c>
      <c r="K86" s="98">
        <f t="shared" si="15"/>
        <v>0</v>
      </c>
      <c r="L86" s="98">
        <f t="shared" si="15"/>
        <v>0</v>
      </c>
      <c r="M86" s="98">
        <f t="shared" si="15"/>
        <v>0</v>
      </c>
      <c r="N86" s="98">
        <f t="shared" si="15"/>
        <v>0</v>
      </c>
      <c r="O86" s="98">
        <f t="shared" si="15"/>
        <v>0</v>
      </c>
      <c r="P86" s="98">
        <f t="shared" si="15"/>
        <v>0</v>
      </c>
      <c r="Q86" s="98">
        <f t="shared" si="15"/>
        <v>0</v>
      </c>
      <c r="R86" s="98">
        <f t="shared" si="15"/>
        <v>0</v>
      </c>
      <c r="S86" s="98">
        <f t="shared" si="15"/>
        <v>0</v>
      </c>
      <c r="T86" s="98">
        <f t="shared" si="15"/>
        <v>0</v>
      </c>
      <c r="U86" s="98">
        <f t="shared" si="15"/>
        <v>0</v>
      </c>
      <c r="V86" s="98">
        <f t="shared" si="15"/>
        <v>0</v>
      </c>
      <c r="W86" s="98">
        <f t="shared" si="15"/>
        <v>0</v>
      </c>
      <c r="X86" s="98">
        <f t="shared" si="15"/>
        <v>0</v>
      </c>
      <c r="Y86" s="98">
        <f t="shared" si="15"/>
        <v>0</v>
      </c>
      <c r="Z86" s="98">
        <f t="shared" si="15"/>
        <v>0</v>
      </c>
      <c r="AA86" s="98">
        <f t="shared" si="15"/>
        <v>0</v>
      </c>
      <c r="AB86" s="98">
        <f t="shared" si="15"/>
        <v>0</v>
      </c>
      <c r="AC86" s="98">
        <f t="shared" si="15"/>
        <v>0</v>
      </c>
      <c r="AD86" s="98">
        <f t="shared" si="15"/>
        <v>0</v>
      </c>
      <c r="AE86" s="98">
        <f t="shared" si="15"/>
        <v>0</v>
      </c>
      <c r="AF86" s="98">
        <f t="shared" si="15"/>
        <v>0</v>
      </c>
      <c r="AG86" s="98">
        <f t="shared" si="15"/>
        <v>0</v>
      </c>
      <c r="AH86" s="98">
        <f t="shared" si="15"/>
        <v>0</v>
      </c>
      <c r="AI86" s="98">
        <f t="shared" si="15"/>
        <v>0</v>
      </c>
      <c r="AJ86" s="98">
        <f t="shared" si="15"/>
        <v>0</v>
      </c>
      <c r="AK86" s="98">
        <f t="shared" si="15"/>
        <v>0</v>
      </c>
      <c r="AL86" s="98">
        <f t="shared" si="15"/>
        <v>0</v>
      </c>
      <c r="AM86" s="98">
        <f t="shared" si="15"/>
        <v>0</v>
      </c>
      <c r="AN86" s="98">
        <f t="shared" si="15"/>
        <v>0</v>
      </c>
      <c r="AO86" s="98">
        <f t="shared" si="15"/>
        <v>0</v>
      </c>
      <c r="AP86" s="98">
        <f t="shared" si="15"/>
        <v>0</v>
      </c>
      <c r="AQ86" s="98">
        <f t="shared" si="15"/>
        <v>0</v>
      </c>
      <c r="AR86" s="98">
        <f t="shared" si="15"/>
        <v>0</v>
      </c>
      <c r="AS86" s="98">
        <f t="shared" si="15"/>
        <v>0</v>
      </c>
      <c r="AT86" s="98">
        <f t="shared" si="15"/>
        <v>0</v>
      </c>
      <c r="AU86" s="98">
        <f t="shared" si="15"/>
        <v>0</v>
      </c>
      <c r="AV86" s="98">
        <f t="shared" si="15"/>
        <v>0</v>
      </c>
      <c r="AW86" s="98">
        <f t="shared" si="15"/>
        <v>0</v>
      </c>
      <c r="AX86" s="98">
        <f t="shared" si="15"/>
        <v>0</v>
      </c>
      <c r="AY86" s="98">
        <f t="shared" si="15"/>
        <v>0</v>
      </c>
      <c r="AZ86" s="98">
        <f t="shared" si="15"/>
        <v>0</v>
      </c>
    </row>
    <row r="87" spans="1:52" s="20" customFormat="1" ht="15" customHeight="1" x14ac:dyDescent="0.25">
      <c r="A87" s="43"/>
      <c r="B87" s="46"/>
      <c r="E87" s="460" t="str">
        <f t="shared" ref="E87:G88" si="17">E78</f>
        <v>Auto - SOX emissions</v>
      </c>
      <c r="F87" s="460" t="str">
        <f t="shared" si="17"/>
        <v>Calculation</v>
      </c>
      <c r="G87" s="460" t="str">
        <f t="shared" si="17"/>
        <v>short tons</v>
      </c>
      <c r="H87" s="618"/>
      <c r="I87" s="98">
        <f t="shared" ref="I87:AZ87" si="18">I78*I$3</f>
        <v>0</v>
      </c>
      <c r="J87" s="98">
        <f t="shared" si="18"/>
        <v>0</v>
      </c>
      <c r="K87" s="98">
        <f t="shared" si="18"/>
        <v>0</v>
      </c>
      <c r="L87" s="98">
        <f t="shared" si="18"/>
        <v>0</v>
      </c>
      <c r="M87" s="98">
        <f t="shared" si="18"/>
        <v>0</v>
      </c>
      <c r="N87" s="98">
        <f t="shared" si="18"/>
        <v>0</v>
      </c>
      <c r="O87" s="98">
        <f t="shared" si="18"/>
        <v>0</v>
      </c>
      <c r="P87" s="98">
        <f t="shared" si="18"/>
        <v>0</v>
      </c>
      <c r="Q87" s="98">
        <f t="shared" si="18"/>
        <v>0</v>
      </c>
      <c r="R87" s="98">
        <f t="shared" si="18"/>
        <v>0</v>
      </c>
      <c r="S87" s="98">
        <f t="shared" si="18"/>
        <v>0</v>
      </c>
      <c r="T87" s="98">
        <f t="shared" si="18"/>
        <v>0</v>
      </c>
      <c r="U87" s="98">
        <f t="shared" si="18"/>
        <v>0</v>
      </c>
      <c r="V87" s="98">
        <f t="shared" si="18"/>
        <v>0</v>
      </c>
      <c r="W87" s="98">
        <f t="shared" si="18"/>
        <v>0</v>
      </c>
      <c r="X87" s="98">
        <f t="shared" si="18"/>
        <v>0</v>
      </c>
      <c r="Y87" s="98">
        <f t="shared" si="18"/>
        <v>0</v>
      </c>
      <c r="Z87" s="98">
        <f t="shared" si="18"/>
        <v>0</v>
      </c>
      <c r="AA87" s="98">
        <f t="shared" si="18"/>
        <v>0</v>
      </c>
      <c r="AB87" s="98">
        <f t="shared" si="18"/>
        <v>0</v>
      </c>
      <c r="AC87" s="98">
        <f t="shared" si="18"/>
        <v>0</v>
      </c>
      <c r="AD87" s="98">
        <f t="shared" si="18"/>
        <v>0</v>
      </c>
      <c r="AE87" s="98">
        <f t="shared" si="18"/>
        <v>0</v>
      </c>
      <c r="AF87" s="98">
        <f t="shared" si="18"/>
        <v>0</v>
      </c>
      <c r="AG87" s="98">
        <f t="shared" si="18"/>
        <v>0</v>
      </c>
      <c r="AH87" s="98">
        <f t="shared" si="18"/>
        <v>0</v>
      </c>
      <c r="AI87" s="98">
        <f t="shared" si="18"/>
        <v>0</v>
      </c>
      <c r="AJ87" s="98">
        <f t="shared" si="18"/>
        <v>0</v>
      </c>
      <c r="AK87" s="98">
        <f t="shared" si="18"/>
        <v>0</v>
      </c>
      <c r="AL87" s="98">
        <f t="shared" si="18"/>
        <v>0</v>
      </c>
      <c r="AM87" s="98">
        <f t="shared" si="18"/>
        <v>0</v>
      </c>
      <c r="AN87" s="98">
        <f t="shared" si="18"/>
        <v>0</v>
      </c>
      <c r="AO87" s="98">
        <f t="shared" si="18"/>
        <v>0</v>
      </c>
      <c r="AP87" s="98">
        <f t="shared" si="18"/>
        <v>0</v>
      </c>
      <c r="AQ87" s="98">
        <f t="shared" si="18"/>
        <v>0</v>
      </c>
      <c r="AR87" s="98">
        <f t="shared" si="18"/>
        <v>0</v>
      </c>
      <c r="AS87" s="98">
        <f t="shared" si="18"/>
        <v>0</v>
      </c>
      <c r="AT87" s="98">
        <f t="shared" si="18"/>
        <v>0</v>
      </c>
      <c r="AU87" s="98">
        <f t="shared" si="18"/>
        <v>0</v>
      </c>
      <c r="AV87" s="98">
        <f t="shared" si="18"/>
        <v>0</v>
      </c>
      <c r="AW87" s="98">
        <f t="shared" si="18"/>
        <v>0</v>
      </c>
      <c r="AX87" s="98">
        <f t="shared" si="18"/>
        <v>0</v>
      </c>
      <c r="AY87" s="98">
        <f t="shared" si="18"/>
        <v>0</v>
      </c>
      <c r="AZ87" s="98">
        <f t="shared" si="18"/>
        <v>0</v>
      </c>
    </row>
    <row r="88" spans="1:52" s="20" customFormat="1" ht="15" customHeight="1" x14ac:dyDescent="0.25">
      <c r="A88" s="43"/>
      <c r="B88" s="46"/>
      <c r="E88" s="460" t="str">
        <f t="shared" si="17"/>
        <v>Auto - VOC emissions</v>
      </c>
      <c r="F88" s="460" t="str">
        <f t="shared" si="17"/>
        <v>Calculation</v>
      </c>
      <c r="G88" s="460" t="str">
        <f t="shared" si="17"/>
        <v>short tons</v>
      </c>
      <c r="H88" s="618"/>
      <c r="I88" s="98">
        <f t="shared" ref="I88:AZ88" si="19">I79*I$3</f>
        <v>0</v>
      </c>
      <c r="J88" s="98">
        <f t="shared" si="19"/>
        <v>0</v>
      </c>
      <c r="K88" s="98">
        <f t="shared" si="19"/>
        <v>0</v>
      </c>
      <c r="L88" s="98">
        <f t="shared" si="19"/>
        <v>0</v>
      </c>
      <c r="M88" s="98">
        <f t="shared" si="19"/>
        <v>0</v>
      </c>
      <c r="N88" s="98">
        <f t="shared" si="19"/>
        <v>0</v>
      </c>
      <c r="O88" s="98">
        <f t="shared" si="19"/>
        <v>0</v>
      </c>
      <c r="P88" s="98">
        <f t="shared" si="19"/>
        <v>0</v>
      </c>
      <c r="Q88" s="98">
        <f t="shared" si="19"/>
        <v>0</v>
      </c>
      <c r="R88" s="98">
        <f t="shared" si="19"/>
        <v>0</v>
      </c>
      <c r="S88" s="98">
        <f t="shared" si="19"/>
        <v>0</v>
      </c>
      <c r="T88" s="98">
        <f t="shared" si="19"/>
        <v>0</v>
      </c>
      <c r="U88" s="98">
        <f t="shared" si="19"/>
        <v>0</v>
      </c>
      <c r="V88" s="98">
        <f t="shared" si="19"/>
        <v>0</v>
      </c>
      <c r="W88" s="98">
        <f t="shared" si="19"/>
        <v>0</v>
      </c>
      <c r="X88" s="98">
        <f t="shared" si="19"/>
        <v>0</v>
      </c>
      <c r="Y88" s="98">
        <f t="shared" si="19"/>
        <v>0</v>
      </c>
      <c r="Z88" s="98">
        <f t="shared" si="19"/>
        <v>0</v>
      </c>
      <c r="AA88" s="98">
        <f t="shared" si="19"/>
        <v>0</v>
      </c>
      <c r="AB88" s="98">
        <f t="shared" si="19"/>
        <v>0</v>
      </c>
      <c r="AC88" s="98">
        <f t="shared" si="19"/>
        <v>0</v>
      </c>
      <c r="AD88" s="98">
        <f t="shared" si="19"/>
        <v>0</v>
      </c>
      <c r="AE88" s="98">
        <f t="shared" si="19"/>
        <v>0</v>
      </c>
      <c r="AF88" s="98">
        <f t="shared" si="19"/>
        <v>0</v>
      </c>
      <c r="AG88" s="98">
        <f t="shared" si="19"/>
        <v>0</v>
      </c>
      <c r="AH88" s="98">
        <f t="shared" si="19"/>
        <v>0</v>
      </c>
      <c r="AI88" s="98">
        <f t="shared" si="19"/>
        <v>0</v>
      </c>
      <c r="AJ88" s="98">
        <f t="shared" si="19"/>
        <v>0</v>
      </c>
      <c r="AK88" s="98">
        <f t="shared" si="19"/>
        <v>0</v>
      </c>
      <c r="AL88" s="98">
        <f t="shared" si="19"/>
        <v>0</v>
      </c>
      <c r="AM88" s="98">
        <f t="shared" si="19"/>
        <v>0</v>
      </c>
      <c r="AN88" s="98">
        <f t="shared" si="19"/>
        <v>0</v>
      </c>
      <c r="AO88" s="98">
        <f t="shared" si="19"/>
        <v>0</v>
      </c>
      <c r="AP88" s="98">
        <f t="shared" si="19"/>
        <v>0</v>
      </c>
      <c r="AQ88" s="98">
        <f t="shared" si="19"/>
        <v>0</v>
      </c>
      <c r="AR88" s="98">
        <f t="shared" si="19"/>
        <v>0</v>
      </c>
      <c r="AS88" s="98">
        <f t="shared" si="19"/>
        <v>0</v>
      </c>
      <c r="AT88" s="98">
        <f t="shared" si="19"/>
        <v>0</v>
      </c>
      <c r="AU88" s="98">
        <f t="shared" si="19"/>
        <v>0</v>
      </c>
      <c r="AV88" s="98">
        <f t="shared" si="19"/>
        <v>0</v>
      </c>
      <c r="AW88" s="98">
        <f t="shared" si="19"/>
        <v>0</v>
      </c>
      <c r="AX88" s="98">
        <f t="shared" si="19"/>
        <v>0</v>
      </c>
      <c r="AY88" s="98">
        <f t="shared" si="19"/>
        <v>0</v>
      </c>
      <c r="AZ88" s="98">
        <f t="shared" si="19"/>
        <v>0</v>
      </c>
    </row>
    <row r="89" spans="1:52" s="20" customFormat="1" ht="15" customHeight="1" x14ac:dyDescent="0.25">
      <c r="A89" s="43"/>
      <c r="B89" s="46"/>
      <c r="E89" s="460" t="str">
        <f>E80</f>
        <v>Auto - CO2 emissions</v>
      </c>
      <c r="F89" s="460" t="str">
        <f>F80</f>
        <v>Calculation</v>
      </c>
      <c r="G89" s="460" t="str">
        <f>G80</f>
        <v>metric tons</v>
      </c>
      <c r="H89" s="618"/>
      <c r="I89" s="98">
        <f t="shared" ref="I89:AZ89" si="20">I80*I$3</f>
        <v>0</v>
      </c>
      <c r="J89" s="98">
        <f t="shared" si="20"/>
        <v>0</v>
      </c>
      <c r="K89" s="98">
        <f t="shared" si="20"/>
        <v>0</v>
      </c>
      <c r="L89" s="98">
        <f t="shared" si="20"/>
        <v>0</v>
      </c>
      <c r="M89" s="98">
        <f t="shared" si="20"/>
        <v>0</v>
      </c>
      <c r="N89" s="98">
        <f t="shared" si="20"/>
        <v>0</v>
      </c>
      <c r="O89" s="98">
        <f t="shared" si="20"/>
        <v>0</v>
      </c>
      <c r="P89" s="98">
        <f t="shared" si="20"/>
        <v>0</v>
      </c>
      <c r="Q89" s="98">
        <f t="shared" si="20"/>
        <v>0</v>
      </c>
      <c r="R89" s="98">
        <f t="shared" si="20"/>
        <v>0</v>
      </c>
      <c r="S89" s="98">
        <f t="shared" si="20"/>
        <v>0</v>
      </c>
      <c r="T89" s="98">
        <f t="shared" si="20"/>
        <v>0</v>
      </c>
      <c r="U89" s="98">
        <f t="shared" si="20"/>
        <v>0</v>
      </c>
      <c r="V89" s="98">
        <f t="shared" si="20"/>
        <v>0</v>
      </c>
      <c r="W89" s="98">
        <f t="shared" si="20"/>
        <v>0</v>
      </c>
      <c r="X89" s="98">
        <f t="shared" si="20"/>
        <v>0</v>
      </c>
      <c r="Y89" s="98">
        <f t="shared" si="20"/>
        <v>0</v>
      </c>
      <c r="Z89" s="98">
        <f t="shared" si="20"/>
        <v>0</v>
      </c>
      <c r="AA89" s="98">
        <f t="shared" si="20"/>
        <v>0</v>
      </c>
      <c r="AB89" s="98">
        <f t="shared" si="20"/>
        <v>0</v>
      </c>
      <c r="AC89" s="98">
        <f t="shared" si="20"/>
        <v>0</v>
      </c>
      <c r="AD89" s="98">
        <f t="shared" si="20"/>
        <v>0</v>
      </c>
      <c r="AE89" s="98">
        <f t="shared" si="20"/>
        <v>0</v>
      </c>
      <c r="AF89" s="98">
        <f t="shared" si="20"/>
        <v>0</v>
      </c>
      <c r="AG89" s="98">
        <f t="shared" si="20"/>
        <v>0</v>
      </c>
      <c r="AH89" s="98">
        <f t="shared" si="20"/>
        <v>0</v>
      </c>
      <c r="AI89" s="98">
        <f t="shared" si="20"/>
        <v>0</v>
      </c>
      <c r="AJ89" s="98">
        <f t="shared" si="20"/>
        <v>0</v>
      </c>
      <c r="AK89" s="98">
        <f t="shared" si="20"/>
        <v>0</v>
      </c>
      <c r="AL89" s="98">
        <f t="shared" si="20"/>
        <v>0</v>
      </c>
      <c r="AM89" s="98">
        <f t="shared" si="20"/>
        <v>0</v>
      </c>
      <c r="AN89" s="98">
        <f t="shared" si="20"/>
        <v>0</v>
      </c>
      <c r="AO89" s="98">
        <f t="shared" si="20"/>
        <v>0</v>
      </c>
      <c r="AP89" s="98">
        <f t="shared" si="20"/>
        <v>0</v>
      </c>
      <c r="AQ89" s="98">
        <f t="shared" si="20"/>
        <v>0</v>
      </c>
      <c r="AR89" s="98">
        <f t="shared" si="20"/>
        <v>0</v>
      </c>
      <c r="AS89" s="98">
        <f t="shared" si="20"/>
        <v>0</v>
      </c>
      <c r="AT89" s="98">
        <f t="shared" si="20"/>
        <v>0</v>
      </c>
      <c r="AU89" s="98">
        <f t="shared" si="20"/>
        <v>0</v>
      </c>
      <c r="AV89" s="98">
        <f t="shared" si="20"/>
        <v>0</v>
      </c>
      <c r="AW89" s="98">
        <f t="shared" si="20"/>
        <v>0</v>
      </c>
      <c r="AX89" s="98">
        <f t="shared" si="20"/>
        <v>0</v>
      </c>
      <c r="AY89" s="98">
        <f t="shared" si="20"/>
        <v>0</v>
      </c>
      <c r="AZ89" s="98">
        <f t="shared" si="20"/>
        <v>0</v>
      </c>
    </row>
    <row r="90" spans="1:52" s="4" customFormat="1" x14ac:dyDescent="0.25">
      <c r="B90" s="2"/>
      <c r="E90" s="280"/>
      <c r="F90" s="280"/>
      <c r="G90" s="280"/>
      <c r="H90" s="191"/>
    </row>
  </sheetData>
  <sheetProtection sheet="1" objects="1" scenarios="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B4586-ADA2-4D98-BC46-2D6342C1A612}">
  <sheetPr>
    <tabColor theme="9" tint="0.79998168889431442"/>
  </sheetPr>
  <dimension ref="A1:BD53"/>
  <sheetViews>
    <sheetView zoomScale="90" zoomScaleNormal="90" workbookViewId="0">
      <pane xSplit="8" ySplit="5" topLeftCell="I17" activePane="bottomRight" state="frozen"/>
      <selection pane="topRight" activeCell="I1" sqref="I1"/>
      <selection pane="bottomLeft" activeCell="A5" sqref="A5"/>
      <selection pane="bottomRight" activeCell="G35" sqref="G35"/>
    </sheetView>
  </sheetViews>
  <sheetFormatPr defaultColWidth="0" defaultRowHeight="15" customHeight="1" zeroHeight="1" x14ac:dyDescent="0.25"/>
  <cols>
    <col min="1" max="1" width="1.5703125" style="27" customWidth="1"/>
    <col min="2" max="2" width="1.5703125" style="2" customWidth="1"/>
    <col min="3" max="3" width="1.5703125" style="3" customWidth="1"/>
    <col min="4" max="4" width="1.5703125" style="16" customWidth="1"/>
    <col min="5" max="5" width="50.5703125" style="280" customWidth="1"/>
    <col min="6" max="7" width="15.5703125" style="280" customWidth="1"/>
    <col min="8" max="8" width="13.5703125" style="191" customWidth="1"/>
    <col min="9" max="49" width="11.5703125" style="4" customWidth="1"/>
    <col min="50" max="52" width="9.140625" style="4" customWidth="1"/>
    <col min="53" max="53" width="9.140625" style="4" hidden="1" customWidth="1"/>
    <col min="54" max="56" width="0" style="4" hidden="1" customWidth="1"/>
    <col min="57" max="16384" width="9.140625" style="4" hidden="1"/>
  </cols>
  <sheetData>
    <row r="1" spans="1:52" ht="5.0999999999999996" customHeight="1" x14ac:dyDescent="0.25"/>
    <row r="2" spans="1:52" x14ac:dyDescent="0.25">
      <c r="G2" s="72"/>
      <c r="H2" s="26" t="str">
        <f>Discount!H2</f>
        <v>Calendar Year</v>
      </c>
      <c r="I2" s="1">
        <f>Discount!I2</f>
        <v>2021</v>
      </c>
      <c r="J2" s="1">
        <f>Discount!J2</f>
        <v>2022</v>
      </c>
      <c r="K2" s="1">
        <f>Discount!K2</f>
        <v>2023</v>
      </c>
      <c r="L2" s="1">
        <f>Discount!L2</f>
        <v>2024</v>
      </c>
      <c r="M2" s="1">
        <f>Discount!M2</f>
        <v>2025</v>
      </c>
      <c r="N2" s="1">
        <f>Discount!N2</f>
        <v>2026</v>
      </c>
      <c r="O2" s="1">
        <f>Discount!O2</f>
        <v>2027</v>
      </c>
      <c r="P2" s="1">
        <f>Discount!P2</f>
        <v>2028</v>
      </c>
      <c r="Q2" s="1">
        <f>Discount!Q2</f>
        <v>2029</v>
      </c>
      <c r="R2" s="1">
        <f>Discount!R2</f>
        <v>2030</v>
      </c>
      <c r="S2" s="1">
        <f>Discount!S2</f>
        <v>2031</v>
      </c>
      <c r="T2" s="1">
        <f>Discount!T2</f>
        <v>2032</v>
      </c>
      <c r="U2" s="1">
        <f>Discount!U2</f>
        <v>2033</v>
      </c>
      <c r="V2" s="1">
        <f>Discount!V2</f>
        <v>2034</v>
      </c>
      <c r="W2" s="1">
        <f>Discount!W2</f>
        <v>2035</v>
      </c>
      <c r="X2" s="1">
        <f>Discount!X2</f>
        <v>2036</v>
      </c>
      <c r="Y2" s="1">
        <f>Discount!Y2</f>
        <v>2037</v>
      </c>
      <c r="Z2" s="1">
        <f>Discount!Z2</f>
        <v>2038</v>
      </c>
      <c r="AA2" s="1">
        <f>Discount!AA2</f>
        <v>2039</v>
      </c>
      <c r="AB2" s="1">
        <f>Discount!AB2</f>
        <v>2040</v>
      </c>
      <c r="AC2" s="1">
        <f>Discount!AC2</f>
        <v>2041</v>
      </c>
      <c r="AD2" s="1">
        <f>Discount!AD2</f>
        <v>2042</v>
      </c>
      <c r="AE2" s="1">
        <f>Discount!AE2</f>
        <v>2043</v>
      </c>
      <c r="AF2" s="1">
        <f>Discount!AF2</f>
        <v>2044</v>
      </c>
      <c r="AG2" s="1">
        <f>Discount!AG2</f>
        <v>2045</v>
      </c>
      <c r="AH2" s="1">
        <f>Discount!AH2</f>
        <v>2046</v>
      </c>
      <c r="AI2" s="1">
        <f>Discount!AI2</f>
        <v>2047</v>
      </c>
      <c r="AJ2" s="1">
        <f>Discount!AJ2</f>
        <v>2048</v>
      </c>
      <c r="AK2" s="1">
        <f>Discount!AK2</f>
        <v>2049</v>
      </c>
      <c r="AL2" s="1">
        <f>Discount!AL2</f>
        <v>2050</v>
      </c>
      <c r="AM2" s="1">
        <f>Discount!AM2</f>
        <v>2051</v>
      </c>
      <c r="AN2" s="1">
        <f>Discount!AN2</f>
        <v>2052</v>
      </c>
      <c r="AO2" s="1">
        <f>Discount!AO2</f>
        <v>2053</v>
      </c>
      <c r="AP2" s="1">
        <f>Discount!AP2</f>
        <v>2054</v>
      </c>
      <c r="AQ2" s="1">
        <f>Discount!AQ2</f>
        <v>2055</v>
      </c>
      <c r="AR2" s="1">
        <f>Discount!AR2</f>
        <v>2056</v>
      </c>
      <c r="AS2" s="1">
        <f>Discount!AS2</f>
        <v>2057</v>
      </c>
      <c r="AT2" s="1">
        <f>Discount!AT2</f>
        <v>2058</v>
      </c>
      <c r="AU2" s="1">
        <f>Discount!AU2</f>
        <v>2059</v>
      </c>
      <c r="AV2" s="1">
        <f>Discount!AV2</f>
        <v>2060</v>
      </c>
      <c r="AW2" s="1">
        <f>Discount!AW2</f>
        <v>2061</v>
      </c>
      <c r="AX2" s="1">
        <f>Discount!AX2</f>
        <v>2062</v>
      </c>
      <c r="AY2" s="1">
        <f>Discount!AY2</f>
        <v>2063</v>
      </c>
      <c r="AZ2" s="1">
        <f>Discount!AZ2</f>
        <v>2064</v>
      </c>
    </row>
    <row r="3" spans="1:52" s="29" customFormat="1" ht="15" customHeight="1" x14ac:dyDescent="0.25">
      <c r="A3" s="88"/>
      <c r="B3" s="120"/>
      <c r="C3" s="63"/>
      <c r="D3" s="125"/>
      <c r="E3" s="255" t="str">
        <f>Discount!E39</f>
        <v>Operations Period Flag</v>
      </c>
      <c r="F3" s="255">
        <f>Discount!F39</f>
        <v>0</v>
      </c>
      <c r="G3" s="255" t="str">
        <f>Discount!G39</f>
        <v>Factor</v>
      </c>
      <c r="H3" s="192">
        <f>Discount!H39</f>
        <v>0</v>
      </c>
      <c r="I3" s="121">
        <f>Discount!I39</f>
        <v>0</v>
      </c>
      <c r="J3" s="121">
        <f>Discount!J39</f>
        <v>0</v>
      </c>
      <c r="K3" s="121">
        <f>Discount!K39</f>
        <v>0</v>
      </c>
      <c r="L3" s="121">
        <f>Discount!L39</f>
        <v>0</v>
      </c>
      <c r="M3" s="121">
        <f>Discount!M39</f>
        <v>0</v>
      </c>
      <c r="N3" s="121">
        <f>Discount!N39</f>
        <v>0</v>
      </c>
      <c r="O3" s="121">
        <f>Discount!O39</f>
        <v>0</v>
      </c>
      <c r="P3" s="121">
        <f>Discount!P39</f>
        <v>0</v>
      </c>
      <c r="Q3" s="121">
        <f>Discount!Q39</f>
        <v>0</v>
      </c>
      <c r="R3" s="121">
        <f>Discount!R39</f>
        <v>0</v>
      </c>
      <c r="S3" s="121">
        <f>Discount!S39</f>
        <v>0</v>
      </c>
      <c r="T3" s="121">
        <f>Discount!T39</f>
        <v>0</v>
      </c>
      <c r="U3" s="121">
        <f>Discount!U39</f>
        <v>0</v>
      </c>
      <c r="V3" s="121">
        <f>Discount!V39</f>
        <v>0</v>
      </c>
      <c r="W3" s="121">
        <f>Discount!W39</f>
        <v>0</v>
      </c>
      <c r="X3" s="121">
        <f>Discount!X39</f>
        <v>0</v>
      </c>
      <c r="Y3" s="121">
        <f>Discount!Y39</f>
        <v>0</v>
      </c>
      <c r="Z3" s="121">
        <f>Discount!Z39</f>
        <v>0</v>
      </c>
      <c r="AA3" s="121">
        <f>Discount!AA39</f>
        <v>0</v>
      </c>
      <c r="AB3" s="121">
        <f>Discount!AB39</f>
        <v>0</v>
      </c>
      <c r="AC3" s="121">
        <f>Discount!AC39</f>
        <v>0</v>
      </c>
      <c r="AD3" s="121">
        <f>Discount!AD39</f>
        <v>0</v>
      </c>
      <c r="AE3" s="121">
        <f>Discount!AE39</f>
        <v>0</v>
      </c>
      <c r="AF3" s="121">
        <f>Discount!AF39</f>
        <v>0</v>
      </c>
      <c r="AG3" s="121">
        <f>Discount!AG39</f>
        <v>0</v>
      </c>
      <c r="AH3" s="121">
        <f>Discount!AH39</f>
        <v>0</v>
      </c>
      <c r="AI3" s="121">
        <f>Discount!AI39</f>
        <v>0</v>
      </c>
      <c r="AJ3" s="121">
        <f>Discount!AJ39</f>
        <v>0</v>
      </c>
      <c r="AK3" s="121">
        <f>Discount!AK39</f>
        <v>0</v>
      </c>
      <c r="AL3" s="121">
        <f>Discount!AL39</f>
        <v>0</v>
      </c>
      <c r="AM3" s="121">
        <f>Discount!AM39</f>
        <v>0</v>
      </c>
      <c r="AN3" s="121">
        <f>Discount!AN39</f>
        <v>0</v>
      </c>
      <c r="AO3" s="121">
        <f>Discount!AO39</f>
        <v>0</v>
      </c>
      <c r="AP3" s="121">
        <f>Discount!AP39</f>
        <v>0</v>
      </c>
      <c r="AQ3" s="121">
        <f>Discount!AQ39</f>
        <v>0</v>
      </c>
      <c r="AR3" s="121">
        <f>Discount!AR39</f>
        <v>0</v>
      </c>
      <c r="AS3" s="121">
        <f>Discount!AS39</f>
        <v>0</v>
      </c>
      <c r="AT3" s="121">
        <f>Discount!AT39</f>
        <v>0</v>
      </c>
      <c r="AU3" s="121">
        <f>Discount!AU39</f>
        <v>0</v>
      </c>
      <c r="AV3" s="121">
        <f>Discount!AV39</f>
        <v>0</v>
      </c>
      <c r="AW3" s="121">
        <f>Discount!AW39</f>
        <v>0</v>
      </c>
      <c r="AX3" s="121">
        <f>Discount!AX39</f>
        <v>0</v>
      </c>
      <c r="AY3" s="121">
        <f>Discount!AY39</f>
        <v>0</v>
      </c>
      <c r="AZ3" s="121">
        <f>Discount!AZ39</f>
        <v>0</v>
      </c>
    </row>
    <row r="4" spans="1:52" ht="15" customHeight="1" x14ac:dyDescent="0.25">
      <c r="E4" s="480"/>
      <c r="F4" s="480"/>
      <c r="G4" s="480"/>
      <c r="H4" s="619"/>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row>
    <row r="5" spans="1:52" x14ac:dyDescent="0.25">
      <c r="E5" s="562" t="s">
        <v>68</v>
      </c>
      <c r="F5" s="345" t="s">
        <v>73</v>
      </c>
      <c r="G5" s="345" t="s">
        <v>208</v>
      </c>
      <c r="H5" s="193" t="s">
        <v>209</v>
      </c>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row>
    <row r="6" spans="1:52" s="20" customFormat="1" x14ac:dyDescent="0.25">
      <c r="A6" s="956" t="s">
        <v>740</v>
      </c>
      <c r="B6" s="46"/>
      <c r="C6" s="84"/>
      <c r="D6" s="124"/>
      <c r="E6" s="491"/>
      <c r="F6" s="491"/>
      <c r="G6" s="491"/>
      <c r="H6" s="238"/>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row>
    <row r="7" spans="1:52" s="20" customFormat="1" ht="15.75" x14ac:dyDescent="0.25">
      <c r="A7" s="91"/>
      <c r="B7" s="46"/>
      <c r="C7" s="84"/>
      <c r="D7" s="124"/>
      <c r="E7" s="491"/>
      <c r="F7" s="491"/>
      <c r="G7" s="491"/>
      <c r="H7" s="238"/>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row>
    <row r="8" spans="1:52" s="20" customFormat="1" ht="15.75" x14ac:dyDescent="0.25">
      <c r="A8" s="91"/>
      <c r="B8" s="46"/>
      <c r="C8" s="130" t="str">
        <f>'Demand Estimation'!D68</f>
        <v>Ridership Growth</v>
      </c>
      <c r="D8" s="124"/>
      <c r="E8" s="491"/>
      <c r="F8" s="491"/>
      <c r="G8" s="491"/>
      <c r="H8" s="238"/>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row>
    <row r="9" spans="1:52" s="17" customFormat="1" ht="15.75" x14ac:dyDescent="0.25">
      <c r="A9" s="91"/>
      <c r="B9" s="99"/>
      <c r="C9" s="64"/>
      <c r="D9" s="99"/>
      <c r="E9" s="621"/>
      <c r="F9" s="621"/>
      <c r="G9" s="621"/>
      <c r="H9" s="620"/>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row>
    <row r="10" spans="1:52" s="20" customFormat="1" ht="15.75" x14ac:dyDescent="0.25">
      <c r="A10" s="91"/>
      <c r="B10" s="46"/>
      <c r="C10" s="84"/>
      <c r="D10" s="124"/>
      <c r="E10" s="281" t="str">
        <f>'Demand Estimation'!E69</f>
        <v>Population Growth Rate</v>
      </c>
      <c r="F10" s="281" t="str">
        <f>'Demand Estimation'!F69</f>
        <v>User Defined</v>
      </c>
      <c r="G10" s="281" t="str">
        <f>'Demand Estimation'!G69</f>
        <v>% per year</v>
      </c>
      <c r="H10" s="195">
        <f>'Demand Estimation'!H69</f>
        <v>0</v>
      </c>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row>
    <row r="11" spans="1:52" s="43" customFormat="1" ht="15.75" x14ac:dyDescent="0.25">
      <c r="A11" s="91"/>
      <c r="B11" s="117"/>
      <c r="C11" s="118"/>
      <c r="D11" s="135"/>
      <c r="E11" s="281" t="str">
        <f>'Demand Estimation'!E70</f>
        <v>Ridership Growth Factor</v>
      </c>
      <c r="F11" s="281"/>
      <c r="G11" s="281"/>
      <c r="H11" s="68"/>
      <c r="I11" s="474">
        <f>'Demand Estimation'!I70</f>
        <v>1</v>
      </c>
      <c r="J11" s="474">
        <f>'Demand Estimation'!J70</f>
        <v>1</v>
      </c>
      <c r="K11" s="474">
        <f>'Demand Estimation'!K70</f>
        <v>1</v>
      </c>
      <c r="L11" s="474">
        <f>'Demand Estimation'!L70</f>
        <v>1</v>
      </c>
      <c r="M11" s="474">
        <f>'Demand Estimation'!M70</f>
        <v>1</v>
      </c>
      <c r="N11" s="474">
        <f>'Demand Estimation'!N70</f>
        <v>1</v>
      </c>
      <c r="O11" s="474">
        <f>'Demand Estimation'!O70</f>
        <v>1</v>
      </c>
      <c r="P11" s="474">
        <f>'Demand Estimation'!P70</f>
        <v>1</v>
      </c>
      <c r="Q11" s="474">
        <f>'Demand Estimation'!Q70</f>
        <v>1</v>
      </c>
      <c r="R11" s="474">
        <f>'Demand Estimation'!R70</f>
        <v>1</v>
      </c>
      <c r="S11" s="474">
        <f>'Demand Estimation'!S70</f>
        <v>1</v>
      </c>
      <c r="T11" s="474">
        <f>'Demand Estimation'!T70</f>
        <v>1</v>
      </c>
      <c r="U11" s="474">
        <f>'Demand Estimation'!U70</f>
        <v>1</v>
      </c>
      <c r="V11" s="474">
        <f>'Demand Estimation'!V70</f>
        <v>1</v>
      </c>
      <c r="W11" s="474">
        <f>'Demand Estimation'!W70</f>
        <v>1</v>
      </c>
      <c r="X11" s="474">
        <f>'Demand Estimation'!X70</f>
        <v>1</v>
      </c>
      <c r="Y11" s="474">
        <f>'Demand Estimation'!Y70</f>
        <v>1</v>
      </c>
      <c r="Z11" s="474">
        <f>'Demand Estimation'!Z70</f>
        <v>1</v>
      </c>
      <c r="AA11" s="474">
        <f>'Demand Estimation'!AA70</f>
        <v>1</v>
      </c>
      <c r="AB11" s="474">
        <f>'Demand Estimation'!AB70</f>
        <v>1</v>
      </c>
      <c r="AC11" s="474">
        <f>'Demand Estimation'!AC70</f>
        <v>1</v>
      </c>
      <c r="AD11" s="474">
        <f>'Demand Estimation'!AD70</f>
        <v>1</v>
      </c>
      <c r="AE11" s="474">
        <f>'Demand Estimation'!AE70</f>
        <v>1</v>
      </c>
      <c r="AF11" s="474">
        <f>'Demand Estimation'!AF70</f>
        <v>1</v>
      </c>
      <c r="AG11" s="474">
        <f>'Demand Estimation'!AG70</f>
        <v>1</v>
      </c>
      <c r="AH11" s="474">
        <f>'Demand Estimation'!AH70</f>
        <v>1</v>
      </c>
      <c r="AI11" s="474">
        <f>'Demand Estimation'!AI70</f>
        <v>1</v>
      </c>
      <c r="AJ11" s="474">
        <f>'Demand Estimation'!AJ70</f>
        <v>1</v>
      </c>
      <c r="AK11" s="474">
        <f>'Demand Estimation'!AK70</f>
        <v>1</v>
      </c>
      <c r="AL11" s="474">
        <f>'Demand Estimation'!AL70</f>
        <v>1</v>
      </c>
      <c r="AM11" s="474">
        <f>'Demand Estimation'!AM70</f>
        <v>1</v>
      </c>
      <c r="AN11" s="474">
        <f>'Demand Estimation'!AN70</f>
        <v>1</v>
      </c>
      <c r="AO11" s="474">
        <f>'Demand Estimation'!AO70</f>
        <v>1</v>
      </c>
      <c r="AP11" s="474">
        <f>'Demand Estimation'!AP70</f>
        <v>1</v>
      </c>
      <c r="AQ11" s="474">
        <f>'Demand Estimation'!AQ70</f>
        <v>1</v>
      </c>
      <c r="AR11" s="474">
        <f>'Demand Estimation'!AR70</f>
        <v>1</v>
      </c>
      <c r="AS11" s="474">
        <f>'Demand Estimation'!AS70</f>
        <v>1</v>
      </c>
      <c r="AT11" s="474">
        <f>'Demand Estimation'!AT70</f>
        <v>1</v>
      </c>
      <c r="AU11" s="474">
        <f>'Demand Estimation'!AU70</f>
        <v>1</v>
      </c>
      <c r="AV11" s="474">
        <f>'Demand Estimation'!AV70</f>
        <v>1</v>
      </c>
      <c r="AW11" s="474">
        <f>'Demand Estimation'!AW70</f>
        <v>1</v>
      </c>
      <c r="AX11" s="474">
        <f>'Demand Estimation'!AX70</f>
        <v>1</v>
      </c>
      <c r="AY11" s="474">
        <f>'Demand Estimation'!AY70</f>
        <v>1</v>
      </c>
      <c r="AZ11" s="474">
        <f>'Demand Estimation'!BA70</f>
        <v>0</v>
      </c>
    </row>
    <row r="12" spans="1:52" s="20" customFormat="1" ht="15.75" x14ac:dyDescent="0.25">
      <c r="A12" s="91"/>
      <c r="B12" s="46"/>
      <c r="C12" s="84"/>
      <c r="D12" s="124"/>
      <c r="E12" s="491"/>
      <c r="F12" s="491"/>
      <c r="G12" s="491"/>
      <c r="H12" s="238"/>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row>
    <row r="13" spans="1:52" ht="15" customHeight="1" x14ac:dyDescent="0.25">
      <c r="A13" s="27" t="s">
        <v>839</v>
      </c>
    </row>
    <row r="14" spans="1:52" ht="15" customHeight="1" x14ac:dyDescent="0.25"/>
    <row r="15" spans="1:52" ht="15" customHeight="1" x14ac:dyDescent="0.25">
      <c r="B15" s="2" t="s">
        <v>840</v>
      </c>
    </row>
    <row r="16" spans="1:52" ht="15" customHeight="1" x14ac:dyDescent="0.25"/>
    <row r="17" spans="2:8" ht="15" customHeight="1" x14ac:dyDescent="0.25">
      <c r="C17" s="16" t="s">
        <v>841</v>
      </c>
    </row>
    <row r="18" spans="2:8" ht="15" customHeight="1" x14ac:dyDescent="0.25">
      <c r="E18" s="610" t="str">
        <f>'User Inputs'!E25</f>
        <v>Project length - Total</v>
      </c>
      <c r="F18" s="610" t="str">
        <f>'User Inputs'!F25</f>
        <v>Project Defined</v>
      </c>
      <c r="G18" s="610" t="str">
        <f>'User Inputs'!G25</f>
        <v>Miles</v>
      </c>
      <c r="H18" s="610">
        <f>'User Inputs'!H25</f>
        <v>0</v>
      </c>
    </row>
    <row r="19" spans="2:8" ht="15" customHeight="1" x14ac:dyDescent="0.25"/>
    <row r="20" spans="2:8" ht="15" customHeight="1" x14ac:dyDescent="0.25">
      <c r="C20" s="16" t="s">
        <v>842</v>
      </c>
    </row>
    <row r="21" spans="2:8" ht="15" customHeight="1" x14ac:dyDescent="0.25">
      <c r="E21" s="281" t="str">
        <f>'User Inputs'!E20</f>
        <v>Facility Type</v>
      </c>
      <c r="F21" s="281" t="str">
        <f>'User Inputs'!F20</f>
        <v>Project Defined</v>
      </c>
      <c r="G21" s="281" t="str">
        <f>'User Inputs'!G20</f>
        <v>Option</v>
      </c>
      <c r="H21" s="281">
        <f>'User Inputs'!H20</f>
        <v>0</v>
      </c>
    </row>
    <row r="22" spans="2:8" ht="15" customHeight="1" x14ac:dyDescent="0.25">
      <c r="E22" s="447" t="s">
        <v>843</v>
      </c>
      <c r="F22" s="447" t="s">
        <v>844</v>
      </c>
      <c r="G22" s="447" t="s">
        <v>172</v>
      </c>
      <c r="H22" s="778" t="e">
        <f>(IF(ISBLANK('User Inputs'!H80),INDEX(Proj_Types[Crash Modification Factor (CMF) - Bike/Ped*],MATCH('Safety Calc'!$H$21,Proj_Types[Project Types])),'User Inputs'!H80))</f>
        <v>#N/A</v>
      </c>
    </row>
    <row r="23" spans="2:8" ht="15" customHeight="1" x14ac:dyDescent="0.25">
      <c r="E23" s="447" t="s">
        <v>845</v>
      </c>
      <c r="F23" s="447" t="s">
        <v>844</v>
      </c>
      <c r="G23" s="447" t="s">
        <v>172</v>
      </c>
      <c r="H23" s="778" t="e">
        <f>IF(ISBLANK('User Inputs'!H81),(INDEX(Proj_Types[Crash Modification Factor (CMF) - Vehicle Crashes*],MATCH('Safety Calc'!$H$21,Proj_Types[Project Types]))),'User Inputs'!H81)</f>
        <v>#N/A</v>
      </c>
    </row>
    <row r="24" spans="2:8" ht="15" customHeight="1" x14ac:dyDescent="0.25"/>
    <row r="25" spans="2:8" ht="15" customHeight="1" x14ac:dyDescent="0.25">
      <c r="C25" s="16" t="s">
        <v>846</v>
      </c>
    </row>
    <row r="26" spans="2:8" ht="15" customHeight="1" x14ac:dyDescent="0.25">
      <c r="E26" s="280" t="s">
        <v>847</v>
      </c>
      <c r="F26" s="280" t="s">
        <v>848</v>
      </c>
      <c r="G26" s="280" t="s">
        <v>849</v>
      </c>
      <c r="H26" s="530" t="e" cm="1">
        <f t="array" ref="H26">IF(ISBLANK('User Inputs'!H85),INDEX(Safety['# Crashes per Mile (Bike/Ped)],MATCH(1,('User Inputs'!H74=Safety[Location])*('User Inputs'!H75=Safety[Type of Road])*('User Inputs'!H76=Safety[AADT]),0)),'User Inputs'!H85)</f>
        <v>#N/A</v>
      </c>
    </row>
    <row r="27" spans="2:8" ht="15" customHeight="1" x14ac:dyDescent="0.25">
      <c r="E27" s="280" t="s">
        <v>850</v>
      </c>
      <c r="F27" s="280" t="s">
        <v>848</v>
      </c>
      <c r="G27" s="280" t="s">
        <v>849</v>
      </c>
      <c r="H27" s="530" t="e" cm="1">
        <f t="array" ref="H27">IF(ISBLANK('User Inputs'!H86),INDEX(Safety['# Crashes per Mile (Vehicles)],MATCH(1,('User Inputs'!H74=Safety[Location])*('User Inputs'!H75=Safety[Type of Road])*('User Inputs'!H76=Safety[AADT]),0)),'User Inputs'!H86)</f>
        <v>#N/A</v>
      </c>
    </row>
    <row r="28" spans="2:8" ht="15" customHeight="1" x14ac:dyDescent="0.25">
      <c r="H28" s="68"/>
    </row>
    <row r="29" spans="2:8" ht="15" customHeight="1" x14ac:dyDescent="0.25">
      <c r="E29" s="281"/>
      <c r="F29" s="281"/>
      <c r="G29" s="281"/>
      <c r="H29" s="68"/>
    </row>
    <row r="30" spans="2:8" ht="15" customHeight="1" x14ac:dyDescent="0.25">
      <c r="B30" s="2" t="s">
        <v>851</v>
      </c>
    </row>
    <row r="31" spans="2:8" ht="15" customHeight="1" x14ac:dyDescent="0.25"/>
    <row r="32" spans="2:8" ht="15" customHeight="1" x14ac:dyDescent="0.25">
      <c r="D32" s="16" t="s">
        <v>852</v>
      </c>
    </row>
    <row r="33" spans="1:52" ht="15" customHeight="1" x14ac:dyDescent="0.25">
      <c r="E33" s="280" t="s">
        <v>853</v>
      </c>
      <c r="G33" s="280" t="s">
        <v>854</v>
      </c>
      <c r="I33" s="14" t="e">
        <f>$H$18*$H$26*I11</f>
        <v>#N/A</v>
      </c>
      <c r="J33" s="14" t="e">
        <f t="shared" ref="J33:AZ33" si="0">$H$18*$H$26*J11</f>
        <v>#N/A</v>
      </c>
      <c r="K33" s="14" t="e">
        <f t="shared" si="0"/>
        <v>#N/A</v>
      </c>
      <c r="L33" s="14" t="e">
        <f t="shared" si="0"/>
        <v>#N/A</v>
      </c>
      <c r="M33" s="14" t="e">
        <f t="shared" si="0"/>
        <v>#N/A</v>
      </c>
      <c r="N33" s="14" t="e">
        <f t="shared" si="0"/>
        <v>#N/A</v>
      </c>
      <c r="O33" s="14" t="e">
        <f t="shared" si="0"/>
        <v>#N/A</v>
      </c>
      <c r="P33" s="14" t="e">
        <f t="shared" si="0"/>
        <v>#N/A</v>
      </c>
      <c r="Q33" s="14" t="e">
        <f t="shared" si="0"/>
        <v>#N/A</v>
      </c>
      <c r="R33" s="14" t="e">
        <f t="shared" si="0"/>
        <v>#N/A</v>
      </c>
      <c r="S33" s="14" t="e">
        <f t="shared" si="0"/>
        <v>#N/A</v>
      </c>
      <c r="T33" s="14" t="e">
        <f t="shared" si="0"/>
        <v>#N/A</v>
      </c>
      <c r="U33" s="14" t="e">
        <f t="shared" si="0"/>
        <v>#N/A</v>
      </c>
      <c r="V33" s="14" t="e">
        <f t="shared" si="0"/>
        <v>#N/A</v>
      </c>
      <c r="W33" s="14" t="e">
        <f t="shared" si="0"/>
        <v>#N/A</v>
      </c>
      <c r="X33" s="14" t="e">
        <f t="shared" si="0"/>
        <v>#N/A</v>
      </c>
      <c r="Y33" s="14" t="e">
        <f t="shared" si="0"/>
        <v>#N/A</v>
      </c>
      <c r="Z33" s="14" t="e">
        <f t="shared" si="0"/>
        <v>#N/A</v>
      </c>
      <c r="AA33" s="14" t="e">
        <f t="shared" si="0"/>
        <v>#N/A</v>
      </c>
      <c r="AB33" s="14" t="e">
        <f t="shared" si="0"/>
        <v>#N/A</v>
      </c>
      <c r="AC33" s="14" t="e">
        <f t="shared" si="0"/>
        <v>#N/A</v>
      </c>
      <c r="AD33" s="14" t="e">
        <f t="shared" si="0"/>
        <v>#N/A</v>
      </c>
      <c r="AE33" s="14" t="e">
        <f t="shared" si="0"/>
        <v>#N/A</v>
      </c>
      <c r="AF33" s="14" t="e">
        <f t="shared" si="0"/>
        <v>#N/A</v>
      </c>
      <c r="AG33" s="14" t="e">
        <f t="shared" si="0"/>
        <v>#N/A</v>
      </c>
      <c r="AH33" s="14" t="e">
        <f t="shared" si="0"/>
        <v>#N/A</v>
      </c>
      <c r="AI33" s="14" t="e">
        <f t="shared" si="0"/>
        <v>#N/A</v>
      </c>
      <c r="AJ33" s="14" t="e">
        <f t="shared" si="0"/>
        <v>#N/A</v>
      </c>
      <c r="AK33" s="14" t="e">
        <f t="shared" si="0"/>
        <v>#N/A</v>
      </c>
      <c r="AL33" s="14" t="e">
        <f t="shared" si="0"/>
        <v>#N/A</v>
      </c>
      <c r="AM33" s="14" t="e">
        <f t="shared" si="0"/>
        <v>#N/A</v>
      </c>
      <c r="AN33" s="14" t="e">
        <f t="shared" si="0"/>
        <v>#N/A</v>
      </c>
      <c r="AO33" s="14" t="e">
        <f t="shared" si="0"/>
        <v>#N/A</v>
      </c>
      <c r="AP33" s="14" t="e">
        <f t="shared" si="0"/>
        <v>#N/A</v>
      </c>
      <c r="AQ33" s="14" t="e">
        <f t="shared" si="0"/>
        <v>#N/A</v>
      </c>
      <c r="AR33" s="14" t="e">
        <f t="shared" si="0"/>
        <v>#N/A</v>
      </c>
      <c r="AS33" s="14" t="e">
        <f t="shared" si="0"/>
        <v>#N/A</v>
      </c>
      <c r="AT33" s="14" t="e">
        <f t="shared" si="0"/>
        <v>#N/A</v>
      </c>
      <c r="AU33" s="14" t="e">
        <f t="shared" si="0"/>
        <v>#N/A</v>
      </c>
      <c r="AV33" s="14" t="e">
        <f t="shared" si="0"/>
        <v>#N/A</v>
      </c>
      <c r="AW33" s="14" t="e">
        <f t="shared" si="0"/>
        <v>#N/A</v>
      </c>
      <c r="AX33" s="14" t="e">
        <f t="shared" si="0"/>
        <v>#N/A</v>
      </c>
      <c r="AY33" s="14" t="e">
        <f t="shared" si="0"/>
        <v>#N/A</v>
      </c>
      <c r="AZ33" s="14" t="e">
        <f t="shared" si="0"/>
        <v>#N/A</v>
      </c>
    </row>
    <row r="34" spans="1:52" ht="15" customHeight="1" x14ac:dyDescent="0.25"/>
    <row r="35" spans="1:52" ht="15" customHeight="1" x14ac:dyDescent="0.25">
      <c r="D35" s="16" t="s">
        <v>855</v>
      </c>
    </row>
    <row r="36" spans="1:52" ht="15" customHeight="1" x14ac:dyDescent="0.25">
      <c r="D36" s="130"/>
      <c r="E36" s="447" t="s">
        <v>856</v>
      </c>
      <c r="F36" s="447"/>
      <c r="G36" s="280" t="s">
        <v>854</v>
      </c>
      <c r="H36" s="208"/>
      <c r="I36" s="50" t="e">
        <f t="shared" ref="I36:AZ36" si="1">I33*($H$22)*I3</f>
        <v>#N/A</v>
      </c>
      <c r="J36" s="50" t="e">
        <f t="shared" si="1"/>
        <v>#N/A</v>
      </c>
      <c r="K36" s="50" t="e">
        <f t="shared" si="1"/>
        <v>#N/A</v>
      </c>
      <c r="L36" s="50" t="e">
        <f t="shared" si="1"/>
        <v>#N/A</v>
      </c>
      <c r="M36" s="50" t="e">
        <f t="shared" si="1"/>
        <v>#N/A</v>
      </c>
      <c r="N36" s="50" t="e">
        <f t="shared" si="1"/>
        <v>#N/A</v>
      </c>
      <c r="O36" s="50" t="e">
        <f t="shared" si="1"/>
        <v>#N/A</v>
      </c>
      <c r="P36" s="50" t="e">
        <f t="shared" si="1"/>
        <v>#N/A</v>
      </c>
      <c r="Q36" s="50" t="e">
        <f t="shared" si="1"/>
        <v>#N/A</v>
      </c>
      <c r="R36" s="50" t="e">
        <f t="shared" si="1"/>
        <v>#N/A</v>
      </c>
      <c r="S36" s="50" t="e">
        <f t="shared" si="1"/>
        <v>#N/A</v>
      </c>
      <c r="T36" s="50" t="e">
        <f t="shared" si="1"/>
        <v>#N/A</v>
      </c>
      <c r="U36" s="50" t="e">
        <f t="shared" si="1"/>
        <v>#N/A</v>
      </c>
      <c r="V36" s="50" t="e">
        <f t="shared" si="1"/>
        <v>#N/A</v>
      </c>
      <c r="W36" s="50" t="e">
        <f t="shared" si="1"/>
        <v>#N/A</v>
      </c>
      <c r="X36" s="50" t="e">
        <f t="shared" si="1"/>
        <v>#N/A</v>
      </c>
      <c r="Y36" s="50" t="e">
        <f t="shared" si="1"/>
        <v>#N/A</v>
      </c>
      <c r="Z36" s="50" t="e">
        <f t="shared" si="1"/>
        <v>#N/A</v>
      </c>
      <c r="AA36" s="50" t="e">
        <f t="shared" si="1"/>
        <v>#N/A</v>
      </c>
      <c r="AB36" s="50" t="e">
        <f t="shared" si="1"/>
        <v>#N/A</v>
      </c>
      <c r="AC36" s="50" t="e">
        <f t="shared" si="1"/>
        <v>#N/A</v>
      </c>
      <c r="AD36" s="50" t="e">
        <f t="shared" si="1"/>
        <v>#N/A</v>
      </c>
      <c r="AE36" s="50" t="e">
        <f t="shared" si="1"/>
        <v>#N/A</v>
      </c>
      <c r="AF36" s="50" t="e">
        <f t="shared" si="1"/>
        <v>#N/A</v>
      </c>
      <c r="AG36" s="50" t="e">
        <f t="shared" si="1"/>
        <v>#N/A</v>
      </c>
      <c r="AH36" s="50" t="e">
        <f t="shared" si="1"/>
        <v>#N/A</v>
      </c>
      <c r="AI36" s="50" t="e">
        <f t="shared" si="1"/>
        <v>#N/A</v>
      </c>
      <c r="AJ36" s="50" t="e">
        <f t="shared" si="1"/>
        <v>#N/A</v>
      </c>
      <c r="AK36" s="50" t="e">
        <f t="shared" si="1"/>
        <v>#N/A</v>
      </c>
      <c r="AL36" s="50" t="e">
        <f t="shared" si="1"/>
        <v>#N/A</v>
      </c>
      <c r="AM36" s="50" t="e">
        <f t="shared" si="1"/>
        <v>#N/A</v>
      </c>
      <c r="AN36" s="50" t="e">
        <f t="shared" si="1"/>
        <v>#N/A</v>
      </c>
      <c r="AO36" s="50" t="e">
        <f t="shared" si="1"/>
        <v>#N/A</v>
      </c>
      <c r="AP36" s="50" t="e">
        <f t="shared" si="1"/>
        <v>#N/A</v>
      </c>
      <c r="AQ36" s="50" t="e">
        <f t="shared" si="1"/>
        <v>#N/A</v>
      </c>
      <c r="AR36" s="50" t="e">
        <f t="shared" si="1"/>
        <v>#N/A</v>
      </c>
      <c r="AS36" s="50" t="e">
        <f t="shared" si="1"/>
        <v>#N/A</v>
      </c>
      <c r="AT36" s="50" t="e">
        <f t="shared" si="1"/>
        <v>#N/A</v>
      </c>
      <c r="AU36" s="50" t="e">
        <f t="shared" si="1"/>
        <v>#N/A</v>
      </c>
      <c r="AV36" s="50" t="e">
        <f t="shared" si="1"/>
        <v>#N/A</v>
      </c>
      <c r="AW36" s="50" t="e">
        <f t="shared" si="1"/>
        <v>#N/A</v>
      </c>
      <c r="AX36" s="50" t="e">
        <f t="shared" si="1"/>
        <v>#N/A</v>
      </c>
      <c r="AY36" s="50" t="e">
        <f t="shared" si="1"/>
        <v>#N/A</v>
      </c>
      <c r="AZ36" s="50" t="e">
        <f t="shared" si="1"/>
        <v>#N/A</v>
      </c>
    </row>
    <row r="37" spans="1:52" ht="15" customHeight="1" x14ac:dyDescent="0.25">
      <c r="D37" s="130"/>
      <c r="E37" s="447"/>
      <c r="F37" s="447"/>
      <c r="H37" s="208"/>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7"/>
      <c r="AY37" s="87"/>
      <c r="AZ37" s="87"/>
    </row>
    <row r="38" spans="1:52" s="17" customFormat="1" ht="15" customHeight="1" x14ac:dyDescent="0.25">
      <c r="A38" s="27"/>
      <c r="B38" s="99" t="s">
        <v>857</v>
      </c>
      <c r="C38" s="64"/>
      <c r="D38" s="130"/>
      <c r="E38" s="447"/>
      <c r="F38" s="447"/>
      <c r="G38" s="447"/>
      <c r="H38" s="208"/>
      <c r="I38" s="789"/>
      <c r="J38" s="789"/>
      <c r="K38" s="789"/>
      <c r="L38" s="789"/>
      <c r="M38" s="789"/>
      <c r="N38" s="789"/>
      <c r="O38" s="789"/>
      <c r="P38" s="789"/>
      <c r="Q38" s="789"/>
      <c r="R38" s="789"/>
      <c r="S38" s="789"/>
      <c r="T38" s="789"/>
      <c r="U38" s="789"/>
      <c r="V38" s="789"/>
      <c r="W38" s="789"/>
      <c r="X38" s="789"/>
      <c r="Y38" s="789"/>
      <c r="Z38" s="789"/>
      <c r="AA38" s="789"/>
      <c r="AB38" s="789"/>
      <c r="AC38" s="789"/>
      <c r="AD38" s="789"/>
      <c r="AE38" s="789"/>
      <c r="AF38" s="789"/>
      <c r="AG38" s="789"/>
      <c r="AH38" s="789"/>
      <c r="AI38" s="789"/>
      <c r="AJ38" s="789"/>
      <c r="AK38" s="789"/>
      <c r="AL38" s="789"/>
      <c r="AM38" s="789"/>
      <c r="AN38" s="789"/>
      <c r="AO38" s="789"/>
      <c r="AP38" s="789"/>
      <c r="AQ38" s="789"/>
      <c r="AR38" s="789"/>
      <c r="AS38" s="789"/>
      <c r="AT38" s="789"/>
      <c r="AU38" s="789"/>
      <c r="AV38" s="789"/>
      <c r="AW38" s="789"/>
      <c r="AX38" s="789"/>
      <c r="AY38" s="789"/>
      <c r="AZ38" s="789"/>
    </row>
    <row r="39" spans="1:52" s="17" customFormat="1" ht="15" customHeight="1" x14ac:dyDescent="0.25">
      <c r="A39" s="27"/>
      <c r="B39" s="99"/>
      <c r="C39" s="64"/>
      <c r="D39" s="130"/>
      <c r="E39" s="447"/>
      <c r="F39" s="447"/>
      <c r="G39" s="447"/>
      <c r="H39" s="208"/>
      <c r="I39" s="789"/>
      <c r="J39" s="789"/>
      <c r="K39" s="789"/>
      <c r="L39" s="789"/>
      <c r="M39" s="789"/>
      <c r="N39" s="789"/>
      <c r="O39" s="789"/>
      <c r="P39" s="789"/>
      <c r="Q39" s="789"/>
      <c r="R39" s="789"/>
      <c r="S39" s="789"/>
      <c r="T39" s="789"/>
      <c r="U39" s="789"/>
      <c r="V39" s="789"/>
      <c r="W39" s="789"/>
      <c r="X39" s="789"/>
      <c r="Y39" s="789"/>
      <c r="Z39" s="789"/>
      <c r="AA39" s="789"/>
      <c r="AB39" s="789"/>
      <c r="AC39" s="789"/>
      <c r="AD39" s="789"/>
      <c r="AE39" s="789"/>
      <c r="AF39" s="789"/>
      <c r="AG39" s="789"/>
      <c r="AH39" s="789"/>
      <c r="AI39" s="789"/>
      <c r="AJ39" s="789"/>
      <c r="AK39" s="789"/>
      <c r="AL39" s="789"/>
      <c r="AM39" s="789"/>
      <c r="AN39" s="789"/>
      <c r="AO39" s="789"/>
      <c r="AP39" s="789"/>
      <c r="AQ39" s="789"/>
      <c r="AR39" s="789"/>
      <c r="AS39" s="789"/>
      <c r="AT39" s="789"/>
      <c r="AU39" s="789"/>
      <c r="AV39" s="789"/>
      <c r="AW39" s="789"/>
      <c r="AX39" s="789"/>
      <c r="AY39" s="789"/>
      <c r="AZ39" s="789"/>
    </row>
    <row r="40" spans="1:52" s="17" customFormat="1" ht="15" customHeight="1" x14ac:dyDescent="0.25">
      <c r="A40" s="27"/>
      <c r="B40" s="99"/>
      <c r="C40" s="64"/>
      <c r="D40" s="130" t="s">
        <v>852</v>
      </c>
      <c r="E40" s="447"/>
      <c r="F40" s="447"/>
      <c r="G40" s="447"/>
      <c r="H40" s="208"/>
      <c r="I40" s="789"/>
      <c r="J40" s="789"/>
      <c r="K40" s="789"/>
      <c r="L40" s="789"/>
      <c r="M40" s="789"/>
      <c r="N40" s="789"/>
      <c r="O40" s="789"/>
      <c r="P40" s="789"/>
      <c r="Q40" s="789"/>
      <c r="R40" s="789"/>
      <c r="S40" s="789"/>
      <c r="T40" s="789"/>
      <c r="U40" s="789"/>
      <c r="V40" s="789"/>
      <c r="W40" s="789"/>
      <c r="X40" s="789"/>
      <c r="Y40" s="789"/>
      <c r="Z40" s="789"/>
      <c r="AA40" s="789"/>
      <c r="AB40" s="789"/>
      <c r="AC40" s="789"/>
      <c r="AD40" s="789"/>
      <c r="AE40" s="789"/>
      <c r="AF40" s="789"/>
      <c r="AG40" s="789"/>
      <c r="AH40" s="789"/>
      <c r="AI40" s="789"/>
      <c r="AJ40" s="789"/>
      <c r="AK40" s="789"/>
      <c r="AL40" s="789"/>
      <c r="AM40" s="789"/>
      <c r="AN40" s="789"/>
      <c r="AO40" s="789"/>
      <c r="AP40" s="789"/>
      <c r="AQ40" s="789"/>
      <c r="AR40" s="789"/>
      <c r="AS40" s="789"/>
      <c r="AT40" s="789"/>
      <c r="AU40" s="789"/>
      <c r="AV40" s="789"/>
      <c r="AW40" s="789"/>
      <c r="AX40" s="789"/>
      <c r="AY40" s="789"/>
      <c r="AZ40" s="789"/>
    </row>
    <row r="41" spans="1:52" s="17" customFormat="1" ht="15" customHeight="1" x14ac:dyDescent="0.25">
      <c r="A41" s="27"/>
      <c r="B41" s="99"/>
      <c r="C41" s="64"/>
      <c r="D41" s="130"/>
      <c r="E41" s="447" t="s">
        <v>858</v>
      </c>
      <c r="F41" s="447" t="s">
        <v>330</v>
      </c>
      <c r="G41" s="447" t="s">
        <v>854</v>
      </c>
      <c r="H41" s="208"/>
      <c r="I41" s="371" t="e">
        <f>$H$27*$H$18</f>
        <v>#N/A</v>
      </c>
      <c r="J41" s="371" t="e">
        <f t="shared" ref="J41:AZ41" si="2">$H$27*$H$18</f>
        <v>#N/A</v>
      </c>
      <c r="K41" s="371" t="e">
        <f t="shared" si="2"/>
        <v>#N/A</v>
      </c>
      <c r="L41" s="371" t="e">
        <f t="shared" si="2"/>
        <v>#N/A</v>
      </c>
      <c r="M41" s="371" t="e">
        <f t="shared" si="2"/>
        <v>#N/A</v>
      </c>
      <c r="N41" s="371" t="e">
        <f t="shared" si="2"/>
        <v>#N/A</v>
      </c>
      <c r="O41" s="371" t="e">
        <f t="shared" si="2"/>
        <v>#N/A</v>
      </c>
      <c r="P41" s="371" t="e">
        <f t="shared" si="2"/>
        <v>#N/A</v>
      </c>
      <c r="Q41" s="371" t="e">
        <f t="shared" si="2"/>
        <v>#N/A</v>
      </c>
      <c r="R41" s="371" t="e">
        <f t="shared" si="2"/>
        <v>#N/A</v>
      </c>
      <c r="S41" s="371" t="e">
        <f t="shared" si="2"/>
        <v>#N/A</v>
      </c>
      <c r="T41" s="371" t="e">
        <f t="shared" si="2"/>
        <v>#N/A</v>
      </c>
      <c r="U41" s="371" t="e">
        <f t="shared" si="2"/>
        <v>#N/A</v>
      </c>
      <c r="V41" s="371" t="e">
        <f t="shared" si="2"/>
        <v>#N/A</v>
      </c>
      <c r="W41" s="371" t="e">
        <f t="shared" si="2"/>
        <v>#N/A</v>
      </c>
      <c r="X41" s="371" t="e">
        <f t="shared" si="2"/>
        <v>#N/A</v>
      </c>
      <c r="Y41" s="371" t="e">
        <f t="shared" si="2"/>
        <v>#N/A</v>
      </c>
      <c r="Z41" s="371" t="e">
        <f t="shared" si="2"/>
        <v>#N/A</v>
      </c>
      <c r="AA41" s="371" t="e">
        <f t="shared" si="2"/>
        <v>#N/A</v>
      </c>
      <c r="AB41" s="371" t="e">
        <f t="shared" si="2"/>
        <v>#N/A</v>
      </c>
      <c r="AC41" s="371" t="e">
        <f t="shared" si="2"/>
        <v>#N/A</v>
      </c>
      <c r="AD41" s="371" t="e">
        <f t="shared" si="2"/>
        <v>#N/A</v>
      </c>
      <c r="AE41" s="371" t="e">
        <f t="shared" si="2"/>
        <v>#N/A</v>
      </c>
      <c r="AF41" s="371" t="e">
        <f t="shared" si="2"/>
        <v>#N/A</v>
      </c>
      <c r="AG41" s="371" t="e">
        <f t="shared" si="2"/>
        <v>#N/A</v>
      </c>
      <c r="AH41" s="371" t="e">
        <f t="shared" si="2"/>
        <v>#N/A</v>
      </c>
      <c r="AI41" s="371" t="e">
        <f t="shared" si="2"/>
        <v>#N/A</v>
      </c>
      <c r="AJ41" s="371" t="e">
        <f t="shared" si="2"/>
        <v>#N/A</v>
      </c>
      <c r="AK41" s="371" t="e">
        <f t="shared" si="2"/>
        <v>#N/A</v>
      </c>
      <c r="AL41" s="371" t="e">
        <f t="shared" si="2"/>
        <v>#N/A</v>
      </c>
      <c r="AM41" s="371" t="e">
        <f t="shared" si="2"/>
        <v>#N/A</v>
      </c>
      <c r="AN41" s="371" t="e">
        <f t="shared" si="2"/>
        <v>#N/A</v>
      </c>
      <c r="AO41" s="371" t="e">
        <f t="shared" si="2"/>
        <v>#N/A</v>
      </c>
      <c r="AP41" s="371" t="e">
        <f t="shared" si="2"/>
        <v>#N/A</v>
      </c>
      <c r="AQ41" s="371" t="e">
        <f t="shared" si="2"/>
        <v>#N/A</v>
      </c>
      <c r="AR41" s="371" t="e">
        <f t="shared" si="2"/>
        <v>#N/A</v>
      </c>
      <c r="AS41" s="371" t="e">
        <f t="shared" si="2"/>
        <v>#N/A</v>
      </c>
      <c r="AT41" s="371" t="e">
        <f t="shared" si="2"/>
        <v>#N/A</v>
      </c>
      <c r="AU41" s="371" t="e">
        <f t="shared" si="2"/>
        <v>#N/A</v>
      </c>
      <c r="AV41" s="371" t="e">
        <f t="shared" si="2"/>
        <v>#N/A</v>
      </c>
      <c r="AW41" s="371" t="e">
        <f t="shared" si="2"/>
        <v>#N/A</v>
      </c>
      <c r="AX41" s="371" t="e">
        <f t="shared" si="2"/>
        <v>#N/A</v>
      </c>
      <c r="AY41" s="371" t="e">
        <f t="shared" si="2"/>
        <v>#N/A</v>
      </c>
      <c r="AZ41" s="371" t="e">
        <f t="shared" si="2"/>
        <v>#N/A</v>
      </c>
    </row>
    <row r="42" spans="1:52" s="17" customFormat="1" ht="15" customHeight="1" x14ac:dyDescent="0.25">
      <c r="A42" s="27"/>
      <c r="B42" s="99"/>
      <c r="C42" s="64"/>
      <c r="D42" s="130"/>
      <c r="E42" s="447"/>
      <c r="F42" s="447"/>
      <c r="G42" s="447"/>
      <c r="H42" s="208"/>
      <c r="I42" s="791"/>
      <c r="J42" s="791"/>
      <c r="K42" s="791"/>
      <c r="L42" s="791"/>
      <c r="M42" s="791"/>
      <c r="N42" s="791"/>
      <c r="O42" s="791"/>
      <c r="P42" s="791"/>
      <c r="Q42" s="791"/>
      <c r="R42" s="791"/>
      <c r="S42" s="791"/>
      <c r="T42" s="791"/>
      <c r="U42" s="791"/>
      <c r="V42" s="791"/>
      <c r="W42" s="791"/>
      <c r="X42" s="791"/>
      <c r="Y42" s="791"/>
      <c r="Z42" s="791"/>
      <c r="AA42" s="791"/>
      <c r="AB42" s="791"/>
      <c r="AC42" s="791"/>
      <c r="AD42" s="791"/>
      <c r="AE42" s="791"/>
      <c r="AF42" s="791"/>
      <c r="AG42" s="791"/>
      <c r="AH42" s="791"/>
      <c r="AI42" s="791"/>
      <c r="AJ42" s="791"/>
      <c r="AK42" s="791"/>
      <c r="AL42" s="791"/>
      <c r="AM42" s="791"/>
      <c r="AN42" s="791"/>
      <c r="AO42" s="791"/>
      <c r="AP42" s="791"/>
      <c r="AQ42" s="791"/>
      <c r="AR42" s="791"/>
      <c r="AS42" s="791"/>
      <c r="AT42" s="791"/>
      <c r="AU42" s="791"/>
      <c r="AV42" s="791"/>
      <c r="AW42" s="791"/>
      <c r="AX42" s="791"/>
      <c r="AY42" s="791"/>
      <c r="AZ42" s="791"/>
    </row>
    <row r="43" spans="1:52" s="17" customFormat="1" ht="15" customHeight="1" x14ac:dyDescent="0.25">
      <c r="A43" s="27"/>
      <c r="B43" s="99"/>
      <c r="C43" s="64"/>
      <c r="D43" s="130" t="s">
        <v>855</v>
      </c>
      <c r="E43" s="447"/>
      <c r="F43" s="447"/>
      <c r="G43" s="447"/>
      <c r="H43" s="208"/>
      <c r="I43" s="791"/>
      <c r="J43" s="791"/>
      <c r="K43" s="791"/>
      <c r="L43" s="791"/>
      <c r="M43" s="791"/>
      <c r="N43" s="791"/>
      <c r="O43" s="791"/>
      <c r="P43" s="791"/>
      <c r="Q43" s="791"/>
      <c r="R43" s="791"/>
      <c r="S43" s="791"/>
      <c r="T43" s="791"/>
      <c r="U43" s="791"/>
      <c r="V43" s="791"/>
      <c r="W43" s="791"/>
      <c r="X43" s="791"/>
      <c r="Y43" s="791"/>
      <c r="Z43" s="791"/>
      <c r="AA43" s="791"/>
      <c r="AB43" s="791"/>
      <c r="AC43" s="791"/>
      <c r="AD43" s="791"/>
      <c r="AE43" s="791"/>
      <c r="AF43" s="791"/>
      <c r="AG43" s="791"/>
      <c r="AH43" s="791"/>
      <c r="AI43" s="791"/>
      <c r="AJ43" s="791"/>
      <c r="AK43" s="791"/>
      <c r="AL43" s="791"/>
      <c r="AM43" s="791"/>
      <c r="AN43" s="791"/>
      <c r="AO43" s="791"/>
      <c r="AP43" s="791"/>
      <c r="AQ43" s="791"/>
      <c r="AR43" s="791"/>
      <c r="AS43" s="791"/>
      <c r="AT43" s="791"/>
      <c r="AU43" s="791"/>
      <c r="AV43" s="791"/>
      <c r="AW43" s="791"/>
      <c r="AX43" s="791"/>
      <c r="AY43" s="791"/>
      <c r="AZ43" s="791"/>
    </row>
    <row r="44" spans="1:52" s="17" customFormat="1" ht="15" customHeight="1" x14ac:dyDescent="0.25">
      <c r="A44" s="27"/>
      <c r="B44" s="99"/>
      <c r="C44" s="64"/>
      <c r="D44" s="130"/>
      <c r="E44" s="447" t="s">
        <v>859</v>
      </c>
      <c r="F44" s="447" t="s">
        <v>330</v>
      </c>
      <c r="G44" s="447" t="s">
        <v>854</v>
      </c>
      <c r="H44" s="208"/>
      <c r="I44" s="371" t="e">
        <f t="shared" ref="I44:AZ44" si="3">I41*($H$23)*I3</f>
        <v>#N/A</v>
      </c>
      <c r="J44" s="371" t="e">
        <f t="shared" si="3"/>
        <v>#N/A</v>
      </c>
      <c r="K44" s="371" t="e">
        <f t="shared" si="3"/>
        <v>#N/A</v>
      </c>
      <c r="L44" s="371" t="e">
        <f t="shared" si="3"/>
        <v>#N/A</v>
      </c>
      <c r="M44" s="371" t="e">
        <f t="shared" si="3"/>
        <v>#N/A</v>
      </c>
      <c r="N44" s="371" t="e">
        <f t="shared" si="3"/>
        <v>#N/A</v>
      </c>
      <c r="O44" s="371" t="e">
        <f t="shared" si="3"/>
        <v>#N/A</v>
      </c>
      <c r="P44" s="371" t="e">
        <f t="shared" si="3"/>
        <v>#N/A</v>
      </c>
      <c r="Q44" s="371" t="e">
        <f t="shared" si="3"/>
        <v>#N/A</v>
      </c>
      <c r="R44" s="371" t="e">
        <f t="shared" si="3"/>
        <v>#N/A</v>
      </c>
      <c r="S44" s="371" t="e">
        <f t="shared" si="3"/>
        <v>#N/A</v>
      </c>
      <c r="T44" s="371" t="e">
        <f t="shared" si="3"/>
        <v>#N/A</v>
      </c>
      <c r="U44" s="371" t="e">
        <f t="shared" si="3"/>
        <v>#N/A</v>
      </c>
      <c r="V44" s="371" t="e">
        <f t="shared" si="3"/>
        <v>#N/A</v>
      </c>
      <c r="W44" s="371" t="e">
        <f t="shared" si="3"/>
        <v>#N/A</v>
      </c>
      <c r="X44" s="371" t="e">
        <f t="shared" si="3"/>
        <v>#N/A</v>
      </c>
      <c r="Y44" s="371" t="e">
        <f t="shared" si="3"/>
        <v>#N/A</v>
      </c>
      <c r="Z44" s="371" t="e">
        <f t="shared" si="3"/>
        <v>#N/A</v>
      </c>
      <c r="AA44" s="371" t="e">
        <f t="shared" si="3"/>
        <v>#N/A</v>
      </c>
      <c r="AB44" s="371" t="e">
        <f t="shared" si="3"/>
        <v>#N/A</v>
      </c>
      <c r="AC44" s="371" t="e">
        <f t="shared" si="3"/>
        <v>#N/A</v>
      </c>
      <c r="AD44" s="371" t="e">
        <f t="shared" si="3"/>
        <v>#N/A</v>
      </c>
      <c r="AE44" s="371" t="e">
        <f t="shared" si="3"/>
        <v>#N/A</v>
      </c>
      <c r="AF44" s="371" t="e">
        <f t="shared" si="3"/>
        <v>#N/A</v>
      </c>
      <c r="AG44" s="371" t="e">
        <f t="shared" si="3"/>
        <v>#N/A</v>
      </c>
      <c r="AH44" s="371" t="e">
        <f t="shared" si="3"/>
        <v>#N/A</v>
      </c>
      <c r="AI44" s="371" t="e">
        <f t="shared" si="3"/>
        <v>#N/A</v>
      </c>
      <c r="AJ44" s="371" t="e">
        <f t="shared" si="3"/>
        <v>#N/A</v>
      </c>
      <c r="AK44" s="371" t="e">
        <f t="shared" si="3"/>
        <v>#N/A</v>
      </c>
      <c r="AL44" s="371" t="e">
        <f t="shared" si="3"/>
        <v>#N/A</v>
      </c>
      <c r="AM44" s="371" t="e">
        <f t="shared" si="3"/>
        <v>#N/A</v>
      </c>
      <c r="AN44" s="371" t="e">
        <f t="shared" si="3"/>
        <v>#N/A</v>
      </c>
      <c r="AO44" s="371" t="e">
        <f t="shared" si="3"/>
        <v>#N/A</v>
      </c>
      <c r="AP44" s="371" t="e">
        <f t="shared" si="3"/>
        <v>#N/A</v>
      </c>
      <c r="AQ44" s="371" t="e">
        <f t="shared" si="3"/>
        <v>#N/A</v>
      </c>
      <c r="AR44" s="371" t="e">
        <f t="shared" si="3"/>
        <v>#N/A</v>
      </c>
      <c r="AS44" s="371" t="e">
        <f t="shared" si="3"/>
        <v>#N/A</v>
      </c>
      <c r="AT44" s="371" t="e">
        <f t="shared" si="3"/>
        <v>#N/A</v>
      </c>
      <c r="AU44" s="371" t="e">
        <f t="shared" si="3"/>
        <v>#N/A</v>
      </c>
      <c r="AV44" s="371" t="e">
        <f t="shared" si="3"/>
        <v>#N/A</v>
      </c>
      <c r="AW44" s="371" t="e">
        <f t="shared" si="3"/>
        <v>#N/A</v>
      </c>
      <c r="AX44" s="371" t="e">
        <f t="shared" si="3"/>
        <v>#N/A</v>
      </c>
      <c r="AY44" s="371" t="e">
        <f t="shared" si="3"/>
        <v>#N/A</v>
      </c>
      <c r="AZ44" s="371" t="e">
        <f t="shared" si="3"/>
        <v>#N/A</v>
      </c>
    </row>
    <row r="45" spans="1:52" s="17" customFormat="1" ht="15" customHeight="1" x14ac:dyDescent="0.25">
      <c r="A45" s="27"/>
      <c r="B45" s="99"/>
      <c r="C45" s="64"/>
      <c r="D45" s="130"/>
      <c r="E45" s="447"/>
      <c r="F45" s="447"/>
      <c r="G45" s="447"/>
      <c r="H45" s="208"/>
      <c r="I45" s="789"/>
      <c r="J45" s="789"/>
      <c r="K45" s="789"/>
      <c r="L45" s="789"/>
      <c r="M45" s="789"/>
      <c r="N45" s="789"/>
      <c r="O45" s="789"/>
      <c r="P45" s="789"/>
      <c r="Q45" s="789"/>
      <c r="R45" s="789"/>
      <c r="S45" s="789"/>
      <c r="T45" s="789"/>
      <c r="U45" s="789"/>
      <c r="V45" s="789"/>
      <c r="W45" s="789"/>
      <c r="X45" s="789"/>
      <c r="Y45" s="789"/>
      <c r="Z45" s="789"/>
      <c r="AA45" s="789"/>
      <c r="AB45" s="789"/>
      <c r="AC45" s="789"/>
      <c r="AD45" s="789"/>
      <c r="AE45" s="789"/>
      <c r="AF45" s="789"/>
      <c r="AG45" s="789"/>
      <c r="AH45" s="789"/>
      <c r="AI45" s="789"/>
      <c r="AJ45" s="789"/>
      <c r="AK45" s="789"/>
      <c r="AL45" s="789"/>
      <c r="AM45" s="789"/>
      <c r="AN45" s="789"/>
      <c r="AO45" s="789"/>
      <c r="AP45" s="789"/>
      <c r="AQ45" s="789"/>
      <c r="AR45" s="789"/>
      <c r="AS45" s="789"/>
      <c r="AT45" s="789"/>
      <c r="AU45" s="789"/>
      <c r="AV45" s="789"/>
      <c r="AW45" s="789"/>
      <c r="AX45" s="789"/>
      <c r="AY45" s="789"/>
      <c r="AZ45" s="789"/>
    </row>
    <row r="46" spans="1:52" ht="15" customHeight="1" x14ac:dyDescent="0.25">
      <c r="A46" s="27" t="s">
        <v>860</v>
      </c>
    </row>
    <row r="47" spans="1:52" ht="15" customHeight="1" x14ac:dyDescent="0.25"/>
    <row r="48" spans="1:52" ht="15" customHeight="1" x14ac:dyDescent="0.25">
      <c r="B48" s="2" t="s">
        <v>861</v>
      </c>
    </row>
    <row r="49" spans="2:52" ht="15" customHeight="1" x14ac:dyDescent="0.25">
      <c r="E49" s="492" t="s">
        <v>339</v>
      </c>
      <c r="F49" s="492" t="s">
        <v>330</v>
      </c>
      <c r="G49" s="492" t="s">
        <v>854</v>
      </c>
      <c r="H49" s="793" t="e">
        <f>SUM(I49:AZ49)</f>
        <v>#N/A</v>
      </c>
      <c r="I49" s="792" t="e">
        <f t="shared" ref="I49:AZ49" si="4">(I33-I36)*I3</f>
        <v>#N/A</v>
      </c>
      <c r="J49" s="792" t="e">
        <f t="shared" si="4"/>
        <v>#N/A</v>
      </c>
      <c r="K49" s="792" t="e">
        <f t="shared" si="4"/>
        <v>#N/A</v>
      </c>
      <c r="L49" s="792" t="e">
        <f t="shared" si="4"/>
        <v>#N/A</v>
      </c>
      <c r="M49" s="792" t="e">
        <f t="shared" si="4"/>
        <v>#N/A</v>
      </c>
      <c r="N49" s="792" t="e">
        <f t="shared" si="4"/>
        <v>#N/A</v>
      </c>
      <c r="O49" s="792" t="e">
        <f t="shared" si="4"/>
        <v>#N/A</v>
      </c>
      <c r="P49" s="792" t="e">
        <f t="shared" si="4"/>
        <v>#N/A</v>
      </c>
      <c r="Q49" s="792" t="e">
        <f t="shared" si="4"/>
        <v>#N/A</v>
      </c>
      <c r="R49" s="792" t="e">
        <f t="shared" si="4"/>
        <v>#N/A</v>
      </c>
      <c r="S49" s="792" t="e">
        <f t="shared" si="4"/>
        <v>#N/A</v>
      </c>
      <c r="T49" s="792" t="e">
        <f t="shared" si="4"/>
        <v>#N/A</v>
      </c>
      <c r="U49" s="792" t="e">
        <f t="shared" si="4"/>
        <v>#N/A</v>
      </c>
      <c r="V49" s="792" t="e">
        <f t="shared" si="4"/>
        <v>#N/A</v>
      </c>
      <c r="W49" s="792" t="e">
        <f t="shared" si="4"/>
        <v>#N/A</v>
      </c>
      <c r="X49" s="792" t="e">
        <f t="shared" si="4"/>
        <v>#N/A</v>
      </c>
      <c r="Y49" s="792" t="e">
        <f t="shared" si="4"/>
        <v>#N/A</v>
      </c>
      <c r="Z49" s="792" t="e">
        <f t="shared" si="4"/>
        <v>#N/A</v>
      </c>
      <c r="AA49" s="792" t="e">
        <f t="shared" si="4"/>
        <v>#N/A</v>
      </c>
      <c r="AB49" s="792" t="e">
        <f t="shared" si="4"/>
        <v>#N/A</v>
      </c>
      <c r="AC49" s="792" t="e">
        <f t="shared" si="4"/>
        <v>#N/A</v>
      </c>
      <c r="AD49" s="792" t="e">
        <f t="shared" si="4"/>
        <v>#N/A</v>
      </c>
      <c r="AE49" s="792" t="e">
        <f t="shared" si="4"/>
        <v>#N/A</v>
      </c>
      <c r="AF49" s="792" t="e">
        <f t="shared" si="4"/>
        <v>#N/A</v>
      </c>
      <c r="AG49" s="792" t="e">
        <f t="shared" si="4"/>
        <v>#N/A</v>
      </c>
      <c r="AH49" s="792" t="e">
        <f t="shared" si="4"/>
        <v>#N/A</v>
      </c>
      <c r="AI49" s="792" t="e">
        <f t="shared" si="4"/>
        <v>#N/A</v>
      </c>
      <c r="AJ49" s="792" t="e">
        <f t="shared" si="4"/>
        <v>#N/A</v>
      </c>
      <c r="AK49" s="792" t="e">
        <f t="shared" si="4"/>
        <v>#N/A</v>
      </c>
      <c r="AL49" s="792" t="e">
        <f t="shared" si="4"/>
        <v>#N/A</v>
      </c>
      <c r="AM49" s="792" t="e">
        <f t="shared" si="4"/>
        <v>#N/A</v>
      </c>
      <c r="AN49" s="792" t="e">
        <f t="shared" si="4"/>
        <v>#N/A</v>
      </c>
      <c r="AO49" s="792" t="e">
        <f t="shared" si="4"/>
        <v>#N/A</v>
      </c>
      <c r="AP49" s="792" t="e">
        <f t="shared" si="4"/>
        <v>#N/A</v>
      </c>
      <c r="AQ49" s="792" t="e">
        <f t="shared" si="4"/>
        <v>#N/A</v>
      </c>
      <c r="AR49" s="792" t="e">
        <f t="shared" si="4"/>
        <v>#N/A</v>
      </c>
      <c r="AS49" s="792" t="e">
        <f t="shared" si="4"/>
        <v>#N/A</v>
      </c>
      <c r="AT49" s="792" t="e">
        <f t="shared" si="4"/>
        <v>#N/A</v>
      </c>
      <c r="AU49" s="792" t="e">
        <f t="shared" si="4"/>
        <v>#N/A</v>
      </c>
      <c r="AV49" s="792" t="e">
        <f t="shared" si="4"/>
        <v>#N/A</v>
      </c>
      <c r="AW49" s="792" t="e">
        <f t="shared" si="4"/>
        <v>#N/A</v>
      </c>
      <c r="AX49" s="792" t="e">
        <f t="shared" si="4"/>
        <v>#N/A</v>
      </c>
      <c r="AY49" s="792" t="e">
        <f t="shared" si="4"/>
        <v>#N/A</v>
      </c>
      <c r="AZ49" s="792" t="e">
        <f t="shared" si="4"/>
        <v>#N/A</v>
      </c>
    </row>
    <row r="50" spans="2:52" ht="15" customHeight="1" x14ac:dyDescent="0.25"/>
    <row r="51" spans="2:52" ht="15" customHeight="1" x14ac:dyDescent="0.25">
      <c r="B51" s="2" t="s">
        <v>857</v>
      </c>
    </row>
    <row r="52" spans="2:52" ht="15" customHeight="1" x14ac:dyDescent="0.25">
      <c r="C52" s="4"/>
      <c r="D52" s="2"/>
      <c r="E52" s="794" t="s">
        <v>340</v>
      </c>
      <c r="F52" s="492" t="s">
        <v>330</v>
      </c>
      <c r="G52" s="492" t="s">
        <v>854</v>
      </c>
      <c r="H52" s="794" t="e">
        <f>SUM(I52:AZ52)</f>
        <v>#N/A</v>
      </c>
      <c r="I52" s="795" t="e">
        <f t="shared" ref="I52:AZ52" si="5">(I41-I44)*I3</f>
        <v>#N/A</v>
      </c>
      <c r="J52" s="795" t="e">
        <f t="shared" si="5"/>
        <v>#N/A</v>
      </c>
      <c r="K52" s="795" t="e">
        <f t="shared" si="5"/>
        <v>#N/A</v>
      </c>
      <c r="L52" s="795" t="e">
        <f t="shared" si="5"/>
        <v>#N/A</v>
      </c>
      <c r="M52" s="795" t="e">
        <f t="shared" si="5"/>
        <v>#N/A</v>
      </c>
      <c r="N52" s="795" t="e">
        <f t="shared" si="5"/>
        <v>#N/A</v>
      </c>
      <c r="O52" s="795" t="e">
        <f t="shared" si="5"/>
        <v>#N/A</v>
      </c>
      <c r="P52" s="795" t="e">
        <f t="shared" si="5"/>
        <v>#N/A</v>
      </c>
      <c r="Q52" s="795" t="e">
        <f t="shared" si="5"/>
        <v>#N/A</v>
      </c>
      <c r="R52" s="795" t="e">
        <f t="shared" si="5"/>
        <v>#N/A</v>
      </c>
      <c r="S52" s="795" t="e">
        <f t="shared" si="5"/>
        <v>#N/A</v>
      </c>
      <c r="T52" s="795" t="e">
        <f t="shared" si="5"/>
        <v>#N/A</v>
      </c>
      <c r="U52" s="795" t="e">
        <f t="shared" si="5"/>
        <v>#N/A</v>
      </c>
      <c r="V52" s="795" t="e">
        <f t="shared" si="5"/>
        <v>#N/A</v>
      </c>
      <c r="W52" s="795" t="e">
        <f t="shared" si="5"/>
        <v>#N/A</v>
      </c>
      <c r="X52" s="795" t="e">
        <f t="shared" si="5"/>
        <v>#N/A</v>
      </c>
      <c r="Y52" s="795" t="e">
        <f t="shared" si="5"/>
        <v>#N/A</v>
      </c>
      <c r="Z52" s="795" t="e">
        <f t="shared" si="5"/>
        <v>#N/A</v>
      </c>
      <c r="AA52" s="795" t="e">
        <f t="shared" si="5"/>
        <v>#N/A</v>
      </c>
      <c r="AB52" s="795" t="e">
        <f t="shared" si="5"/>
        <v>#N/A</v>
      </c>
      <c r="AC52" s="795" t="e">
        <f t="shared" si="5"/>
        <v>#N/A</v>
      </c>
      <c r="AD52" s="795" t="e">
        <f t="shared" si="5"/>
        <v>#N/A</v>
      </c>
      <c r="AE52" s="795" t="e">
        <f t="shared" si="5"/>
        <v>#N/A</v>
      </c>
      <c r="AF52" s="795" t="e">
        <f t="shared" si="5"/>
        <v>#N/A</v>
      </c>
      <c r="AG52" s="795" t="e">
        <f t="shared" si="5"/>
        <v>#N/A</v>
      </c>
      <c r="AH52" s="795" t="e">
        <f t="shared" si="5"/>
        <v>#N/A</v>
      </c>
      <c r="AI52" s="795" t="e">
        <f t="shared" si="5"/>
        <v>#N/A</v>
      </c>
      <c r="AJ52" s="795" t="e">
        <f t="shared" si="5"/>
        <v>#N/A</v>
      </c>
      <c r="AK52" s="795" t="e">
        <f t="shared" si="5"/>
        <v>#N/A</v>
      </c>
      <c r="AL52" s="795" t="e">
        <f t="shared" si="5"/>
        <v>#N/A</v>
      </c>
      <c r="AM52" s="795" t="e">
        <f t="shared" si="5"/>
        <v>#N/A</v>
      </c>
      <c r="AN52" s="795" t="e">
        <f t="shared" si="5"/>
        <v>#N/A</v>
      </c>
      <c r="AO52" s="795" t="e">
        <f t="shared" si="5"/>
        <v>#N/A</v>
      </c>
      <c r="AP52" s="795" t="e">
        <f t="shared" si="5"/>
        <v>#N/A</v>
      </c>
      <c r="AQ52" s="795" t="e">
        <f t="shared" si="5"/>
        <v>#N/A</v>
      </c>
      <c r="AR52" s="795" t="e">
        <f t="shared" si="5"/>
        <v>#N/A</v>
      </c>
      <c r="AS52" s="795" t="e">
        <f t="shared" si="5"/>
        <v>#N/A</v>
      </c>
      <c r="AT52" s="795" t="e">
        <f t="shared" si="5"/>
        <v>#N/A</v>
      </c>
      <c r="AU52" s="795" t="e">
        <f t="shared" si="5"/>
        <v>#N/A</v>
      </c>
      <c r="AV52" s="795" t="e">
        <f t="shared" si="5"/>
        <v>#N/A</v>
      </c>
      <c r="AW52" s="795" t="e">
        <f t="shared" si="5"/>
        <v>#N/A</v>
      </c>
      <c r="AX52" s="795" t="e">
        <f t="shared" si="5"/>
        <v>#N/A</v>
      </c>
      <c r="AY52" s="795" t="e">
        <f t="shared" si="5"/>
        <v>#N/A</v>
      </c>
      <c r="AZ52" s="795" t="e">
        <f t="shared" si="5"/>
        <v>#N/A</v>
      </c>
    </row>
    <row r="53" spans="2:52" ht="15" customHeight="1" x14ac:dyDescent="0.25"/>
  </sheetData>
  <sheetProtection sheet="1" objects="1" scenarios="1"/>
  <dataConsolidate/>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79998168889431442"/>
  </sheetPr>
  <dimension ref="A1:BC25"/>
  <sheetViews>
    <sheetView zoomScale="90" zoomScaleNormal="90" workbookViewId="0">
      <pane xSplit="8" ySplit="6" topLeftCell="I7" activePane="bottomRight" state="frozen"/>
      <selection pane="topRight" activeCell="I1" sqref="I1"/>
      <selection pane="bottomLeft" activeCell="A7" sqref="A7"/>
      <selection pane="bottomRight" activeCell="K13" sqref="K13"/>
    </sheetView>
  </sheetViews>
  <sheetFormatPr defaultColWidth="0" defaultRowHeight="15" zeroHeight="1" x14ac:dyDescent="0.25"/>
  <cols>
    <col min="1" max="4" width="1.5703125" style="4" customWidth="1"/>
    <col min="5" max="5" width="50.5703125" style="280" customWidth="1"/>
    <col min="6" max="7" width="15.5703125" style="280" customWidth="1"/>
    <col min="8" max="8" width="13.5703125" style="191" customWidth="1"/>
    <col min="9" max="52" width="11.5703125" style="4" customWidth="1"/>
    <col min="53" max="16384" width="9.140625" style="4" hidden="1"/>
  </cols>
  <sheetData>
    <row r="1" spans="1:55" ht="5.0999999999999996" customHeight="1" x14ac:dyDescent="0.25">
      <c r="A1" s="1"/>
    </row>
    <row r="2" spans="1:55" x14ac:dyDescent="0.25">
      <c r="D2" s="20"/>
      <c r="E2" s="479"/>
      <c r="F2" s="479"/>
      <c r="G2" s="479"/>
      <c r="H2" s="476" t="str">
        <f>Discount!H2</f>
        <v>Calendar Year</v>
      </c>
      <c r="I2" s="475">
        <f>Discount!I2</f>
        <v>2021</v>
      </c>
      <c r="J2" s="475">
        <f>Discount!J2</f>
        <v>2022</v>
      </c>
      <c r="K2" s="475">
        <f>Discount!K2</f>
        <v>2023</v>
      </c>
      <c r="L2" s="475">
        <f>Discount!L2</f>
        <v>2024</v>
      </c>
      <c r="M2" s="475">
        <f>Discount!M2</f>
        <v>2025</v>
      </c>
      <c r="N2" s="475">
        <f>Discount!N2</f>
        <v>2026</v>
      </c>
      <c r="O2" s="475">
        <f>Discount!O2</f>
        <v>2027</v>
      </c>
      <c r="P2" s="475">
        <f>Discount!P2</f>
        <v>2028</v>
      </c>
      <c r="Q2" s="475">
        <f>Discount!Q2</f>
        <v>2029</v>
      </c>
      <c r="R2" s="475">
        <f>Discount!R2</f>
        <v>2030</v>
      </c>
      <c r="S2" s="475">
        <f>Discount!S2</f>
        <v>2031</v>
      </c>
      <c r="T2" s="475">
        <f>Discount!T2</f>
        <v>2032</v>
      </c>
      <c r="U2" s="475">
        <f>Discount!U2</f>
        <v>2033</v>
      </c>
      <c r="V2" s="475">
        <f>Discount!V2</f>
        <v>2034</v>
      </c>
      <c r="W2" s="475">
        <f>Discount!W2</f>
        <v>2035</v>
      </c>
      <c r="X2" s="475">
        <f>Discount!X2</f>
        <v>2036</v>
      </c>
      <c r="Y2" s="475">
        <f>Discount!Y2</f>
        <v>2037</v>
      </c>
      <c r="Z2" s="475">
        <f>Discount!Z2</f>
        <v>2038</v>
      </c>
      <c r="AA2" s="475">
        <f>Discount!AA2</f>
        <v>2039</v>
      </c>
      <c r="AB2" s="475">
        <f>Discount!AB2</f>
        <v>2040</v>
      </c>
      <c r="AC2" s="475">
        <f>Discount!AC2</f>
        <v>2041</v>
      </c>
      <c r="AD2" s="475">
        <f>Discount!AD2</f>
        <v>2042</v>
      </c>
      <c r="AE2" s="475">
        <f>Discount!AE2</f>
        <v>2043</v>
      </c>
      <c r="AF2" s="475">
        <f>Discount!AF2</f>
        <v>2044</v>
      </c>
      <c r="AG2" s="475">
        <f>Discount!AG2</f>
        <v>2045</v>
      </c>
      <c r="AH2" s="475">
        <f>Discount!AH2</f>
        <v>2046</v>
      </c>
      <c r="AI2" s="475">
        <f>Discount!AI2</f>
        <v>2047</v>
      </c>
      <c r="AJ2" s="475">
        <f>Discount!AJ2</f>
        <v>2048</v>
      </c>
      <c r="AK2" s="475">
        <f>Discount!AK2</f>
        <v>2049</v>
      </c>
      <c r="AL2" s="475">
        <f>Discount!AL2</f>
        <v>2050</v>
      </c>
      <c r="AM2" s="475">
        <f>Discount!AM2</f>
        <v>2051</v>
      </c>
      <c r="AN2" s="475">
        <f>Discount!AN2</f>
        <v>2052</v>
      </c>
      <c r="AO2" s="475">
        <f>Discount!AO2</f>
        <v>2053</v>
      </c>
      <c r="AP2" s="475">
        <f>Discount!AP2</f>
        <v>2054</v>
      </c>
      <c r="AQ2" s="475">
        <f>Discount!AQ2</f>
        <v>2055</v>
      </c>
      <c r="AR2" s="475">
        <f>Discount!AR2</f>
        <v>2056</v>
      </c>
      <c r="AS2" s="475">
        <f>Discount!AS2</f>
        <v>2057</v>
      </c>
      <c r="AT2" s="475">
        <f>Discount!AT2</f>
        <v>2058</v>
      </c>
      <c r="AU2" s="475">
        <f>Discount!AU2</f>
        <v>2059</v>
      </c>
      <c r="AV2" s="475">
        <f>Discount!AV2</f>
        <v>2060</v>
      </c>
      <c r="AW2" s="475">
        <f>Discount!AW2</f>
        <v>2061</v>
      </c>
      <c r="AX2" s="475">
        <f>Discount!AX2</f>
        <v>2062</v>
      </c>
      <c r="AY2" s="475">
        <f>Discount!AY2</f>
        <v>2063</v>
      </c>
      <c r="AZ2" s="475">
        <f>Discount!AZ2</f>
        <v>2064</v>
      </c>
      <c r="BA2" s="22"/>
      <c r="BB2" s="22"/>
      <c r="BC2" s="22"/>
    </row>
    <row r="3" spans="1:55" x14ac:dyDescent="0.25">
      <c r="A3" s="1"/>
      <c r="E3" s="255" t="str">
        <f>Discount!E39</f>
        <v>Operations Period Flag</v>
      </c>
      <c r="F3" s="255">
        <f>Discount!H39</f>
        <v>0</v>
      </c>
      <c r="G3" s="255" t="str">
        <f>Discount!G39</f>
        <v>Factor</v>
      </c>
      <c r="H3" s="68"/>
      <c r="I3" s="121">
        <f>Discount!I39</f>
        <v>0</v>
      </c>
      <c r="J3" s="121">
        <f>Discount!J39</f>
        <v>0</v>
      </c>
      <c r="K3" s="121">
        <f>Discount!K39</f>
        <v>0</v>
      </c>
      <c r="L3" s="121">
        <f>Discount!L39</f>
        <v>0</v>
      </c>
      <c r="M3" s="121">
        <f>Discount!M39</f>
        <v>0</v>
      </c>
      <c r="N3" s="121">
        <f>Discount!N39</f>
        <v>0</v>
      </c>
      <c r="O3" s="121">
        <f>Discount!O39</f>
        <v>0</v>
      </c>
      <c r="P3" s="121">
        <f>Discount!P39</f>
        <v>0</v>
      </c>
      <c r="Q3" s="121">
        <f>Discount!Q39</f>
        <v>0</v>
      </c>
      <c r="R3" s="121">
        <f>Discount!R39</f>
        <v>0</v>
      </c>
      <c r="S3" s="121">
        <f>Discount!S39</f>
        <v>0</v>
      </c>
      <c r="T3" s="121">
        <f>Discount!T39</f>
        <v>0</v>
      </c>
      <c r="U3" s="121">
        <f>Discount!U39</f>
        <v>0</v>
      </c>
      <c r="V3" s="121">
        <f>Discount!V39</f>
        <v>0</v>
      </c>
      <c r="W3" s="121">
        <f>Discount!W39</f>
        <v>0</v>
      </c>
      <c r="X3" s="121">
        <f>Discount!X39</f>
        <v>0</v>
      </c>
      <c r="Y3" s="121">
        <f>Discount!Y39</f>
        <v>0</v>
      </c>
      <c r="Z3" s="121">
        <f>Discount!Z39</f>
        <v>0</v>
      </c>
      <c r="AA3" s="121">
        <f>Discount!AA39</f>
        <v>0</v>
      </c>
      <c r="AB3" s="121">
        <f>Discount!AB39</f>
        <v>0</v>
      </c>
      <c r="AC3" s="121">
        <f>Discount!AC39</f>
        <v>0</v>
      </c>
      <c r="AD3" s="121">
        <f>Discount!AD39</f>
        <v>0</v>
      </c>
      <c r="AE3" s="121">
        <f>Discount!AE39</f>
        <v>0</v>
      </c>
      <c r="AF3" s="121">
        <f>Discount!AF39</f>
        <v>0</v>
      </c>
      <c r="AG3" s="121">
        <f>Discount!AG39</f>
        <v>0</v>
      </c>
      <c r="AH3" s="121">
        <f>Discount!AH39</f>
        <v>0</v>
      </c>
      <c r="AI3" s="121">
        <f>Discount!AI39</f>
        <v>0</v>
      </c>
      <c r="AJ3" s="121">
        <f>Discount!AJ39</f>
        <v>0</v>
      </c>
      <c r="AK3" s="121">
        <f>Discount!AK39</f>
        <v>0</v>
      </c>
      <c r="AL3" s="121">
        <f>Discount!AL39</f>
        <v>0</v>
      </c>
      <c r="AM3" s="121">
        <f>Discount!AM39</f>
        <v>0</v>
      </c>
      <c r="AN3" s="121">
        <f>Discount!AN39</f>
        <v>0</v>
      </c>
      <c r="AO3" s="121">
        <f>Discount!AO39</f>
        <v>0</v>
      </c>
      <c r="AP3" s="121">
        <f>Discount!AP39</f>
        <v>0</v>
      </c>
      <c r="AQ3" s="121">
        <f>Discount!AQ39</f>
        <v>0</v>
      </c>
      <c r="AR3" s="121">
        <f>Discount!AR39</f>
        <v>0</v>
      </c>
      <c r="AS3" s="121">
        <f>Discount!AS39</f>
        <v>0</v>
      </c>
      <c r="AT3" s="121">
        <f>Discount!AT39</f>
        <v>0</v>
      </c>
      <c r="AU3" s="121">
        <f>Discount!AU39</f>
        <v>0</v>
      </c>
      <c r="AV3" s="121">
        <f>Discount!AV39</f>
        <v>0</v>
      </c>
      <c r="AW3" s="121">
        <f>Discount!AW39</f>
        <v>0</v>
      </c>
      <c r="AX3" s="121">
        <f>Discount!AX39</f>
        <v>0</v>
      </c>
      <c r="AY3" s="121">
        <f>Discount!AY39</f>
        <v>0</v>
      </c>
      <c r="AZ3" s="121">
        <f>Discount!AZ39</f>
        <v>0</v>
      </c>
      <c r="BA3" s="23"/>
      <c r="BB3" s="23"/>
      <c r="BC3" s="23"/>
    </row>
    <row r="4" spans="1:55" x14ac:dyDescent="0.25">
      <c r="A4" s="1"/>
      <c r="E4" s="255" t="str">
        <f>Discount!E9</f>
        <v>Discount Factor</v>
      </c>
      <c r="F4" s="255"/>
      <c r="G4" s="255"/>
      <c r="H4" s="68"/>
      <c r="I4" s="330">
        <f>Discount!I9</f>
        <v>1</v>
      </c>
      <c r="J4" s="330">
        <f>Discount!J9</f>
        <v>0.93457943925233644</v>
      </c>
      <c r="K4" s="330">
        <f>Discount!K9</f>
        <v>0.87343872827321156</v>
      </c>
      <c r="L4" s="330">
        <f>Discount!L9</f>
        <v>0.81629787689085187</v>
      </c>
      <c r="M4" s="330">
        <f>Discount!M9</f>
        <v>0.7628952120475252</v>
      </c>
      <c r="N4" s="330">
        <f>Discount!N9</f>
        <v>0.71298617948366838</v>
      </c>
      <c r="O4" s="330">
        <f>Discount!O9</f>
        <v>0.66634222381651254</v>
      </c>
      <c r="P4" s="330">
        <f>Discount!P9</f>
        <v>0.62274974188459109</v>
      </c>
      <c r="Q4" s="330">
        <f>Discount!Q9</f>
        <v>0.5820091045650384</v>
      </c>
      <c r="R4" s="330">
        <f>Discount!R9</f>
        <v>0.54393374258414806</v>
      </c>
      <c r="S4" s="330">
        <f>Discount!S9</f>
        <v>0.5083492921347178</v>
      </c>
      <c r="T4" s="330">
        <f>Discount!T9</f>
        <v>0.47509279638758667</v>
      </c>
      <c r="U4" s="330">
        <f>Discount!U9</f>
        <v>0.44401195924073528</v>
      </c>
      <c r="V4" s="330">
        <f>Discount!V9</f>
        <v>0.41496444788853759</v>
      </c>
      <c r="W4" s="330">
        <f>Discount!W9</f>
        <v>0.3878172410173249</v>
      </c>
      <c r="X4" s="330">
        <f>Discount!X9</f>
        <v>0.36244601964235967</v>
      </c>
      <c r="Y4" s="330">
        <f>Discount!Y9</f>
        <v>0.33873459779659787</v>
      </c>
      <c r="Z4" s="330">
        <f>Discount!Z9</f>
        <v>0.31657439046411018</v>
      </c>
      <c r="AA4" s="330">
        <f>Discount!AA9</f>
        <v>0.29586391632159825</v>
      </c>
      <c r="AB4" s="330">
        <f>Discount!AB9</f>
        <v>0.27650833301083949</v>
      </c>
      <c r="AC4" s="330">
        <f>Discount!AC9</f>
        <v>0.2584190028138687</v>
      </c>
      <c r="AD4" s="330">
        <f>Discount!AD9</f>
        <v>0.24151308674193336</v>
      </c>
      <c r="AE4" s="330">
        <f>Discount!AE9</f>
        <v>0.22571316517937698</v>
      </c>
      <c r="AF4" s="330">
        <f>Discount!AF9</f>
        <v>0.21094688334521211</v>
      </c>
      <c r="AG4" s="330">
        <f>Discount!AG9</f>
        <v>0.19714661994879637</v>
      </c>
      <c r="AH4" s="330">
        <f>Discount!AH9</f>
        <v>0.18424917752223957</v>
      </c>
      <c r="AI4" s="330">
        <f>Discount!AI9</f>
        <v>0.17219549301143888</v>
      </c>
      <c r="AJ4" s="330">
        <f>Discount!AJ9</f>
        <v>0.16093036730041013</v>
      </c>
      <c r="AK4" s="330">
        <f>Discount!AK9</f>
        <v>0.15040221243028987</v>
      </c>
      <c r="AL4" s="330">
        <f>Discount!AL9</f>
        <v>0.1405628153554111</v>
      </c>
      <c r="AM4" s="330">
        <f>Discount!AM9</f>
        <v>0.13136711715458982</v>
      </c>
      <c r="AN4" s="330">
        <f>Discount!AN9</f>
        <v>0.1227730066865325</v>
      </c>
      <c r="AO4" s="330">
        <f>Discount!AO9</f>
        <v>0.11474112774442291</v>
      </c>
      <c r="AP4" s="330">
        <f>Discount!AP9</f>
        <v>0.10723469882656347</v>
      </c>
      <c r="AQ4" s="330">
        <f>Discount!AQ9</f>
        <v>0.10021934469772288</v>
      </c>
      <c r="AR4" s="330">
        <f>Discount!AR9</f>
        <v>9.366293896983445E-2</v>
      </c>
      <c r="AS4" s="330">
        <f>Discount!AS9</f>
        <v>8.7535456981153698E-2</v>
      </c>
      <c r="AT4" s="330">
        <f>Discount!AT9</f>
        <v>8.1808838300143641E-2</v>
      </c>
      <c r="AU4" s="330">
        <f>Discount!AU9</f>
        <v>7.6456858224433308E-2</v>
      </c>
      <c r="AV4" s="330">
        <f>Discount!AV9</f>
        <v>7.1455007686386268E-2</v>
      </c>
      <c r="AW4" s="330">
        <f>Discount!AW9</f>
        <v>6.6780381015314264E-2</v>
      </c>
      <c r="AX4" s="330">
        <f>Discount!AX9</f>
        <v>6.2411571042349782E-2</v>
      </c>
      <c r="AY4" s="330">
        <f>Discount!AY9</f>
        <v>5.8328571067616623E-2</v>
      </c>
      <c r="AZ4" s="330">
        <f>Discount!AZ9</f>
        <v>5.4512683240763193E-2</v>
      </c>
      <c r="BA4" s="23"/>
      <c r="BB4" s="23"/>
      <c r="BC4" s="23"/>
    </row>
    <row r="5" spans="1:55" x14ac:dyDescent="0.25">
      <c r="A5" s="1"/>
      <c r="E5" s="480"/>
      <c r="F5" s="480"/>
      <c r="G5" s="480"/>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c r="AS5" s="119"/>
      <c r="AT5" s="119"/>
      <c r="AU5" s="119"/>
      <c r="AV5" s="119"/>
      <c r="AW5" s="119"/>
      <c r="AX5" s="119"/>
      <c r="AY5" s="119"/>
      <c r="AZ5" s="119"/>
      <c r="BA5" s="23"/>
      <c r="BB5" s="23"/>
      <c r="BC5" s="23"/>
    </row>
    <row r="6" spans="1:55" x14ac:dyDescent="0.25">
      <c r="A6" s="21"/>
      <c r="B6" s="24"/>
      <c r="C6" s="24"/>
      <c r="D6" s="24"/>
      <c r="E6" s="562" t="s">
        <v>68</v>
      </c>
      <c r="F6" s="345" t="s">
        <v>73</v>
      </c>
      <c r="G6" s="345" t="s">
        <v>208</v>
      </c>
      <c r="H6" s="193" t="s">
        <v>209</v>
      </c>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row>
    <row r="7" spans="1:55" x14ac:dyDescent="0.25">
      <c r="A7" s="1" t="s">
        <v>862</v>
      </c>
      <c r="B7" s="24"/>
      <c r="C7" s="24"/>
      <c r="D7" s="24"/>
      <c r="E7" s="481"/>
      <c r="F7" s="481"/>
      <c r="G7" s="481"/>
      <c r="H7" s="477"/>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row>
    <row r="8" spans="1:55" x14ac:dyDescent="0.25">
      <c r="A8" s="1"/>
      <c r="B8" s="24"/>
      <c r="C8" s="24"/>
      <c r="D8" s="24"/>
      <c r="E8" s="481"/>
      <c r="F8" s="481"/>
      <c r="G8" s="481"/>
      <c r="H8" s="477"/>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row>
    <row r="9" spans="1:55" x14ac:dyDescent="0.25">
      <c r="E9" s="482" t="str">
        <f>'User Inputs'!E134</f>
        <v>Expected Lifespan of Asset</v>
      </c>
      <c r="F9" s="482">
        <f>'User Inputs'!F134</f>
        <v>0</v>
      </c>
      <c r="G9" s="482" t="str">
        <f>'User Inputs'!G134</f>
        <v>Years</v>
      </c>
      <c r="H9" s="482">
        <f>IF('User Inputs'!H134=0,'User Inputs'!I134,'User Inputs'!H134)</f>
        <v>30</v>
      </c>
    </row>
    <row r="10" spans="1:55" x14ac:dyDescent="0.25">
      <c r="E10" s="482" t="str">
        <f>'User Inputs'!E135</f>
        <v>Last Purchase Year (Opening Year)</v>
      </c>
      <c r="F10" s="482" t="str">
        <f>'User Inputs'!F135</f>
        <v>Previous Input</v>
      </c>
      <c r="G10" s="482" t="str">
        <f>'User Inputs'!G135</f>
        <v>Year</v>
      </c>
      <c r="H10" s="483">
        <f>'User Inputs'!H135</f>
        <v>0</v>
      </c>
    </row>
    <row r="11" spans="1:55" x14ac:dyDescent="0.25">
      <c r="E11" s="482" t="str">
        <f>'User Inputs'!E136</f>
        <v>Analysis End Year</v>
      </c>
      <c r="F11" s="482" t="str">
        <f>'User Inputs'!F136</f>
        <v>Previous Input</v>
      </c>
      <c r="G11" s="482" t="str">
        <f>'User Inputs'!G136</f>
        <v>Year</v>
      </c>
      <c r="H11" s="483">
        <f>'User Inputs'!H136</f>
        <v>29</v>
      </c>
    </row>
    <row r="12" spans="1:55" x14ac:dyDescent="0.25">
      <c r="E12" s="836" t="str">
        <f>Costs!E24</f>
        <v>Total Build Capital Costs</v>
      </c>
      <c r="F12" s="836">
        <f>Costs!F24</f>
        <v>0</v>
      </c>
      <c r="G12" s="836" t="str">
        <f>Costs!G24</f>
        <v>$s</v>
      </c>
      <c r="H12" s="836" t="e">
        <f>Costs!H24</f>
        <v>#DIV/0!</v>
      </c>
    </row>
    <row r="13" spans="1:55" x14ac:dyDescent="0.25">
      <c r="E13" s="484"/>
      <c r="F13" s="484"/>
      <c r="G13" s="484"/>
      <c r="H13" s="478"/>
    </row>
    <row r="14" spans="1:55" x14ac:dyDescent="0.25">
      <c r="A14" s="39"/>
      <c r="B14" s="39"/>
      <c r="C14" s="39"/>
      <c r="D14" s="39"/>
      <c r="E14" s="484" t="s">
        <v>863</v>
      </c>
      <c r="G14" s="484" t="s">
        <v>864</v>
      </c>
      <c r="H14" s="484">
        <f>H11-H10</f>
        <v>29</v>
      </c>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row>
    <row r="15" spans="1:55" x14ac:dyDescent="0.25">
      <c r="A15" s="39"/>
      <c r="B15" s="39"/>
      <c r="C15" s="39"/>
      <c r="D15" s="39"/>
      <c r="E15" s="484"/>
      <c r="F15" s="484"/>
      <c r="G15" s="484"/>
      <c r="H15" s="478"/>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row>
    <row r="16" spans="1:55" x14ac:dyDescent="0.25">
      <c r="A16" s="39"/>
      <c r="B16" s="39"/>
      <c r="C16" s="39"/>
      <c r="D16" s="39"/>
      <c r="E16" s="484" t="s">
        <v>865</v>
      </c>
      <c r="G16" s="484" t="s">
        <v>866</v>
      </c>
      <c r="H16" s="484" t="e">
        <f>IF(H9=0,0,H12/H9)</f>
        <v>#DIV/0!</v>
      </c>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row>
    <row r="17" spans="1:55" x14ac:dyDescent="0.25">
      <c r="A17" s="39"/>
      <c r="B17" s="39"/>
      <c r="C17" s="39"/>
      <c r="D17" s="39"/>
      <c r="E17" s="484" t="s">
        <v>867</v>
      </c>
      <c r="G17" s="484" t="s">
        <v>868</v>
      </c>
      <c r="H17" s="484" t="e">
        <f>H16*H14</f>
        <v>#DIV/0!</v>
      </c>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row>
    <row r="18" spans="1:55" x14ac:dyDescent="0.25">
      <c r="A18" s="39"/>
      <c r="B18" s="39"/>
      <c r="C18" s="39"/>
      <c r="D18" s="39"/>
      <c r="E18" s="484"/>
      <c r="F18" s="484"/>
      <c r="G18" s="484"/>
      <c r="H18" s="478"/>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row>
    <row r="19" spans="1:55" x14ac:dyDescent="0.25">
      <c r="A19" s="39"/>
      <c r="B19" s="39"/>
      <c r="C19" s="39"/>
      <c r="D19" s="39"/>
      <c r="E19" s="484" t="s">
        <v>869</v>
      </c>
      <c r="G19" s="484" t="s">
        <v>868</v>
      </c>
      <c r="H19" s="484" t="e">
        <f>H12-H17</f>
        <v>#DIV/0!</v>
      </c>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row>
    <row r="20" spans="1:55" x14ac:dyDescent="0.25">
      <c r="A20" s="39"/>
      <c r="B20" s="39"/>
      <c r="C20" s="39"/>
      <c r="D20" s="39"/>
      <c r="E20" s="484" t="s">
        <v>870</v>
      </c>
      <c r="G20" s="484" t="s">
        <v>871</v>
      </c>
      <c r="H20" s="484">
        <f>SUM(I20:AZ20)</f>
        <v>0</v>
      </c>
      <c r="I20" s="954">
        <f t="shared" ref="I20:AZ20" si="0">IF(I$2=$H11,1,0)</f>
        <v>0</v>
      </c>
      <c r="J20" s="954">
        <f t="shared" si="0"/>
        <v>0</v>
      </c>
      <c r="K20" s="954">
        <f t="shared" si="0"/>
        <v>0</v>
      </c>
      <c r="L20" s="954">
        <f t="shared" si="0"/>
        <v>0</v>
      </c>
      <c r="M20" s="954">
        <f t="shared" si="0"/>
        <v>0</v>
      </c>
      <c r="N20" s="954">
        <f t="shared" si="0"/>
        <v>0</v>
      </c>
      <c r="O20" s="954">
        <f t="shared" si="0"/>
        <v>0</v>
      </c>
      <c r="P20" s="954">
        <f t="shared" si="0"/>
        <v>0</v>
      </c>
      <c r="Q20" s="954">
        <f t="shared" si="0"/>
        <v>0</v>
      </c>
      <c r="R20" s="954">
        <f t="shared" si="0"/>
        <v>0</v>
      </c>
      <c r="S20" s="954">
        <f t="shared" si="0"/>
        <v>0</v>
      </c>
      <c r="T20" s="954">
        <f t="shared" si="0"/>
        <v>0</v>
      </c>
      <c r="U20" s="954">
        <f t="shared" si="0"/>
        <v>0</v>
      </c>
      <c r="V20" s="954">
        <f t="shared" si="0"/>
        <v>0</v>
      </c>
      <c r="W20" s="954">
        <f t="shared" si="0"/>
        <v>0</v>
      </c>
      <c r="X20" s="954">
        <f t="shared" si="0"/>
        <v>0</v>
      </c>
      <c r="Y20" s="954">
        <f t="shared" si="0"/>
        <v>0</v>
      </c>
      <c r="Z20" s="954">
        <f t="shared" si="0"/>
        <v>0</v>
      </c>
      <c r="AA20" s="954">
        <f t="shared" si="0"/>
        <v>0</v>
      </c>
      <c r="AB20" s="954">
        <f t="shared" si="0"/>
        <v>0</v>
      </c>
      <c r="AC20" s="954">
        <f t="shared" si="0"/>
        <v>0</v>
      </c>
      <c r="AD20" s="954">
        <f t="shared" si="0"/>
        <v>0</v>
      </c>
      <c r="AE20" s="954">
        <f t="shared" si="0"/>
        <v>0</v>
      </c>
      <c r="AF20" s="954">
        <f t="shared" si="0"/>
        <v>0</v>
      </c>
      <c r="AG20" s="954">
        <f t="shared" si="0"/>
        <v>0</v>
      </c>
      <c r="AH20" s="954">
        <f t="shared" si="0"/>
        <v>0</v>
      </c>
      <c r="AI20" s="954">
        <f t="shared" si="0"/>
        <v>0</v>
      </c>
      <c r="AJ20" s="954">
        <f t="shared" si="0"/>
        <v>0</v>
      </c>
      <c r="AK20" s="954">
        <f t="shared" si="0"/>
        <v>0</v>
      </c>
      <c r="AL20" s="954">
        <f t="shared" si="0"/>
        <v>0</v>
      </c>
      <c r="AM20" s="954">
        <f t="shared" si="0"/>
        <v>0</v>
      </c>
      <c r="AN20" s="954">
        <f t="shared" si="0"/>
        <v>0</v>
      </c>
      <c r="AO20" s="954">
        <f t="shared" si="0"/>
        <v>0</v>
      </c>
      <c r="AP20" s="954">
        <f t="shared" si="0"/>
        <v>0</v>
      </c>
      <c r="AQ20" s="954">
        <f t="shared" si="0"/>
        <v>0</v>
      </c>
      <c r="AR20" s="954">
        <f t="shared" si="0"/>
        <v>0</v>
      </c>
      <c r="AS20" s="954">
        <f t="shared" si="0"/>
        <v>0</v>
      </c>
      <c r="AT20" s="954">
        <f t="shared" si="0"/>
        <v>0</v>
      </c>
      <c r="AU20" s="954">
        <f t="shared" si="0"/>
        <v>0</v>
      </c>
      <c r="AV20" s="954">
        <f t="shared" si="0"/>
        <v>0</v>
      </c>
      <c r="AW20" s="954">
        <f t="shared" si="0"/>
        <v>0</v>
      </c>
      <c r="AX20" s="954">
        <f t="shared" si="0"/>
        <v>0</v>
      </c>
      <c r="AY20" s="954">
        <f t="shared" si="0"/>
        <v>0</v>
      </c>
      <c r="AZ20" s="954">
        <f t="shared" si="0"/>
        <v>0</v>
      </c>
      <c r="BA20" s="39"/>
      <c r="BB20" s="39"/>
      <c r="BC20" s="39"/>
    </row>
    <row r="21" spans="1:55" x14ac:dyDescent="0.25">
      <c r="A21" s="39"/>
      <c r="B21" s="39"/>
      <c r="C21" s="39"/>
      <c r="D21" s="39"/>
      <c r="E21" s="484"/>
      <c r="F21" s="484"/>
      <c r="G21" s="484"/>
      <c r="H21" s="478"/>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row>
    <row r="22" spans="1:55" s="17" customFormat="1" x14ac:dyDescent="0.25">
      <c r="A22" s="39"/>
      <c r="B22" s="39"/>
      <c r="C22" s="39"/>
      <c r="D22" s="39"/>
      <c r="E22" s="850" t="s">
        <v>872</v>
      </c>
      <c r="G22" s="850" t="s">
        <v>868</v>
      </c>
      <c r="H22" s="850" t="e">
        <f xml:space="preserve"> SUM( I22:AY22 )</f>
        <v>#DIV/0!</v>
      </c>
      <c r="I22" s="69" t="e">
        <f t="shared" ref="I22:AZ22" si="1">$H19*I20</f>
        <v>#DIV/0!</v>
      </c>
      <c r="J22" s="69" t="e">
        <f t="shared" si="1"/>
        <v>#DIV/0!</v>
      </c>
      <c r="K22" s="69" t="e">
        <f t="shared" si="1"/>
        <v>#DIV/0!</v>
      </c>
      <c r="L22" s="69" t="e">
        <f t="shared" si="1"/>
        <v>#DIV/0!</v>
      </c>
      <c r="M22" s="69" t="e">
        <f t="shared" si="1"/>
        <v>#DIV/0!</v>
      </c>
      <c r="N22" s="69" t="e">
        <f t="shared" si="1"/>
        <v>#DIV/0!</v>
      </c>
      <c r="O22" s="69" t="e">
        <f t="shared" si="1"/>
        <v>#DIV/0!</v>
      </c>
      <c r="P22" s="69" t="e">
        <f t="shared" si="1"/>
        <v>#DIV/0!</v>
      </c>
      <c r="Q22" s="69" t="e">
        <f t="shared" si="1"/>
        <v>#DIV/0!</v>
      </c>
      <c r="R22" s="69" t="e">
        <f t="shared" si="1"/>
        <v>#DIV/0!</v>
      </c>
      <c r="S22" s="69" t="e">
        <f t="shared" si="1"/>
        <v>#DIV/0!</v>
      </c>
      <c r="T22" s="69" t="e">
        <f t="shared" si="1"/>
        <v>#DIV/0!</v>
      </c>
      <c r="U22" s="69" t="e">
        <f t="shared" si="1"/>
        <v>#DIV/0!</v>
      </c>
      <c r="V22" s="69" t="e">
        <f t="shared" si="1"/>
        <v>#DIV/0!</v>
      </c>
      <c r="W22" s="69" t="e">
        <f t="shared" si="1"/>
        <v>#DIV/0!</v>
      </c>
      <c r="X22" s="69" t="e">
        <f t="shared" si="1"/>
        <v>#DIV/0!</v>
      </c>
      <c r="Y22" s="69" t="e">
        <f t="shared" si="1"/>
        <v>#DIV/0!</v>
      </c>
      <c r="Z22" s="69" t="e">
        <f t="shared" si="1"/>
        <v>#DIV/0!</v>
      </c>
      <c r="AA22" s="69" t="e">
        <f t="shared" si="1"/>
        <v>#DIV/0!</v>
      </c>
      <c r="AB22" s="69" t="e">
        <f t="shared" si="1"/>
        <v>#DIV/0!</v>
      </c>
      <c r="AC22" s="69" t="e">
        <f t="shared" si="1"/>
        <v>#DIV/0!</v>
      </c>
      <c r="AD22" s="69" t="e">
        <f t="shared" si="1"/>
        <v>#DIV/0!</v>
      </c>
      <c r="AE22" s="69" t="e">
        <f t="shared" si="1"/>
        <v>#DIV/0!</v>
      </c>
      <c r="AF22" s="69" t="e">
        <f t="shared" si="1"/>
        <v>#DIV/0!</v>
      </c>
      <c r="AG22" s="69" t="e">
        <f t="shared" si="1"/>
        <v>#DIV/0!</v>
      </c>
      <c r="AH22" s="69" t="e">
        <f t="shared" si="1"/>
        <v>#DIV/0!</v>
      </c>
      <c r="AI22" s="69" t="e">
        <f t="shared" si="1"/>
        <v>#DIV/0!</v>
      </c>
      <c r="AJ22" s="69" t="e">
        <f t="shared" si="1"/>
        <v>#DIV/0!</v>
      </c>
      <c r="AK22" s="69" t="e">
        <f t="shared" si="1"/>
        <v>#DIV/0!</v>
      </c>
      <c r="AL22" s="69" t="e">
        <f t="shared" si="1"/>
        <v>#DIV/0!</v>
      </c>
      <c r="AM22" s="69" t="e">
        <f t="shared" si="1"/>
        <v>#DIV/0!</v>
      </c>
      <c r="AN22" s="69" t="e">
        <f t="shared" si="1"/>
        <v>#DIV/0!</v>
      </c>
      <c r="AO22" s="69" t="e">
        <f t="shared" si="1"/>
        <v>#DIV/0!</v>
      </c>
      <c r="AP22" s="69" t="e">
        <f t="shared" si="1"/>
        <v>#DIV/0!</v>
      </c>
      <c r="AQ22" s="69" t="e">
        <f t="shared" si="1"/>
        <v>#DIV/0!</v>
      </c>
      <c r="AR22" s="69" t="e">
        <f t="shared" si="1"/>
        <v>#DIV/0!</v>
      </c>
      <c r="AS22" s="69" t="e">
        <f t="shared" si="1"/>
        <v>#DIV/0!</v>
      </c>
      <c r="AT22" s="69" t="e">
        <f t="shared" si="1"/>
        <v>#DIV/0!</v>
      </c>
      <c r="AU22" s="69" t="e">
        <f t="shared" si="1"/>
        <v>#DIV/0!</v>
      </c>
      <c r="AV22" s="69" t="e">
        <f t="shared" si="1"/>
        <v>#DIV/0!</v>
      </c>
      <c r="AW22" s="69" t="e">
        <f t="shared" si="1"/>
        <v>#DIV/0!</v>
      </c>
      <c r="AX22" s="69" t="e">
        <f t="shared" si="1"/>
        <v>#DIV/0!</v>
      </c>
      <c r="AY22" s="69" t="e">
        <f t="shared" si="1"/>
        <v>#DIV/0!</v>
      </c>
      <c r="AZ22" s="69" t="e">
        <f t="shared" si="1"/>
        <v>#DIV/0!</v>
      </c>
      <c r="BA22" s="39"/>
      <c r="BB22" s="39"/>
      <c r="BC22" s="39"/>
    </row>
    <row r="23" spans="1:55" x14ac:dyDescent="0.25">
      <c r="A23" s="39"/>
      <c r="B23" s="39"/>
      <c r="C23" s="39"/>
      <c r="D23" s="39"/>
      <c r="E23" s="484"/>
      <c r="G23" s="484"/>
      <c r="H23" s="484"/>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row>
    <row r="24" spans="1:55" s="17" customFormat="1" x14ac:dyDescent="0.25">
      <c r="A24" s="39"/>
      <c r="B24" s="39"/>
      <c r="C24" s="39"/>
      <c r="D24" s="39"/>
      <c r="E24" s="484" t="s">
        <v>873</v>
      </c>
      <c r="G24" s="484" t="s">
        <v>868</v>
      </c>
      <c r="H24" s="484" t="e">
        <f xml:space="preserve"> SUM( I24:AY24 )</f>
        <v>#DIV/0!</v>
      </c>
      <c r="I24" s="954" t="e">
        <f t="shared" ref="I24:AZ24" si="2">I20*I22*I4</f>
        <v>#DIV/0!</v>
      </c>
      <c r="J24" s="954" t="e">
        <f t="shared" si="2"/>
        <v>#DIV/0!</v>
      </c>
      <c r="K24" s="954" t="e">
        <f t="shared" si="2"/>
        <v>#DIV/0!</v>
      </c>
      <c r="L24" s="954" t="e">
        <f t="shared" si="2"/>
        <v>#DIV/0!</v>
      </c>
      <c r="M24" s="954" t="e">
        <f t="shared" si="2"/>
        <v>#DIV/0!</v>
      </c>
      <c r="N24" s="954" t="e">
        <f t="shared" si="2"/>
        <v>#DIV/0!</v>
      </c>
      <c r="O24" s="954" t="e">
        <f t="shared" si="2"/>
        <v>#DIV/0!</v>
      </c>
      <c r="P24" s="954" t="e">
        <f t="shared" si="2"/>
        <v>#DIV/0!</v>
      </c>
      <c r="Q24" s="954" t="e">
        <f t="shared" si="2"/>
        <v>#DIV/0!</v>
      </c>
      <c r="R24" s="954" t="e">
        <f t="shared" si="2"/>
        <v>#DIV/0!</v>
      </c>
      <c r="S24" s="954" t="e">
        <f t="shared" si="2"/>
        <v>#DIV/0!</v>
      </c>
      <c r="T24" s="954" t="e">
        <f t="shared" si="2"/>
        <v>#DIV/0!</v>
      </c>
      <c r="U24" s="954" t="e">
        <f t="shared" si="2"/>
        <v>#DIV/0!</v>
      </c>
      <c r="V24" s="954" t="e">
        <f t="shared" si="2"/>
        <v>#DIV/0!</v>
      </c>
      <c r="W24" s="954" t="e">
        <f t="shared" si="2"/>
        <v>#DIV/0!</v>
      </c>
      <c r="X24" s="954" t="e">
        <f t="shared" si="2"/>
        <v>#DIV/0!</v>
      </c>
      <c r="Y24" s="954" t="e">
        <f t="shared" si="2"/>
        <v>#DIV/0!</v>
      </c>
      <c r="Z24" s="954" t="e">
        <f t="shared" si="2"/>
        <v>#DIV/0!</v>
      </c>
      <c r="AA24" s="954" t="e">
        <f t="shared" si="2"/>
        <v>#DIV/0!</v>
      </c>
      <c r="AB24" s="954" t="e">
        <f t="shared" si="2"/>
        <v>#DIV/0!</v>
      </c>
      <c r="AC24" s="954" t="e">
        <f t="shared" si="2"/>
        <v>#DIV/0!</v>
      </c>
      <c r="AD24" s="954" t="e">
        <f t="shared" si="2"/>
        <v>#DIV/0!</v>
      </c>
      <c r="AE24" s="954" t="e">
        <f t="shared" si="2"/>
        <v>#DIV/0!</v>
      </c>
      <c r="AF24" s="954" t="e">
        <f t="shared" si="2"/>
        <v>#DIV/0!</v>
      </c>
      <c r="AG24" s="954" t="e">
        <f t="shared" si="2"/>
        <v>#DIV/0!</v>
      </c>
      <c r="AH24" s="954" t="e">
        <f t="shared" si="2"/>
        <v>#DIV/0!</v>
      </c>
      <c r="AI24" s="954" t="e">
        <f t="shared" si="2"/>
        <v>#DIV/0!</v>
      </c>
      <c r="AJ24" s="954" t="e">
        <f t="shared" si="2"/>
        <v>#DIV/0!</v>
      </c>
      <c r="AK24" s="954" t="e">
        <f t="shared" si="2"/>
        <v>#DIV/0!</v>
      </c>
      <c r="AL24" s="954" t="e">
        <f t="shared" si="2"/>
        <v>#DIV/0!</v>
      </c>
      <c r="AM24" s="954" t="e">
        <f t="shared" si="2"/>
        <v>#DIV/0!</v>
      </c>
      <c r="AN24" s="954" t="e">
        <f t="shared" si="2"/>
        <v>#DIV/0!</v>
      </c>
      <c r="AO24" s="954" t="e">
        <f t="shared" si="2"/>
        <v>#DIV/0!</v>
      </c>
      <c r="AP24" s="954" t="e">
        <f t="shared" si="2"/>
        <v>#DIV/0!</v>
      </c>
      <c r="AQ24" s="954" t="e">
        <f t="shared" si="2"/>
        <v>#DIV/0!</v>
      </c>
      <c r="AR24" s="954" t="e">
        <f t="shared" si="2"/>
        <v>#DIV/0!</v>
      </c>
      <c r="AS24" s="954" t="e">
        <f t="shared" si="2"/>
        <v>#DIV/0!</v>
      </c>
      <c r="AT24" s="954" t="e">
        <f t="shared" si="2"/>
        <v>#DIV/0!</v>
      </c>
      <c r="AU24" s="954" t="e">
        <f t="shared" si="2"/>
        <v>#DIV/0!</v>
      </c>
      <c r="AV24" s="954" t="e">
        <f t="shared" si="2"/>
        <v>#DIV/0!</v>
      </c>
      <c r="AW24" s="954" t="e">
        <f t="shared" si="2"/>
        <v>#DIV/0!</v>
      </c>
      <c r="AX24" s="954" t="e">
        <f t="shared" si="2"/>
        <v>#DIV/0!</v>
      </c>
      <c r="AY24" s="954" t="e">
        <f t="shared" si="2"/>
        <v>#DIV/0!</v>
      </c>
      <c r="AZ24" s="954" t="e">
        <f t="shared" si="2"/>
        <v>#DIV/0!</v>
      </c>
      <c r="BA24" s="39"/>
      <c r="BB24" s="39"/>
      <c r="BC24" s="39"/>
    </row>
    <row r="25" spans="1:55" x14ac:dyDescent="0.25"/>
  </sheetData>
  <sheetProtection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BFA33002A529A4891A0D75118266C81" ma:contentTypeVersion="14" ma:contentTypeDescription="Create a new document." ma:contentTypeScope="" ma:versionID="1c8c75405edf8be1c2ad8ac2ac35c020">
  <xsd:schema xmlns:xsd="http://www.w3.org/2001/XMLSchema" xmlns:xs="http://www.w3.org/2001/XMLSchema" xmlns:p="http://schemas.microsoft.com/office/2006/metadata/properties" xmlns:ns3="7221a6be-a218-4e98-9ab4-3fda172e07eb" xmlns:ns4="72a3d209-152c-4eee-a2b3-b79a9b9f41ff" targetNamespace="http://schemas.microsoft.com/office/2006/metadata/properties" ma:root="true" ma:fieldsID="f9fae5ad5f628a8ba449d1e3507ab20d" ns3:_="" ns4:_="">
    <xsd:import namespace="7221a6be-a218-4e98-9ab4-3fda172e07eb"/>
    <xsd:import namespace="72a3d209-152c-4eee-a2b3-b79a9b9f41ff"/>
    <xsd:element name="properties">
      <xsd:complexType>
        <xsd:sequence>
          <xsd:element name="documentManagement">
            <xsd:complexType>
              <xsd:all>
                <xsd:element ref="ns3:SharedWithUsers" minOccurs="0"/>
                <xsd:element ref="ns4:MediaServiceMetadata" minOccurs="0"/>
                <xsd:element ref="ns4:MediaServiceFastMetadata" minOccurs="0"/>
                <xsd:element ref="ns4:MediaServiceDateTaken" minOccurs="0"/>
                <xsd:element ref="ns4:MediaServiceAutoTags" minOccurs="0"/>
                <xsd:element ref="ns3:SharedWithDetails" minOccurs="0"/>
                <xsd:element ref="ns3:SharingHintHash" minOccurs="0"/>
                <xsd:element ref="ns4:MediaServiceOCR" minOccurs="0"/>
                <xsd:element ref="ns4:MediaServiceLocation" minOccurs="0"/>
                <xsd:element ref="ns4:MediaServiceGenerationTime" minOccurs="0"/>
                <xsd:element ref="ns4:MediaServiceEventHashCode"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21a6be-a218-4e98-9ab4-3fda172e07e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element name="SharingHintHash" ma:index="14"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2a3d209-152c-4eee-a2b3-b79a9b9f41ff" elementFormDefault="qualified">
    <xsd:import namespace="http://schemas.microsoft.com/office/2006/documentManagement/types"/>
    <xsd:import namespace="http://schemas.microsoft.com/office/infopath/2007/PartnerControls"/>
    <xsd:element name="MediaServiceMetadata" ma:index="9" nillable="true" ma:displayName="MediaServiceMetadata" ma:description="" ma:hidden="true" ma:internalName="MediaServiceMetadata" ma:readOnly="true">
      <xsd:simpleType>
        <xsd:restriction base="dms:Note"/>
      </xsd:simpleType>
    </xsd:element>
    <xsd:element name="MediaServiceFastMetadata" ma:index="10" nillable="true" ma:displayName="MediaServiceFastMetadata" ma:description="" ma:hidden="true" ma:internalName="MediaServiceFastMetadata" ma:readOnly="true">
      <xsd:simpleType>
        <xsd:restriction base="dms:Note"/>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AutoTags" ma:index="12"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Location" ma:index="16" nillable="true" ma:displayName="MediaServic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115009-88EB-420B-8C2C-94F827324C0E}">
  <ds:schemaRefs>
    <ds:schemaRef ds:uri="72a3d209-152c-4eee-a2b3-b79a9b9f41ff"/>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7221a6be-a218-4e98-9ab4-3fda172e07eb"/>
    <ds:schemaRef ds:uri="http://www.w3.org/XML/1998/namespace"/>
    <ds:schemaRef ds:uri="http://purl.org/dc/terms/"/>
  </ds:schemaRefs>
</ds:datastoreItem>
</file>

<file path=customXml/itemProps2.xml><?xml version="1.0" encoding="utf-8"?>
<ds:datastoreItem xmlns:ds="http://schemas.openxmlformats.org/officeDocument/2006/customXml" ds:itemID="{B6EB163B-66B6-4143-8823-3E0D182C21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21a6be-a218-4e98-9ab4-3fda172e07eb"/>
    <ds:schemaRef ds:uri="72a3d209-152c-4eee-a2b3-b79a9b9f41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847A09F-3279-4ACF-B2AA-A1931D5C9BB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5</vt:i4>
      </vt:variant>
    </vt:vector>
  </HeadingPairs>
  <TitlesOfParts>
    <vt:vector size="30" baseType="lpstr">
      <vt:lpstr>Intro</vt:lpstr>
      <vt:lpstr>How-To</vt:lpstr>
      <vt:lpstr>User Inputs</vt:lpstr>
      <vt:lpstr>Exec Summary</vt:lpstr>
      <vt:lpstr>BCA Summary</vt:lpstr>
      <vt:lpstr>EIA Summary</vt:lpstr>
      <vt:lpstr>Costs</vt:lpstr>
      <vt:lpstr>BCA Benefits</vt:lpstr>
      <vt:lpstr>EIA Benefits - CapEx</vt:lpstr>
      <vt:lpstr>EIA Benefits - Health</vt:lpstr>
      <vt:lpstr>EIA Benefits - Tourism</vt:lpstr>
      <vt:lpstr>EIA Benefits - Property</vt:lpstr>
      <vt:lpstr>EIA Benefits - Retail</vt:lpstr>
      <vt:lpstr>Stock Value</vt:lpstr>
      <vt:lpstr>Inflation</vt:lpstr>
      <vt:lpstr>Emission Inputs</vt:lpstr>
      <vt:lpstr>Proj Types</vt:lpstr>
      <vt:lpstr>Counties &amp; Property Values</vt:lpstr>
      <vt:lpstr>Crash Values</vt:lpstr>
      <vt:lpstr>Capital Costs</vt:lpstr>
      <vt:lpstr>Discount</vt:lpstr>
      <vt:lpstr>Demand Estimation</vt:lpstr>
      <vt:lpstr>Emissions Calc</vt:lpstr>
      <vt:lpstr>Safety Calc</vt:lpstr>
      <vt:lpstr>Resid Value Calc</vt:lpstr>
      <vt:lpstr>Intro!_ftnref1</vt:lpstr>
      <vt:lpstr>Intro!_ftnref2</vt:lpstr>
      <vt:lpstr>'Exec Summary'!Print_Area</vt:lpstr>
      <vt:lpstr>'How-To'!Project_Type</vt:lpstr>
      <vt:lpstr>Project_Type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HR</dc:creator>
  <cp:keywords/>
  <dc:description/>
  <cp:lastModifiedBy>Aber, Jay T.</cp:lastModifiedBy>
  <cp:revision/>
  <cp:lastPrinted>2022-01-26T18:53:35Z</cp:lastPrinted>
  <dcterms:created xsi:type="dcterms:W3CDTF">2014-04-07T15:45:07Z</dcterms:created>
  <dcterms:modified xsi:type="dcterms:W3CDTF">2022-04-07T15:46:54Z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0x0101003BFA33002A529A4891A0D75118266C81</vt:lpwstr>
  </property>
</Properties>
</file>